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ascal\IT + diversen\Website\Publi4U\Tools\"/>
    </mc:Choice>
  </mc:AlternateContent>
  <xr:revisionPtr revIDLastSave="0" documentId="13_ncr:1_{CD2ADB77-3FC9-4270-AE19-4BA292E6E0DA}" xr6:coauthVersionLast="36" xr6:coauthVersionMax="36" xr10:uidLastSave="{00000000-0000-0000-0000-000000000000}"/>
  <bookViews>
    <workbookView xWindow="120" yWindow="75" windowWidth="15480" windowHeight="11640" tabRatio="872" xr2:uid="{00000000-000D-0000-FFFF-FFFF00000000}"/>
  </bookViews>
  <sheets>
    <sheet name="VAA PW" sheetId="1" r:id="rId1"/>
    <sheet name="Detail" sheetId="10" state="hidden" r:id="rId2"/>
    <sheet name="Brandstof" sheetId="4" state="hidden" r:id="rId3"/>
    <sheet name="MIN VAA" sheetId="6" state="hidden" r:id="rId4"/>
    <sheet name="Datum" sheetId="8" state="hidden" r:id="rId5"/>
    <sheet name="Maanden" sheetId="9" state="hidden" r:id="rId6"/>
  </sheets>
  <definedNames>
    <definedName name="_xlnm.Print_Area" localSheetId="0">'VAA PW'!$A$1:$H$47</definedName>
    <definedName name="Brandstof">Brandstof!$A$2:$A$8</definedName>
    <definedName name="DETAIL">'VAA PW'!$A$50:$H$62</definedName>
    <definedName name="Print_Area" localSheetId="0">'VAA PW'!$A$1:$H$47</definedName>
  </definedNames>
  <calcPr calcId="191029"/>
</workbook>
</file>

<file path=xl/calcChain.xml><?xml version="1.0" encoding="utf-8"?>
<calcChain xmlns="http://schemas.openxmlformats.org/spreadsheetml/2006/main">
  <c r="L15" i="1" l="1"/>
  <c r="K16" i="1"/>
  <c r="K15" i="1"/>
  <c r="K13" i="1"/>
  <c r="K26" i="1" l="1"/>
  <c r="N26" i="1" l="1"/>
  <c r="M26" i="1"/>
  <c r="L16" i="1"/>
  <c r="L13" i="1"/>
  <c r="L26" i="1" l="1"/>
  <c r="I17" i="1" l="1"/>
  <c r="L9" i="1" s="1"/>
  <c r="I18" i="1"/>
  <c r="N40" i="1"/>
  <c r="N41" i="1" s="1"/>
  <c r="A18" i="1" l="1"/>
  <c r="L10" i="1"/>
  <c r="A17" i="1"/>
  <c r="J41" i="1"/>
  <c r="J40" i="1"/>
  <c r="K28" i="1"/>
  <c r="K33" i="1"/>
  <c r="K32" i="1"/>
  <c r="K31" i="1"/>
  <c r="C3" i="4"/>
  <c r="E3" i="4" s="1"/>
  <c r="H1" i="1"/>
  <c r="C2" i="4"/>
  <c r="C4" i="4"/>
  <c r="C5" i="4"/>
  <c r="M31" i="1" l="1"/>
  <c r="N31" i="1"/>
  <c r="M32" i="1"/>
  <c r="N32" i="1"/>
  <c r="M28" i="1"/>
  <c r="N28" i="1"/>
  <c r="M33" i="1"/>
  <c r="N33" i="1"/>
  <c r="K27" i="1"/>
  <c r="K14" i="1"/>
  <c r="K17" i="1"/>
  <c r="K29" i="1"/>
  <c r="K35" i="1"/>
  <c r="L14" i="1"/>
  <c r="K34" i="1"/>
  <c r="L17" i="1"/>
  <c r="K30" i="1"/>
  <c r="L32" i="1"/>
  <c r="L28" i="1"/>
  <c r="L31" i="1"/>
  <c r="L33" i="1"/>
  <c r="D3" i="4"/>
  <c r="D4" i="4"/>
  <c r="E4" i="4"/>
  <c r="B54" i="1"/>
  <c r="M29" i="1" l="1"/>
  <c r="N29" i="1"/>
  <c r="M34" i="1"/>
  <c r="N34" i="1"/>
  <c r="M35" i="1"/>
  <c r="N35" i="1"/>
  <c r="M30" i="1"/>
  <c r="N30" i="1"/>
  <c r="M27" i="1"/>
  <c r="N27" i="1"/>
  <c r="L30" i="1"/>
  <c r="L27" i="1"/>
  <c r="L34" i="1"/>
  <c r="L29" i="1"/>
  <c r="L35" i="1"/>
  <c r="B55" i="1"/>
  <c r="B57" i="1"/>
  <c r="B56" i="1"/>
  <c r="A52" i="1"/>
  <c r="C7" i="4" l="1"/>
  <c r="E5" i="4"/>
  <c r="D5" i="4"/>
  <c r="C6" i="4"/>
  <c r="F43" i="10" s="1"/>
  <c r="E2" i="4"/>
  <c r="D2" i="4"/>
  <c r="F35" i="10"/>
  <c r="F155" i="10"/>
  <c r="F114" i="10"/>
  <c r="F130" i="10"/>
  <c r="F138" i="10"/>
  <c r="F274" i="10"/>
  <c r="F282" i="10"/>
  <c r="F306" i="10"/>
  <c r="F353" i="10" l="1"/>
  <c r="F330" i="10"/>
  <c r="F322" i="10"/>
  <c r="F313" i="10"/>
  <c r="F289" i="10"/>
  <c r="F153" i="10"/>
  <c r="F194" i="10"/>
  <c r="F178" i="10"/>
  <c r="F145" i="10"/>
  <c r="F242" i="10"/>
  <c r="F26" i="10"/>
  <c r="F137" i="10"/>
  <c r="F218" i="10"/>
  <c r="F18" i="10"/>
  <c r="F33" i="10"/>
  <c r="F338" i="10"/>
  <c r="F210" i="10"/>
  <c r="F10" i="10"/>
  <c r="F9" i="10"/>
  <c r="F328" i="10"/>
  <c r="F90" i="10"/>
  <c r="F209" i="10"/>
  <c r="F240" i="10"/>
  <c r="F82" i="10"/>
  <c r="F201" i="10"/>
  <c r="F128" i="10"/>
  <c r="F72" i="10"/>
  <c r="F319" i="10"/>
  <c r="F225" i="10"/>
  <c r="F25" i="10"/>
  <c r="F135" i="10"/>
  <c r="F202" i="10"/>
  <c r="F74" i="10"/>
  <c r="F217" i="10"/>
  <c r="F17" i="10"/>
  <c r="F55" i="10"/>
  <c r="F378" i="10"/>
  <c r="F200" i="10"/>
  <c r="F174" i="10"/>
  <c r="F265" i="10"/>
  <c r="F89" i="10"/>
  <c r="F136" i="10"/>
  <c r="F62" i="10"/>
  <c r="F317" i="10"/>
  <c r="F264" i="10"/>
  <c r="F311" i="10"/>
  <c r="F309" i="10"/>
  <c r="F249" i="10"/>
  <c r="F121" i="10"/>
  <c r="F248" i="10"/>
  <c r="F199" i="10"/>
  <c r="F125" i="10"/>
  <c r="F117" i="10"/>
  <c r="F362" i="10"/>
  <c r="F318" i="10"/>
  <c r="F369" i="10"/>
  <c r="F97" i="10"/>
  <c r="F256" i="10"/>
  <c r="F327" i="10"/>
  <c r="F246" i="10"/>
  <c r="F388" i="10"/>
  <c r="F394" i="10"/>
  <c r="F308" i="10"/>
  <c r="F112" i="10"/>
  <c r="F127" i="10"/>
  <c r="F373" i="10"/>
  <c r="F196" i="10"/>
  <c r="F190" i="10"/>
  <c r="F261" i="10"/>
  <c r="F124" i="10"/>
  <c r="F120" i="10"/>
  <c r="F183" i="10"/>
  <c r="F182" i="10"/>
  <c r="F189" i="10"/>
  <c r="F68" i="10"/>
  <c r="F52" i="10"/>
  <c r="F377" i="10"/>
  <c r="F393" i="10"/>
  <c r="F5" i="10"/>
  <c r="F350" i="10"/>
  <c r="F363" i="10"/>
  <c r="F252" i="10"/>
  <c r="F355" i="10"/>
  <c r="F46" i="10"/>
  <c r="F133" i="10"/>
  <c r="F244" i="10"/>
  <c r="F347" i="10"/>
  <c r="F235" i="10"/>
  <c r="F171" i="10"/>
  <c r="F326" i="10"/>
  <c r="F60" i="10"/>
  <c r="F163" i="10"/>
  <c r="F361" i="10"/>
  <c r="F191" i="10"/>
  <c r="F7" i="10"/>
  <c r="F238" i="10"/>
  <c r="F54" i="10"/>
  <c r="F325" i="10"/>
  <c r="F181" i="10"/>
  <c r="F370" i="10"/>
  <c r="F260" i="10"/>
  <c r="F116" i="10"/>
  <c r="F397" i="10"/>
  <c r="F219" i="10"/>
  <c r="F27" i="10"/>
  <c r="F266" i="10"/>
  <c r="F154" i="10"/>
  <c r="F66" i="10"/>
  <c r="F281" i="10"/>
  <c r="F185" i="10"/>
  <c r="F81" i="10"/>
  <c r="F320" i="10"/>
  <c r="F192" i="10"/>
  <c r="F64" i="10"/>
  <c r="F263" i="10"/>
  <c r="F119" i="10"/>
  <c r="F310" i="10"/>
  <c r="F126" i="10"/>
  <c r="F345" i="10"/>
  <c r="F253" i="10"/>
  <c r="F69" i="10"/>
  <c r="F372" i="10"/>
  <c r="F188" i="10"/>
  <c r="F4" i="10"/>
  <c r="F299" i="10"/>
  <c r="F107" i="10"/>
  <c r="F346" i="10"/>
  <c r="F258" i="10"/>
  <c r="F146" i="10"/>
  <c r="F50" i="10"/>
  <c r="F273" i="10"/>
  <c r="F161" i="10"/>
  <c r="F73" i="10"/>
  <c r="F312" i="10"/>
  <c r="F184" i="10"/>
  <c r="F56" i="10"/>
  <c r="F255" i="10"/>
  <c r="F71" i="10"/>
  <c r="F302" i="10"/>
  <c r="F118" i="10"/>
  <c r="F389" i="10"/>
  <c r="F245" i="10"/>
  <c r="F61" i="10"/>
  <c r="F324" i="10"/>
  <c r="F180" i="10"/>
  <c r="F3" i="10"/>
  <c r="F291" i="10"/>
  <c r="F99" i="10"/>
  <c r="F57" i="10"/>
  <c r="F304" i="10"/>
  <c r="F176" i="10"/>
  <c r="F8" i="10"/>
  <c r="F247" i="10"/>
  <c r="F63" i="10"/>
  <c r="F254" i="10"/>
  <c r="F110" i="10"/>
  <c r="F381" i="10"/>
  <c r="F197" i="10"/>
  <c r="F53" i="10"/>
  <c r="F316" i="10"/>
  <c r="F132" i="10"/>
  <c r="F385" i="10"/>
  <c r="F283" i="10"/>
  <c r="F91" i="10"/>
  <c r="F396" i="10"/>
  <c r="F227" i="10"/>
  <c r="F51" i="10"/>
  <c r="F115" i="10"/>
  <c r="F179" i="10"/>
  <c r="F243" i="10"/>
  <c r="F307" i="10"/>
  <c r="F371" i="10"/>
  <c r="F374" i="10"/>
  <c r="F12" i="10"/>
  <c r="F76" i="10"/>
  <c r="F140" i="10"/>
  <c r="F204" i="10"/>
  <c r="F268" i="10"/>
  <c r="F332" i="10"/>
  <c r="F366" i="10"/>
  <c r="F13" i="10"/>
  <c r="F77" i="10"/>
  <c r="F141" i="10"/>
  <c r="F205" i="10"/>
  <c r="F269" i="10"/>
  <c r="F333" i="10"/>
  <c r="F342" i="10"/>
  <c r="F6" i="10"/>
  <c r="F70" i="10"/>
  <c r="F134" i="10"/>
  <c r="F198" i="10"/>
  <c r="F262" i="10"/>
  <c r="F334" i="10"/>
  <c r="F15" i="10"/>
  <c r="F79" i="10"/>
  <c r="F143" i="10"/>
  <c r="F207" i="10"/>
  <c r="F271" i="10"/>
  <c r="F335" i="10"/>
  <c r="F16" i="10"/>
  <c r="F80" i="10"/>
  <c r="F144" i="10"/>
  <c r="F208" i="10"/>
  <c r="F272" i="10"/>
  <c r="F336" i="10"/>
  <c r="F41" i="10"/>
  <c r="F105" i="10"/>
  <c r="F169" i="10"/>
  <c r="F233" i="10"/>
  <c r="F297" i="10"/>
  <c r="F34" i="10"/>
  <c r="F98" i="10"/>
  <c r="F162" i="10"/>
  <c r="F226" i="10"/>
  <c r="F290" i="10"/>
  <c r="F354" i="10"/>
  <c r="F113" i="10"/>
  <c r="F241" i="10"/>
  <c r="F42" i="10"/>
  <c r="F106" i="10"/>
  <c r="F234" i="10"/>
  <c r="F298" i="10"/>
  <c r="F131" i="10"/>
  <c r="F195" i="10"/>
  <c r="F323" i="10"/>
  <c r="F387" i="10"/>
  <c r="F28" i="10"/>
  <c r="F92" i="10"/>
  <c r="F220" i="10"/>
  <c r="F284" i="10"/>
  <c r="F375" i="10"/>
  <c r="F93" i="10"/>
  <c r="F157" i="10"/>
  <c r="F285" i="10"/>
  <c r="F349" i="10"/>
  <c r="F22" i="10"/>
  <c r="F150" i="10"/>
  <c r="F214" i="10"/>
  <c r="F367" i="10"/>
  <c r="F31" i="10"/>
  <c r="F159" i="10"/>
  <c r="F223" i="10"/>
  <c r="F351" i="10"/>
  <c r="F32" i="10"/>
  <c r="F160" i="10"/>
  <c r="F288" i="10"/>
  <c r="F384" i="10"/>
  <c r="F59" i="10"/>
  <c r="F123" i="10"/>
  <c r="F187" i="10"/>
  <c r="F251" i="10"/>
  <c r="F315" i="10"/>
  <c r="F379" i="10"/>
  <c r="F359" i="10"/>
  <c r="F20" i="10"/>
  <c r="F84" i="10"/>
  <c r="F148" i="10"/>
  <c r="F212" i="10"/>
  <c r="F276" i="10"/>
  <c r="F340" i="10"/>
  <c r="F390" i="10"/>
  <c r="F21" i="10"/>
  <c r="F85" i="10"/>
  <c r="F149" i="10"/>
  <c r="F213" i="10"/>
  <c r="F277" i="10"/>
  <c r="F341" i="10"/>
  <c r="F382" i="10"/>
  <c r="F14" i="10"/>
  <c r="F78" i="10"/>
  <c r="F142" i="10"/>
  <c r="F206" i="10"/>
  <c r="F270" i="10"/>
  <c r="F358" i="10"/>
  <c r="F23" i="10"/>
  <c r="F87" i="10"/>
  <c r="F151" i="10"/>
  <c r="F215" i="10"/>
  <c r="F279" i="10"/>
  <c r="F343" i="10"/>
  <c r="F24" i="10"/>
  <c r="F88" i="10"/>
  <c r="F152" i="10"/>
  <c r="F216" i="10"/>
  <c r="F280" i="10"/>
  <c r="F344" i="10"/>
  <c r="F49" i="10"/>
  <c r="F177" i="10"/>
  <c r="F305" i="10"/>
  <c r="F170" i="10"/>
  <c r="F386" i="10"/>
  <c r="F67" i="10"/>
  <c r="F259" i="10"/>
  <c r="F391" i="10"/>
  <c r="F156" i="10"/>
  <c r="F348" i="10"/>
  <c r="F29" i="10"/>
  <c r="F221" i="10"/>
  <c r="F398" i="10"/>
  <c r="F86" i="10"/>
  <c r="F278" i="10"/>
  <c r="F95" i="10"/>
  <c r="F287" i="10"/>
  <c r="F96" i="10"/>
  <c r="F224" i="10"/>
  <c r="F11" i="10"/>
  <c r="F75" i="10"/>
  <c r="F139" i="10"/>
  <c r="F203" i="10"/>
  <c r="F267" i="10"/>
  <c r="F331" i="10"/>
  <c r="F395" i="10"/>
  <c r="F368" i="10"/>
  <c r="F36" i="10"/>
  <c r="F100" i="10"/>
  <c r="F164" i="10"/>
  <c r="F228" i="10"/>
  <c r="F292" i="10"/>
  <c r="F356" i="10"/>
  <c r="F352" i="10"/>
  <c r="F37" i="10"/>
  <c r="F101" i="10"/>
  <c r="F165" i="10"/>
  <c r="F229" i="10"/>
  <c r="F293" i="10"/>
  <c r="F357" i="10"/>
  <c r="F383" i="10"/>
  <c r="F30" i="10"/>
  <c r="F94" i="10"/>
  <c r="F158" i="10"/>
  <c r="F222" i="10"/>
  <c r="F286" i="10"/>
  <c r="F376" i="10"/>
  <c r="F39" i="10"/>
  <c r="F103" i="10"/>
  <c r="F167" i="10"/>
  <c r="F231" i="10"/>
  <c r="F295" i="10"/>
  <c r="F399" i="10"/>
  <c r="F40" i="10"/>
  <c r="F104" i="10"/>
  <c r="F168" i="10"/>
  <c r="F232" i="10"/>
  <c r="F296" i="10"/>
  <c r="F401" i="10"/>
  <c r="F65" i="10"/>
  <c r="F129" i="10"/>
  <c r="F193" i="10"/>
  <c r="F257" i="10"/>
  <c r="F321" i="10"/>
  <c r="F58" i="10"/>
  <c r="F122" i="10"/>
  <c r="F186" i="10"/>
  <c r="F250" i="10"/>
  <c r="F314" i="10"/>
  <c r="F19" i="10"/>
  <c r="F83" i="10"/>
  <c r="F147" i="10"/>
  <c r="F211" i="10"/>
  <c r="F275" i="10"/>
  <c r="F339" i="10"/>
  <c r="F380" i="10"/>
  <c r="F337" i="10"/>
  <c r="F44" i="10"/>
  <c r="F108" i="10"/>
  <c r="F172" i="10"/>
  <c r="F236" i="10"/>
  <c r="F300" i="10"/>
  <c r="F364" i="10"/>
  <c r="F400" i="10"/>
  <c r="F45" i="10"/>
  <c r="F109" i="10"/>
  <c r="F173" i="10"/>
  <c r="F237" i="10"/>
  <c r="F301" i="10"/>
  <c r="F365" i="10"/>
  <c r="F360" i="10"/>
  <c r="F38" i="10"/>
  <c r="F102" i="10"/>
  <c r="F166" i="10"/>
  <c r="F230" i="10"/>
  <c r="F294" i="10"/>
  <c r="F329" i="10"/>
  <c r="F47" i="10"/>
  <c r="F111" i="10"/>
  <c r="F175" i="10"/>
  <c r="F239" i="10"/>
  <c r="F303" i="10"/>
  <c r="F392" i="10"/>
  <c r="F48" i="10"/>
  <c r="E6" i="4"/>
  <c r="D6" i="4"/>
  <c r="E7" i="4"/>
  <c r="D7" i="4"/>
  <c r="D11" i="10" l="1"/>
  <c r="E11" i="10" s="1"/>
  <c r="D394" i="10"/>
  <c r="E394" i="10" s="1"/>
  <c r="D330" i="10"/>
  <c r="E330" i="10" s="1"/>
  <c r="D266" i="10"/>
  <c r="E266" i="10" s="1"/>
  <c r="D202" i="10"/>
  <c r="E202" i="10" s="1"/>
  <c r="D138" i="10"/>
  <c r="E138" i="10" s="1"/>
  <c r="D74" i="10"/>
  <c r="E74" i="10" s="1"/>
  <c r="D10" i="10"/>
  <c r="E10" i="10" s="1"/>
  <c r="D400" i="10"/>
  <c r="E400" i="10" s="1"/>
  <c r="D320" i="10"/>
  <c r="E320" i="10" s="1"/>
  <c r="D256" i="10"/>
  <c r="E256" i="10" s="1"/>
  <c r="D192" i="10"/>
  <c r="E192" i="10" s="1"/>
  <c r="D128" i="10"/>
  <c r="E128" i="10" s="1"/>
  <c r="D64" i="10"/>
  <c r="E64" i="10" s="1"/>
  <c r="D401" i="10"/>
  <c r="E401" i="10" s="1"/>
  <c r="D392" i="10"/>
  <c r="E392" i="10" s="1"/>
  <c r="D311" i="10"/>
  <c r="E311" i="10" s="1"/>
  <c r="D247" i="10"/>
  <c r="E247" i="10" s="1"/>
  <c r="D183" i="10"/>
  <c r="E183" i="10" s="1"/>
  <c r="D119" i="10"/>
  <c r="E119" i="10" s="1"/>
  <c r="D55" i="10"/>
  <c r="D313" i="10"/>
  <c r="E313" i="10" s="1"/>
  <c r="D375" i="10"/>
  <c r="E375" i="10" s="1"/>
  <c r="D350" i="10"/>
  <c r="E350" i="10" s="1"/>
  <c r="D286" i="10"/>
  <c r="E286" i="10" s="1"/>
  <c r="D222" i="10"/>
  <c r="E222" i="10" s="1"/>
  <c r="D158" i="10"/>
  <c r="E158" i="10" s="1"/>
  <c r="D94" i="10"/>
  <c r="E94" i="10" s="1"/>
  <c r="D30" i="10"/>
  <c r="D161" i="10"/>
  <c r="E161" i="10" s="1"/>
  <c r="D349" i="10"/>
  <c r="E349" i="10" s="1"/>
  <c r="D277" i="10"/>
  <c r="E277" i="10" s="1"/>
  <c r="D213" i="10"/>
  <c r="E213" i="10" s="1"/>
  <c r="D149" i="10"/>
  <c r="E149" i="10" s="1"/>
  <c r="D85" i="10"/>
  <c r="E85" i="10" s="1"/>
  <c r="D21" i="10"/>
  <c r="E21" i="10" s="1"/>
  <c r="D97" i="10"/>
  <c r="E97" i="10" s="1"/>
  <c r="D396" i="10"/>
  <c r="E396" i="10" s="1"/>
  <c r="D332" i="10"/>
  <c r="E332" i="10" s="1"/>
  <c r="D268" i="10"/>
  <c r="E268" i="10" s="1"/>
  <c r="D204" i="10"/>
  <c r="E204" i="10" s="1"/>
  <c r="D140" i="10"/>
  <c r="E140" i="10" s="1"/>
  <c r="D76" i="10"/>
  <c r="E76" i="10" s="1"/>
  <c r="D12" i="10"/>
  <c r="E12" i="10" s="1"/>
  <c r="D387" i="10"/>
  <c r="E387" i="10" s="1"/>
  <c r="D323" i="10"/>
  <c r="E323" i="10" s="1"/>
  <c r="D259" i="10"/>
  <c r="E259" i="10" s="1"/>
  <c r="D195" i="10"/>
  <c r="E195" i="10" s="1"/>
  <c r="D131" i="10"/>
  <c r="E131" i="10" s="1"/>
  <c r="D67" i="10"/>
  <c r="E67" i="10" s="1"/>
  <c r="D194" i="10"/>
  <c r="E194" i="10" s="1"/>
  <c r="D66" i="10"/>
  <c r="E66" i="10" s="1"/>
  <c r="D184" i="10"/>
  <c r="E184" i="10" s="1"/>
  <c r="D120" i="10"/>
  <c r="E120" i="10" s="1"/>
  <c r="D56" i="10"/>
  <c r="E56" i="10" s="1"/>
  <c r="D345" i="10"/>
  <c r="E345" i="10" s="1"/>
  <c r="D383" i="10"/>
  <c r="E383" i="10" s="1"/>
  <c r="D303" i="10"/>
  <c r="E303" i="10" s="1"/>
  <c r="D239" i="10"/>
  <c r="E239" i="10" s="1"/>
  <c r="D175" i="10"/>
  <c r="E175" i="10" s="1"/>
  <c r="D111" i="10"/>
  <c r="E111" i="10" s="1"/>
  <c r="D47" i="10"/>
  <c r="E47" i="10" s="1"/>
  <c r="D257" i="10"/>
  <c r="E257" i="10" s="1"/>
  <c r="D359" i="10"/>
  <c r="E359" i="10" s="1"/>
  <c r="D342" i="10"/>
  <c r="E342" i="10" s="1"/>
  <c r="D278" i="10"/>
  <c r="E278" i="10" s="1"/>
  <c r="D214" i="10"/>
  <c r="E214" i="10" s="1"/>
  <c r="D150" i="10"/>
  <c r="E150" i="10" s="1"/>
  <c r="D86" i="10"/>
  <c r="E86" i="10" s="1"/>
  <c r="D22" i="10"/>
  <c r="D121" i="10"/>
  <c r="E121" i="10" s="1"/>
  <c r="D333" i="10"/>
  <c r="E333" i="10" s="1"/>
  <c r="D269" i="10"/>
  <c r="E269" i="10" s="1"/>
  <c r="D205" i="10"/>
  <c r="E205" i="10" s="1"/>
  <c r="D141" i="10"/>
  <c r="E141" i="10" s="1"/>
  <c r="D77" i="10"/>
  <c r="E77" i="10" s="1"/>
  <c r="D13" i="10"/>
  <c r="E13" i="10" s="1"/>
  <c r="D49" i="10"/>
  <c r="E49" i="10" s="1"/>
  <c r="D388" i="10"/>
  <c r="E388" i="10" s="1"/>
  <c r="D324" i="10"/>
  <c r="E324" i="10" s="1"/>
  <c r="D260" i="10"/>
  <c r="E260" i="10" s="1"/>
  <c r="D196" i="10"/>
  <c r="E196" i="10" s="1"/>
  <c r="D132" i="10"/>
  <c r="E132" i="10" s="1"/>
  <c r="D68" i="10"/>
  <c r="E68" i="10" s="1"/>
  <c r="D353" i="10"/>
  <c r="E353" i="10" s="1"/>
  <c r="D379" i="10"/>
  <c r="E379" i="10" s="1"/>
  <c r="D315" i="10"/>
  <c r="E315" i="10" s="1"/>
  <c r="D251" i="10"/>
  <c r="E251" i="10" s="1"/>
  <c r="D187" i="10"/>
  <c r="E187" i="10" s="1"/>
  <c r="D123" i="10"/>
  <c r="E123" i="10" s="1"/>
  <c r="D59" i="10"/>
  <c r="E59" i="10" s="1"/>
  <c r="D258" i="10"/>
  <c r="E258" i="10" s="1"/>
  <c r="D376" i="10"/>
  <c r="E376" i="10" s="1"/>
  <c r="D337" i="10"/>
  <c r="E337" i="10" s="1"/>
  <c r="D378" i="10"/>
  <c r="E378" i="10" s="1"/>
  <c r="D314" i="10"/>
  <c r="E314" i="10" s="1"/>
  <c r="D250" i="10"/>
  <c r="E250" i="10" s="1"/>
  <c r="D186" i="10"/>
  <c r="E186" i="10" s="1"/>
  <c r="D122" i="10"/>
  <c r="E122" i="10" s="1"/>
  <c r="D58" i="10"/>
  <c r="E58" i="10" s="1"/>
  <c r="D305" i="10"/>
  <c r="E305" i="10" s="1"/>
  <c r="D368" i="10"/>
  <c r="E368" i="10" s="1"/>
  <c r="D304" i="10"/>
  <c r="E304" i="10" s="1"/>
  <c r="D240" i="10"/>
  <c r="E240" i="10" s="1"/>
  <c r="D176" i="10"/>
  <c r="E176" i="10" s="1"/>
  <c r="D112" i="10"/>
  <c r="E112" i="10" s="1"/>
  <c r="D48" i="10"/>
  <c r="E48" i="10" s="1"/>
  <c r="D289" i="10"/>
  <c r="E289" i="10" s="1"/>
  <c r="D367" i="10"/>
  <c r="E367" i="10" s="1"/>
  <c r="D295" i="10"/>
  <c r="E295" i="10" s="1"/>
  <c r="D231" i="10"/>
  <c r="E231" i="10" s="1"/>
  <c r="D167" i="10"/>
  <c r="E167" i="10" s="1"/>
  <c r="D103" i="10"/>
  <c r="E103" i="10" s="1"/>
  <c r="D39" i="10"/>
  <c r="E39" i="10" s="1"/>
  <c r="D201" i="10"/>
  <c r="E201" i="10" s="1"/>
  <c r="D398" i="10"/>
  <c r="E398" i="10" s="1"/>
  <c r="D334" i="10"/>
  <c r="E334" i="10" s="1"/>
  <c r="D270" i="10"/>
  <c r="E270" i="10" s="1"/>
  <c r="D206" i="10"/>
  <c r="E206" i="10" s="1"/>
  <c r="D142" i="10"/>
  <c r="E142" i="10" s="1"/>
  <c r="D78" i="10"/>
  <c r="E78" i="10" s="1"/>
  <c r="D14" i="10"/>
  <c r="D65" i="10"/>
  <c r="E65" i="10" s="1"/>
  <c r="D325" i="10"/>
  <c r="E325" i="10" s="1"/>
  <c r="D261" i="10"/>
  <c r="E261" i="10" s="1"/>
  <c r="D197" i="10"/>
  <c r="E197" i="10" s="1"/>
  <c r="D133" i="10"/>
  <c r="E133" i="10" s="1"/>
  <c r="D69" i="10"/>
  <c r="E69" i="10" s="1"/>
  <c r="D5" i="10"/>
  <c r="E5" i="10" s="1"/>
  <c r="D17" i="10"/>
  <c r="E17" i="10" s="1"/>
  <c r="D380" i="10"/>
  <c r="E380" i="10" s="1"/>
  <c r="D316" i="10"/>
  <c r="E316" i="10" s="1"/>
  <c r="D252" i="10"/>
  <c r="E252" i="10" s="1"/>
  <c r="D188" i="10"/>
  <c r="E188" i="10" s="1"/>
  <c r="D124" i="10"/>
  <c r="E124" i="10" s="1"/>
  <c r="D60" i="10"/>
  <c r="E60" i="10" s="1"/>
  <c r="D297" i="10"/>
  <c r="E297" i="10" s="1"/>
  <c r="D371" i="10"/>
  <c r="E371" i="10" s="1"/>
  <c r="D307" i="10"/>
  <c r="E307" i="10" s="1"/>
  <c r="D243" i="10"/>
  <c r="E243" i="10" s="1"/>
  <c r="D179" i="10"/>
  <c r="E179" i="10" s="1"/>
  <c r="D115" i="10"/>
  <c r="E115" i="10" s="1"/>
  <c r="D51" i="10"/>
  <c r="E51" i="10" s="1"/>
  <c r="D393" i="10"/>
  <c r="E393" i="10" s="1"/>
  <c r="D248" i="10"/>
  <c r="E248" i="10" s="1"/>
  <c r="D281" i="10"/>
  <c r="E281" i="10" s="1"/>
  <c r="D370" i="10"/>
  <c r="E370" i="10" s="1"/>
  <c r="D306" i="10"/>
  <c r="E306" i="10" s="1"/>
  <c r="D242" i="10"/>
  <c r="E242" i="10" s="1"/>
  <c r="D178" i="10"/>
  <c r="E178" i="10" s="1"/>
  <c r="D114" i="10"/>
  <c r="E114" i="10" s="1"/>
  <c r="D50" i="10"/>
  <c r="E50" i="10" s="1"/>
  <c r="D249" i="10"/>
  <c r="E249" i="10" s="1"/>
  <c r="D360" i="10"/>
  <c r="E360" i="10" s="1"/>
  <c r="D296" i="10"/>
  <c r="E296" i="10" s="1"/>
  <c r="D232" i="10"/>
  <c r="E232" i="10" s="1"/>
  <c r="D168" i="10"/>
  <c r="E168" i="10" s="1"/>
  <c r="D104" i="10"/>
  <c r="E104" i="10" s="1"/>
  <c r="D40" i="10"/>
  <c r="D233" i="10"/>
  <c r="E233" i="10" s="1"/>
  <c r="D351" i="10"/>
  <c r="E351" i="10" s="1"/>
  <c r="D287" i="10"/>
  <c r="E287" i="10" s="1"/>
  <c r="D223" i="10"/>
  <c r="E223" i="10" s="1"/>
  <c r="D159" i="10"/>
  <c r="E159" i="10" s="1"/>
  <c r="D95" i="10"/>
  <c r="E95" i="10" s="1"/>
  <c r="D31" i="10"/>
  <c r="E31" i="10" s="1"/>
  <c r="D145" i="10"/>
  <c r="E145" i="10" s="1"/>
  <c r="D390" i="10"/>
  <c r="E390" i="10" s="1"/>
  <c r="D326" i="10"/>
  <c r="E326" i="10" s="1"/>
  <c r="D262" i="10"/>
  <c r="E262" i="10" s="1"/>
  <c r="D198" i="10"/>
  <c r="E198" i="10" s="1"/>
  <c r="D134" i="10"/>
  <c r="E134" i="10" s="1"/>
  <c r="D70" i="10"/>
  <c r="E70" i="10" s="1"/>
  <c r="D6" i="10"/>
  <c r="E6" i="10" s="1"/>
  <c r="D25" i="10"/>
  <c r="E25" i="10" s="1"/>
  <c r="D317" i="10"/>
  <c r="E317" i="10" s="1"/>
  <c r="D253" i="10"/>
  <c r="E253" i="10" s="1"/>
  <c r="D189" i="10"/>
  <c r="E189" i="10" s="1"/>
  <c r="D125" i="10"/>
  <c r="E125" i="10" s="1"/>
  <c r="D61" i="10"/>
  <c r="E61" i="10" s="1"/>
  <c r="D385" i="10"/>
  <c r="E385" i="10" s="1"/>
  <c r="D399" i="10"/>
  <c r="E399" i="10" s="1"/>
  <c r="D372" i="10"/>
  <c r="E372" i="10" s="1"/>
  <c r="D308" i="10"/>
  <c r="E308" i="10" s="1"/>
  <c r="D244" i="10"/>
  <c r="E244" i="10" s="1"/>
  <c r="D180" i="10"/>
  <c r="E180" i="10" s="1"/>
  <c r="D116" i="10"/>
  <c r="E116" i="10" s="1"/>
  <c r="D52" i="10"/>
  <c r="E52" i="10" s="1"/>
  <c r="D241" i="10"/>
  <c r="E241" i="10" s="1"/>
  <c r="D363" i="10"/>
  <c r="E363" i="10" s="1"/>
  <c r="D299" i="10"/>
  <c r="E299" i="10" s="1"/>
  <c r="D235" i="10"/>
  <c r="E235" i="10" s="1"/>
  <c r="D171" i="10"/>
  <c r="E171" i="10" s="1"/>
  <c r="D107" i="10"/>
  <c r="E107" i="10" s="1"/>
  <c r="D43" i="10"/>
  <c r="E43" i="10" s="1"/>
  <c r="D322" i="10"/>
  <c r="E322" i="10" s="1"/>
  <c r="D312" i="10"/>
  <c r="E312" i="10" s="1"/>
  <c r="D225" i="10"/>
  <c r="E225" i="10" s="1"/>
  <c r="D362" i="10"/>
  <c r="E362" i="10" s="1"/>
  <c r="D298" i="10"/>
  <c r="E298" i="10" s="1"/>
  <c r="D234" i="10"/>
  <c r="E234" i="10" s="1"/>
  <c r="D170" i="10"/>
  <c r="E170" i="10" s="1"/>
  <c r="D106" i="10"/>
  <c r="E106" i="10" s="1"/>
  <c r="D42" i="10"/>
  <c r="E42" i="10" s="1"/>
  <c r="D193" i="10"/>
  <c r="E193" i="10" s="1"/>
  <c r="D352" i="10"/>
  <c r="E352" i="10" s="1"/>
  <c r="D288" i="10"/>
  <c r="E288" i="10" s="1"/>
  <c r="D224" i="10"/>
  <c r="E224" i="10" s="1"/>
  <c r="D160" i="10"/>
  <c r="E160" i="10" s="1"/>
  <c r="D96" i="10"/>
  <c r="E96" i="10" s="1"/>
  <c r="D32" i="10"/>
  <c r="D177" i="10"/>
  <c r="E177" i="10" s="1"/>
  <c r="D343" i="10"/>
  <c r="E343" i="10" s="1"/>
  <c r="D279" i="10"/>
  <c r="E279" i="10" s="1"/>
  <c r="D215" i="10"/>
  <c r="E215" i="10" s="1"/>
  <c r="D151" i="10"/>
  <c r="E151" i="10" s="1"/>
  <c r="D87" i="10"/>
  <c r="E87" i="10" s="1"/>
  <c r="D23" i="10"/>
  <c r="E23" i="10" s="1"/>
  <c r="D105" i="10"/>
  <c r="E105" i="10" s="1"/>
  <c r="D382" i="10"/>
  <c r="E382" i="10" s="1"/>
  <c r="D318" i="10"/>
  <c r="E318" i="10" s="1"/>
  <c r="D254" i="10"/>
  <c r="E254" i="10" s="1"/>
  <c r="D190" i="10"/>
  <c r="E190" i="10" s="1"/>
  <c r="D126" i="10"/>
  <c r="E126" i="10" s="1"/>
  <c r="D62" i="10"/>
  <c r="E62" i="10" s="1"/>
  <c r="D377" i="10"/>
  <c r="E377" i="10" s="1"/>
  <c r="D384" i="10"/>
  <c r="E384" i="10" s="1"/>
  <c r="D309" i="10"/>
  <c r="E309" i="10" s="1"/>
  <c r="D245" i="10"/>
  <c r="E245" i="10" s="1"/>
  <c r="D181" i="10"/>
  <c r="E181" i="10" s="1"/>
  <c r="D117" i="10"/>
  <c r="E117" i="10" s="1"/>
  <c r="D53" i="10"/>
  <c r="D329" i="10"/>
  <c r="E329" i="10" s="1"/>
  <c r="D389" i="10"/>
  <c r="E389" i="10" s="1"/>
  <c r="D364" i="10"/>
  <c r="E364" i="10" s="1"/>
  <c r="D300" i="10"/>
  <c r="E300" i="10" s="1"/>
  <c r="D236" i="10"/>
  <c r="E236" i="10" s="1"/>
  <c r="D172" i="10"/>
  <c r="E172" i="10" s="1"/>
  <c r="D108" i="10"/>
  <c r="E108" i="10" s="1"/>
  <c r="D44" i="10"/>
  <c r="E44" i="10" s="1"/>
  <c r="D185" i="10"/>
  <c r="E185" i="10" s="1"/>
  <c r="D355" i="10"/>
  <c r="E355" i="10" s="1"/>
  <c r="D291" i="10"/>
  <c r="E291" i="10" s="1"/>
  <c r="D227" i="10"/>
  <c r="E227" i="10" s="1"/>
  <c r="D163" i="10"/>
  <c r="E163" i="10" s="1"/>
  <c r="D99" i="10"/>
  <c r="E99" i="10" s="1"/>
  <c r="D35" i="10"/>
  <c r="E35" i="10" s="1"/>
  <c r="D386" i="10"/>
  <c r="E386" i="10" s="1"/>
  <c r="D369" i="10"/>
  <c r="E369" i="10" s="1"/>
  <c r="D153" i="10"/>
  <c r="E153" i="10" s="1"/>
  <c r="D354" i="10"/>
  <c r="E354" i="10" s="1"/>
  <c r="D290" i="10"/>
  <c r="E290" i="10" s="1"/>
  <c r="D226" i="10"/>
  <c r="E226" i="10" s="1"/>
  <c r="D162" i="10"/>
  <c r="E162" i="10" s="1"/>
  <c r="D98" i="10"/>
  <c r="E98" i="10" s="1"/>
  <c r="D34" i="10"/>
  <c r="D137" i="10"/>
  <c r="E137" i="10" s="1"/>
  <c r="D344" i="10"/>
  <c r="E344" i="10" s="1"/>
  <c r="D280" i="10"/>
  <c r="E280" i="10" s="1"/>
  <c r="D216" i="10"/>
  <c r="E216" i="10" s="1"/>
  <c r="D152" i="10"/>
  <c r="E152" i="10" s="1"/>
  <c r="D88" i="10"/>
  <c r="E88" i="10" s="1"/>
  <c r="D24" i="10"/>
  <c r="D129" i="10"/>
  <c r="E129" i="10" s="1"/>
  <c r="D335" i="10"/>
  <c r="E335" i="10" s="1"/>
  <c r="D271" i="10"/>
  <c r="E271" i="10" s="1"/>
  <c r="D207" i="10"/>
  <c r="E207" i="10" s="1"/>
  <c r="D143" i="10"/>
  <c r="E143" i="10" s="1"/>
  <c r="D79" i="10"/>
  <c r="E79" i="10" s="1"/>
  <c r="D15" i="10"/>
  <c r="E15" i="10" s="1"/>
  <c r="D57" i="10"/>
  <c r="E57" i="10" s="1"/>
  <c r="D374" i="10"/>
  <c r="E374" i="10" s="1"/>
  <c r="D310" i="10"/>
  <c r="E310" i="10" s="1"/>
  <c r="D246" i="10"/>
  <c r="E246" i="10" s="1"/>
  <c r="D182" i="10"/>
  <c r="E182" i="10" s="1"/>
  <c r="D118" i="10"/>
  <c r="E118" i="10" s="1"/>
  <c r="D54" i="10"/>
  <c r="D321" i="10"/>
  <c r="E321" i="10" s="1"/>
  <c r="D397" i="10"/>
  <c r="E397" i="10" s="1"/>
  <c r="D301" i="10"/>
  <c r="E301" i="10" s="1"/>
  <c r="D237" i="10"/>
  <c r="E237" i="10" s="1"/>
  <c r="D173" i="10"/>
  <c r="E173" i="10" s="1"/>
  <c r="D109" i="10"/>
  <c r="E109" i="10" s="1"/>
  <c r="D45" i="10"/>
  <c r="E45" i="10" s="1"/>
  <c r="D273" i="10"/>
  <c r="E273" i="10" s="1"/>
  <c r="D373" i="10"/>
  <c r="E373" i="10" s="1"/>
  <c r="D356" i="10"/>
  <c r="E356" i="10" s="1"/>
  <c r="D292" i="10"/>
  <c r="E292" i="10" s="1"/>
  <c r="D228" i="10"/>
  <c r="E228" i="10" s="1"/>
  <c r="D164" i="10"/>
  <c r="E164" i="10" s="1"/>
  <c r="D100" i="10"/>
  <c r="E100" i="10" s="1"/>
  <c r="D36" i="10"/>
  <c r="D113" i="10"/>
  <c r="E113" i="10" s="1"/>
  <c r="D347" i="10"/>
  <c r="E347" i="10" s="1"/>
  <c r="D283" i="10"/>
  <c r="E283" i="10" s="1"/>
  <c r="D219" i="10"/>
  <c r="E219" i="10" s="1"/>
  <c r="D155" i="10"/>
  <c r="E155" i="10" s="1"/>
  <c r="D91" i="10"/>
  <c r="E91" i="10" s="1"/>
  <c r="D27" i="10"/>
  <c r="E27" i="10" s="1"/>
  <c r="D130" i="10"/>
  <c r="E130" i="10" s="1"/>
  <c r="D73" i="10"/>
  <c r="E73" i="10" s="1"/>
  <c r="D346" i="10"/>
  <c r="E346" i="10" s="1"/>
  <c r="D282" i="10"/>
  <c r="E282" i="10" s="1"/>
  <c r="D218" i="10"/>
  <c r="E218" i="10" s="1"/>
  <c r="D154" i="10"/>
  <c r="E154" i="10" s="1"/>
  <c r="D90" i="10"/>
  <c r="E90" i="10" s="1"/>
  <c r="D26" i="10"/>
  <c r="D89" i="10"/>
  <c r="E89" i="10" s="1"/>
  <c r="D336" i="10"/>
  <c r="E336" i="10" s="1"/>
  <c r="D272" i="10"/>
  <c r="E272" i="10" s="1"/>
  <c r="D208" i="10"/>
  <c r="E208" i="10" s="1"/>
  <c r="D144" i="10"/>
  <c r="E144" i="10" s="1"/>
  <c r="D80" i="10"/>
  <c r="E80" i="10" s="1"/>
  <c r="D16" i="10"/>
  <c r="E16" i="10" s="1"/>
  <c r="D81" i="10"/>
  <c r="E81" i="10" s="1"/>
  <c r="D327" i="10"/>
  <c r="E327" i="10" s="1"/>
  <c r="D263" i="10"/>
  <c r="E263" i="10" s="1"/>
  <c r="D199" i="10"/>
  <c r="E199" i="10" s="1"/>
  <c r="D135" i="10"/>
  <c r="E135" i="10" s="1"/>
  <c r="D71" i="10"/>
  <c r="E71" i="10" s="1"/>
  <c r="D7" i="10"/>
  <c r="E7" i="10" s="1"/>
  <c r="D9" i="10"/>
  <c r="E9" i="10" s="1"/>
  <c r="D366" i="10"/>
  <c r="E366" i="10" s="1"/>
  <c r="D302" i="10"/>
  <c r="E302" i="10" s="1"/>
  <c r="D238" i="10"/>
  <c r="E238" i="10" s="1"/>
  <c r="D174" i="10"/>
  <c r="E174" i="10" s="1"/>
  <c r="D110" i="10"/>
  <c r="E110" i="10" s="1"/>
  <c r="D46" i="10"/>
  <c r="E46" i="10" s="1"/>
  <c r="D265" i="10"/>
  <c r="E265" i="10" s="1"/>
  <c r="D381" i="10"/>
  <c r="E381" i="10" s="1"/>
  <c r="D293" i="10"/>
  <c r="E293" i="10" s="1"/>
  <c r="D229" i="10"/>
  <c r="E229" i="10" s="1"/>
  <c r="D165" i="10"/>
  <c r="E165" i="10" s="1"/>
  <c r="D101" i="10"/>
  <c r="E101" i="10" s="1"/>
  <c r="D37" i="10"/>
  <c r="E37" i="10" s="1"/>
  <c r="D217" i="10"/>
  <c r="E217" i="10" s="1"/>
  <c r="D357" i="10"/>
  <c r="E357" i="10" s="1"/>
  <c r="D348" i="10"/>
  <c r="E348" i="10" s="1"/>
  <c r="D284" i="10"/>
  <c r="E284" i="10" s="1"/>
  <c r="D220" i="10"/>
  <c r="E220" i="10" s="1"/>
  <c r="D156" i="10"/>
  <c r="E156" i="10" s="1"/>
  <c r="D92" i="10"/>
  <c r="E92" i="10" s="1"/>
  <c r="D28" i="10"/>
  <c r="D3" i="10"/>
  <c r="E3" i="10" s="1"/>
  <c r="D339" i="10"/>
  <c r="E339" i="10" s="1"/>
  <c r="D275" i="10"/>
  <c r="E275" i="10" s="1"/>
  <c r="D211" i="10"/>
  <c r="E211" i="10" s="1"/>
  <c r="D147" i="10"/>
  <c r="E147" i="10" s="1"/>
  <c r="D83" i="10"/>
  <c r="E83" i="10" s="1"/>
  <c r="D19" i="10"/>
  <c r="E19" i="10" s="1"/>
  <c r="D4" i="10"/>
  <c r="E4" i="10" s="1"/>
  <c r="D338" i="10"/>
  <c r="E338" i="10" s="1"/>
  <c r="D274" i="10"/>
  <c r="E274" i="10" s="1"/>
  <c r="D210" i="10"/>
  <c r="E210" i="10" s="1"/>
  <c r="D146" i="10"/>
  <c r="E146" i="10" s="1"/>
  <c r="D82" i="10"/>
  <c r="E82" i="10" s="1"/>
  <c r="D18" i="10"/>
  <c r="D41" i="10"/>
  <c r="E41" i="10" s="1"/>
  <c r="D328" i="10"/>
  <c r="E328" i="10" s="1"/>
  <c r="D264" i="10"/>
  <c r="E264" i="10" s="1"/>
  <c r="D200" i="10"/>
  <c r="E200" i="10" s="1"/>
  <c r="D136" i="10"/>
  <c r="E136" i="10" s="1"/>
  <c r="D72" i="10"/>
  <c r="E72" i="10" s="1"/>
  <c r="D8" i="10"/>
  <c r="E8" i="10" s="1"/>
  <c r="D33" i="10"/>
  <c r="E33" i="10" s="1"/>
  <c r="D319" i="10"/>
  <c r="E319" i="10" s="1"/>
  <c r="D255" i="10"/>
  <c r="E255" i="10" s="1"/>
  <c r="D191" i="10"/>
  <c r="E191" i="10" s="1"/>
  <c r="D127" i="10"/>
  <c r="E127" i="10" s="1"/>
  <c r="D63" i="10"/>
  <c r="E63" i="10" s="1"/>
  <c r="D361" i="10"/>
  <c r="E361" i="10" s="1"/>
  <c r="D391" i="10"/>
  <c r="E391" i="10" s="1"/>
  <c r="D358" i="10"/>
  <c r="E358" i="10" s="1"/>
  <c r="D294" i="10"/>
  <c r="E294" i="10" s="1"/>
  <c r="D230" i="10"/>
  <c r="E230" i="10" s="1"/>
  <c r="D166" i="10"/>
  <c r="E166" i="10" s="1"/>
  <c r="D102" i="10"/>
  <c r="E102" i="10" s="1"/>
  <c r="D38" i="10"/>
  <c r="D209" i="10"/>
  <c r="E209" i="10" s="1"/>
  <c r="D365" i="10"/>
  <c r="E365" i="10" s="1"/>
  <c r="D285" i="10"/>
  <c r="E285" i="10" s="1"/>
  <c r="D221" i="10"/>
  <c r="E221" i="10" s="1"/>
  <c r="D157" i="10"/>
  <c r="E157" i="10" s="1"/>
  <c r="D93" i="10"/>
  <c r="E93" i="10" s="1"/>
  <c r="D29" i="10"/>
  <c r="E29" i="10" s="1"/>
  <c r="D169" i="10"/>
  <c r="E169" i="10" s="1"/>
  <c r="D341" i="10"/>
  <c r="E341" i="10" s="1"/>
  <c r="D340" i="10"/>
  <c r="E340" i="10" s="1"/>
  <c r="D276" i="10"/>
  <c r="E276" i="10" s="1"/>
  <c r="D212" i="10"/>
  <c r="E212" i="10" s="1"/>
  <c r="D148" i="10"/>
  <c r="E148" i="10" s="1"/>
  <c r="D84" i="10"/>
  <c r="E84" i="10" s="1"/>
  <c r="D20" i="10"/>
  <c r="D395" i="10"/>
  <c r="E395" i="10" s="1"/>
  <c r="D331" i="10"/>
  <c r="E331" i="10" s="1"/>
  <c r="D267" i="10"/>
  <c r="E267" i="10" s="1"/>
  <c r="D203" i="10"/>
  <c r="E203" i="10" s="1"/>
  <c r="D139" i="10"/>
  <c r="E139" i="10" s="1"/>
  <c r="D75" i="10"/>
  <c r="E75" i="10" s="1"/>
  <c r="B403" i="10"/>
  <c r="XFC2" i="8" l="1"/>
  <c r="XEW14" i="1" l="1"/>
  <c r="A5" i="9" l="1"/>
  <c r="B335" i="10" l="1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C505" i="8"/>
  <c r="G505" i="8" s="1"/>
  <c r="C506" i="8"/>
  <c r="G506" i="8" s="1"/>
  <c r="C507" i="8"/>
  <c r="G507" i="8" s="1"/>
  <c r="C508" i="8"/>
  <c r="G508" i="8" s="1"/>
  <c r="C509" i="8"/>
  <c r="G509" i="8" s="1"/>
  <c r="C510" i="8"/>
  <c r="G510" i="8" s="1"/>
  <c r="C511" i="8"/>
  <c r="G511" i="8" s="1"/>
  <c r="C512" i="8"/>
  <c r="G512" i="8" s="1"/>
  <c r="C513" i="8"/>
  <c r="G513" i="8" s="1"/>
  <c r="C514" i="8"/>
  <c r="G514" i="8" s="1"/>
  <c r="C515" i="8"/>
  <c r="G515" i="8" s="1"/>
  <c r="C516" i="8"/>
  <c r="G516" i="8" s="1"/>
  <c r="C517" i="8"/>
  <c r="G517" i="8" s="1"/>
  <c r="C518" i="8"/>
  <c r="G518" i="8" s="1"/>
  <c r="C519" i="8"/>
  <c r="G519" i="8" s="1"/>
  <c r="C520" i="8"/>
  <c r="G520" i="8" s="1"/>
  <c r="C521" i="8"/>
  <c r="G521" i="8" s="1"/>
  <c r="C522" i="8"/>
  <c r="G522" i="8" s="1"/>
  <c r="C523" i="8"/>
  <c r="G523" i="8" s="1"/>
  <c r="C524" i="8"/>
  <c r="G524" i="8" s="1"/>
  <c r="C525" i="8"/>
  <c r="G525" i="8" s="1"/>
  <c r="C526" i="8"/>
  <c r="G526" i="8" s="1"/>
  <c r="C527" i="8"/>
  <c r="G527" i="8" s="1"/>
  <c r="C528" i="8"/>
  <c r="G528" i="8" s="1"/>
  <c r="C529" i="8"/>
  <c r="G529" i="8" s="1"/>
  <c r="C530" i="8"/>
  <c r="G530" i="8" s="1"/>
  <c r="C531" i="8"/>
  <c r="G531" i="8" s="1"/>
  <c r="C532" i="8"/>
  <c r="G532" i="8" s="1"/>
  <c r="C533" i="8"/>
  <c r="G533" i="8" s="1"/>
  <c r="C534" i="8"/>
  <c r="G534" i="8" s="1"/>
  <c r="C535" i="8"/>
  <c r="G535" i="8" s="1"/>
  <c r="C536" i="8"/>
  <c r="G536" i="8" s="1"/>
  <c r="C537" i="8"/>
  <c r="G537" i="8" s="1"/>
  <c r="C538" i="8"/>
  <c r="G538" i="8" s="1"/>
  <c r="C539" i="8"/>
  <c r="G539" i="8" s="1"/>
  <c r="C540" i="8"/>
  <c r="G540" i="8" s="1"/>
  <c r="C541" i="8"/>
  <c r="G541" i="8" s="1"/>
  <c r="C542" i="8"/>
  <c r="G542" i="8" s="1"/>
  <c r="C543" i="8"/>
  <c r="G543" i="8" s="1"/>
  <c r="C544" i="8"/>
  <c r="G544" i="8" s="1"/>
  <c r="C545" i="8"/>
  <c r="G545" i="8" s="1"/>
  <c r="C546" i="8"/>
  <c r="G546" i="8" s="1"/>
  <c r="C547" i="8"/>
  <c r="G547" i="8" s="1"/>
  <c r="C548" i="8"/>
  <c r="G548" i="8" s="1"/>
  <c r="C549" i="8"/>
  <c r="G549" i="8" s="1"/>
  <c r="C550" i="8"/>
  <c r="G550" i="8" s="1"/>
  <c r="C551" i="8"/>
  <c r="G551" i="8" s="1"/>
  <c r="C552" i="8"/>
  <c r="G552" i="8" s="1"/>
  <c r="C553" i="8"/>
  <c r="G553" i="8" s="1"/>
  <c r="C554" i="8"/>
  <c r="G554" i="8" s="1"/>
  <c r="C555" i="8"/>
  <c r="G555" i="8" s="1"/>
  <c r="C556" i="8"/>
  <c r="G556" i="8" s="1"/>
  <c r="C557" i="8"/>
  <c r="G557" i="8" s="1"/>
  <c r="C558" i="8"/>
  <c r="G558" i="8" s="1"/>
  <c r="C559" i="8"/>
  <c r="G559" i="8" s="1"/>
  <c r="C560" i="8"/>
  <c r="G560" i="8" s="1"/>
  <c r="C561" i="8"/>
  <c r="G561" i="8" s="1"/>
  <c r="C562" i="8"/>
  <c r="G562" i="8" s="1"/>
  <c r="C563" i="8"/>
  <c r="G563" i="8" s="1"/>
  <c r="C564" i="8"/>
  <c r="G564" i="8" s="1"/>
  <c r="C565" i="8"/>
  <c r="G565" i="8" s="1"/>
  <c r="C566" i="8"/>
  <c r="G566" i="8" s="1"/>
  <c r="C567" i="8"/>
  <c r="G567" i="8" s="1"/>
  <c r="C568" i="8"/>
  <c r="G568" i="8" s="1"/>
  <c r="C569" i="8"/>
  <c r="G569" i="8" s="1"/>
  <c r="C570" i="8"/>
  <c r="G570" i="8" s="1"/>
  <c r="C571" i="8"/>
  <c r="G571" i="8" s="1"/>
  <c r="C572" i="8"/>
  <c r="G572" i="8" s="1"/>
  <c r="C573" i="8"/>
  <c r="G573" i="8" s="1"/>
  <c r="C574" i="8"/>
  <c r="G574" i="8" s="1"/>
  <c r="C575" i="8"/>
  <c r="G575" i="8" s="1"/>
  <c r="C576" i="8"/>
  <c r="G576" i="8" s="1"/>
  <c r="C577" i="8"/>
  <c r="G577" i="8" s="1"/>
  <c r="C578" i="8"/>
  <c r="G578" i="8" s="1"/>
  <c r="C579" i="8"/>
  <c r="G579" i="8" s="1"/>
  <c r="C580" i="8"/>
  <c r="G580" i="8" s="1"/>
  <c r="C581" i="8"/>
  <c r="G581" i="8" s="1"/>
  <c r="C582" i="8"/>
  <c r="G582" i="8" s="1"/>
  <c r="C583" i="8"/>
  <c r="G583" i="8" s="1"/>
  <c r="C584" i="8"/>
  <c r="G584" i="8" s="1"/>
  <c r="C585" i="8"/>
  <c r="G585" i="8" s="1"/>
  <c r="C586" i="8"/>
  <c r="G586" i="8" s="1"/>
  <c r="C587" i="8"/>
  <c r="G587" i="8" s="1"/>
  <c r="C588" i="8"/>
  <c r="G588" i="8" s="1"/>
  <c r="C589" i="8"/>
  <c r="G589" i="8" s="1"/>
  <c r="C590" i="8"/>
  <c r="G590" i="8" s="1"/>
  <c r="C591" i="8"/>
  <c r="G591" i="8" s="1"/>
  <c r="C592" i="8"/>
  <c r="G592" i="8" s="1"/>
  <c r="C593" i="8"/>
  <c r="G593" i="8" s="1"/>
  <c r="C594" i="8"/>
  <c r="G594" i="8" s="1"/>
  <c r="C595" i="8"/>
  <c r="G595" i="8" s="1"/>
  <c r="C596" i="8"/>
  <c r="G596" i="8" s="1"/>
  <c r="C597" i="8"/>
  <c r="G597" i="8" s="1"/>
  <c r="C598" i="8"/>
  <c r="G598" i="8" s="1"/>
  <c r="C599" i="8"/>
  <c r="G599" i="8" s="1"/>
  <c r="C600" i="8"/>
  <c r="G600" i="8" s="1"/>
  <c r="C601" i="8"/>
  <c r="G601" i="8" s="1"/>
  <c r="C602" i="8"/>
  <c r="G602" i="8" s="1"/>
  <c r="C603" i="8"/>
  <c r="G603" i="8" s="1"/>
  <c r="C604" i="8"/>
  <c r="G604" i="8" s="1"/>
  <c r="C605" i="8"/>
  <c r="G605" i="8" s="1"/>
  <c r="C606" i="8"/>
  <c r="G606" i="8" s="1"/>
  <c r="C607" i="8"/>
  <c r="G607" i="8" s="1"/>
  <c r="C608" i="8"/>
  <c r="G608" i="8" s="1"/>
  <c r="C609" i="8"/>
  <c r="G609" i="8" s="1"/>
  <c r="C610" i="8"/>
  <c r="G610" i="8" s="1"/>
  <c r="C611" i="8"/>
  <c r="G611" i="8" s="1"/>
  <c r="C612" i="8"/>
  <c r="G612" i="8" s="1"/>
  <c r="C613" i="8"/>
  <c r="G613" i="8" s="1"/>
  <c r="C614" i="8"/>
  <c r="G614" i="8" s="1"/>
  <c r="C615" i="8"/>
  <c r="G615" i="8" s="1"/>
  <c r="C616" i="8"/>
  <c r="G616" i="8" s="1"/>
  <c r="C617" i="8"/>
  <c r="G617" i="8" s="1"/>
  <c r="C618" i="8"/>
  <c r="G618" i="8" s="1"/>
  <c r="C619" i="8"/>
  <c r="G619" i="8" s="1"/>
  <c r="C620" i="8"/>
  <c r="G620" i="8" s="1"/>
  <c r="C621" i="8"/>
  <c r="G621" i="8" s="1"/>
  <c r="C622" i="8"/>
  <c r="G622" i="8" s="1"/>
  <c r="C623" i="8"/>
  <c r="G623" i="8" s="1"/>
  <c r="C624" i="8"/>
  <c r="G624" i="8" s="1"/>
  <c r="C625" i="8"/>
  <c r="G625" i="8" s="1"/>
  <c r="C626" i="8"/>
  <c r="G626" i="8" s="1"/>
  <c r="C627" i="8"/>
  <c r="G627" i="8" s="1"/>
  <c r="C628" i="8"/>
  <c r="G628" i="8" s="1"/>
  <c r="C629" i="8"/>
  <c r="G629" i="8" s="1"/>
  <c r="C630" i="8"/>
  <c r="G630" i="8" s="1"/>
  <c r="C631" i="8"/>
  <c r="G631" i="8" s="1"/>
  <c r="C632" i="8"/>
  <c r="G632" i="8" s="1"/>
  <c r="C633" i="8"/>
  <c r="G633" i="8" s="1"/>
  <c r="C634" i="8"/>
  <c r="G634" i="8" s="1"/>
  <c r="C635" i="8"/>
  <c r="G635" i="8" s="1"/>
  <c r="C636" i="8"/>
  <c r="G636" i="8" s="1"/>
  <c r="C637" i="8"/>
  <c r="G637" i="8" s="1"/>
  <c r="C638" i="8"/>
  <c r="G638" i="8" s="1"/>
  <c r="C639" i="8"/>
  <c r="G639" i="8" s="1"/>
  <c r="C640" i="8"/>
  <c r="G640" i="8" s="1"/>
  <c r="C641" i="8"/>
  <c r="G641" i="8" s="1"/>
  <c r="C642" i="8"/>
  <c r="G642" i="8" s="1"/>
  <c r="C643" i="8"/>
  <c r="G643" i="8" s="1"/>
  <c r="C644" i="8"/>
  <c r="G644" i="8" s="1"/>
  <c r="C645" i="8"/>
  <c r="G645" i="8" s="1"/>
  <c r="C646" i="8"/>
  <c r="G646" i="8" s="1"/>
  <c r="C647" i="8"/>
  <c r="G647" i="8" s="1"/>
  <c r="C648" i="8"/>
  <c r="G648" i="8" s="1"/>
  <c r="C649" i="8"/>
  <c r="G649" i="8" s="1"/>
  <c r="C650" i="8"/>
  <c r="G650" i="8" s="1"/>
  <c r="C651" i="8"/>
  <c r="G651" i="8" s="1"/>
  <c r="C652" i="8"/>
  <c r="G652" i="8" s="1"/>
  <c r="C653" i="8"/>
  <c r="G653" i="8" s="1"/>
  <c r="C654" i="8"/>
  <c r="G654" i="8" s="1"/>
  <c r="C655" i="8"/>
  <c r="G655" i="8" s="1"/>
  <c r="C656" i="8"/>
  <c r="G656" i="8" s="1"/>
  <c r="C657" i="8"/>
  <c r="G657" i="8" s="1"/>
  <c r="C658" i="8"/>
  <c r="G658" i="8" s="1"/>
  <c r="C659" i="8"/>
  <c r="G659" i="8" s="1"/>
  <c r="C660" i="8"/>
  <c r="G660" i="8" s="1"/>
  <c r="C661" i="8"/>
  <c r="G661" i="8" s="1"/>
  <c r="C662" i="8"/>
  <c r="G662" i="8" s="1"/>
  <c r="C663" i="8"/>
  <c r="G663" i="8" s="1"/>
  <c r="C664" i="8"/>
  <c r="G664" i="8" s="1"/>
  <c r="C665" i="8"/>
  <c r="G665" i="8" s="1"/>
  <c r="C666" i="8"/>
  <c r="G666" i="8" s="1"/>
  <c r="C667" i="8"/>
  <c r="G667" i="8" s="1"/>
  <c r="C668" i="8"/>
  <c r="G668" i="8" s="1"/>
  <c r="C669" i="8"/>
  <c r="G669" i="8" s="1"/>
  <c r="C670" i="8"/>
  <c r="G670" i="8" s="1"/>
  <c r="C671" i="8"/>
  <c r="G671" i="8" s="1"/>
  <c r="C672" i="8"/>
  <c r="G672" i="8" s="1"/>
  <c r="C673" i="8"/>
  <c r="G673" i="8" s="1"/>
  <c r="C674" i="8"/>
  <c r="G674" i="8" s="1"/>
  <c r="C675" i="8"/>
  <c r="G675" i="8" s="1"/>
  <c r="C676" i="8"/>
  <c r="G676" i="8" s="1"/>
  <c r="C677" i="8"/>
  <c r="G677" i="8" s="1"/>
  <c r="C678" i="8"/>
  <c r="G678" i="8" s="1"/>
  <c r="C679" i="8"/>
  <c r="G679" i="8" s="1"/>
  <c r="C680" i="8"/>
  <c r="G680" i="8" s="1"/>
  <c r="C681" i="8"/>
  <c r="G681" i="8" s="1"/>
  <c r="C682" i="8"/>
  <c r="G682" i="8" s="1"/>
  <c r="C683" i="8"/>
  <c r="G683" i="8" s="1"/>
  <c r="C684" i="8"/>
  <c r="G684" i="8" s="1"/>
  <c r="C685" i="8"/>
  <c r="G685" i="8" s="1"/>
  <c r="C686" i="8"/>
  <c r="G686" i="8" s="1"/>
  <c r="C687" i="8"/>
  <c r="G687" i="8" s="1"/>
  <c r="C688" i="8"/>
  <c r="G688" i="8" s="1"/>
  <c r="C689" i="8"/>
  <c r="G689" i="8" s="1"/>
  <c r="C690" i="8"/>
  <c r="G690" i="8" s="1"/>
  <c r="C691" i="8"/>
  <c r="G691" i="8" s="1"/>
  <c r="C692" i="8"/>
  <c r="G692" i="8" s="1"/>
  <c r="C693" i="8"/>
  <c r="G693" i="8" s="1"/>
  <c r="C694" i="8"/>
  <c r="G694" i="8" s="1"/>
  <c r="C695" i="8"/>
  <c r="G695" i="8" s="1"/>
  <c r="C696" i="8"/>
  <c r="G696" i="8" s="1"/>
  <c r="C697" i="8"/>
  <c r="G697" i="8" s="1"/>
  <c r="C698" i="8"/>
  <c r="G698" i="8" s="1"/>
  <c r="C699" i="8"/>
  <c r="G699" i="8" s="1"/>
  <c r="C700" i="8"/>
  <c r="G700" i="8" s="1"/>
  <c r="C701" i="8"/>
  <c r="G701" i="8" s="1"/>
  <c r="C702" i="8"/>
  <c r="G702" i="8" s="1"/>
  <c r="C703" i="8"/>
  <c r="G703" i="8" s="1"/>
  <c r="C704" i="8"/>
  <c r="G704" i="8" s="1"/>
  <c r="C705" i="8"/>
  <c r="G705" i="8" s="1"/>
  <c r="C706" i="8"/>
  <c r="G706" i="8" s="1"/>
  <c r="C707" i="8"/>
  <c r="G707" i="8" s="1"/>
  <c r="C708" i="8"/>
  <c r="G708" i="8" s="1"/>
  <c r="C709" i="8"/>
  <c r="G709" i="8" s="1"/>
  <c r="C710" i="8"/>
  <c r="G710" i="8" s="1"/>
  <c r="C711" i="8"/>
  <c r="G711" i="8" s="1"/>
  <c r="C712" i="8"/>
  <c r="G712" i="8" s="1"/>
  <c r="C713" i="8"/>
  <c r="G713" i="8" s="1"/>
  <c r="C714" i="8"/>
  <c r="G714" i="8" s="1"/>
  <c r="C715" i="8"/>
  <c r="G715" i="8" s="1"/>
  <c r="C716" i="8"/>
  <c r="G716" i="8" s="1"/>
  <c r="C717" i="8"/>
  <c r="G717" i="8" s="1"/>
  <c r="C718" i="8"/>
  <c r="G718" i="8" s="1"/>
  <c r="C719" i="8"/>
  <c r="G719" i="8" s="1"/>
  <c r="C720" i="8"/>
  <c r="G720" i="8" s="1"/>
  <c r="C721" i="8"/>
  <c r="G721" i="8" s="1"/>
  <c r="C722" i="8"/>
  <c r="G722" i="8" s="1"/>
  <c r="C723" i="8"/>
  <c r="G723" i="8" s="1"/>
  <c r="C724" i="8"/>
  <c r="G724" i="8" s="1"/>
  <c r="C725" i="8"/>
  <c r="G725" i="8" s="1"/>
  <c r="C726" i="8"/>
  <c r="G726" i="8" s="1"/>
  <c r="C727" i="8"/>
  <c r="G727" i="8" s="1"/>
  <c r="C728" i="8"/>
  <c r="G728" i="8" s="1"/>
  <c r="C729" i="8"/>
  <c r="G729" i="8" s="1"/>
  <c r="C730" i="8"/>
  <c r="G730" i="8" s="1"/>
  <c r="C731" i="8"/>
  <c r="G731" i="8" s="1"/>
  <c r="C732" i="8"/>
  <c r="G732" i="8" s="1"/>
  <c r="C733" i="8"/>
  <c r="G733" i="8" s="1"/>
  <c r="C734" i="8"/>
  <c r="G734" i="8" s="1"/>
  <c r="C735" i="8"/>
  <c r="G735" i="8" s="1"/>
  <c r="C736" i="8"/>
  <c r="G736" i="8" s="1"/>
  <c r="C737" i="8"/>
  <c r="G737" i="8" s="1"/>
  <c r="C738" i="8"/>
  <c r="G738" i="8" s="1"/>
  <c r="C739" i="8"/>
  <c r="G739" i="8" s="1"/>
  <c r="C740" i="8"/>
  <c r="G740" i="8" s="1"/>
  <c r="C741" i="8"/>
  <c r="G741" i="8" s="1"/>
  <c r="C742" i="8"/>
  <c r="G742" i="8" s="1"/>
  <c r="C743" i="8"/>
  <c r="G743" i="8" s="1"/>
  <c r="C744" i="8"/>
  <c r="G744" i="8" s="1"/>
  <c r="C745" i="8"/>
  <c r="G745" i="8" s="1"/>
  <c r="C746" i="8"/>
  <c r="G746" i="8" s="1"/>
  <c r="C747" i="8"/>
  <c r="G747" i="8" s="1"/>
  <c r="C748" i="8"/>
  <c r="G748" i="8" s="1"/>
  <c r="C749" i="8"/>
  <c r="G749" i="8" s="1"/>
  <c r="C750" i="8"/>
  <c r="G750" i="8" s="1"/>
  <c r="C751" i="8"/>
  <c r="G751" i="8" s="1"/>
  <c r="C752" i="8"/>
  <c r="G752" i="8" s="1"/>
  <c r="C753" i="8"/>
  <c r="G753" i="8" s="1"/>
  <c r="C754" i="8"/>
  <c r="G754" i="8" s="1"/>
  <c r="C755" i="8"/>
  <c r="G755" i="8" s="1"/>
  <c r="C756" i="8"/>
  <c r="G756" i="8" s="1"/>
  <c r="C757" i="8"/>
  <c r="G757" i="8" s="1"/>
  <c r="C758" i="8"/>
  <c r="G758" i="8" s="1"/>
  <c r="C759" i="8"/>
  <c r="G759" i="8" s="1"/>
  <c r="C760" i="8"/>
  <c r="G760" i="8" s="1"/>
  <c r="C761" i="8"/>
  <c r="G761" i="8" s="1"/>
  <c r="C762" i="8"/>
  <c r="G762" i="8" s="1"/>
  <c r="C763" i="8"/>
  <c r="G763" i="8" s="1"/>
  <c r="C764" i="8"/>
  <c r="G764" i="8" s="1"/>
  <c r="C765" i="8"/>
  <c r="G765" i="8" s="1"/>
  <c r="C766" i="8"/>
  <c r="G766" i="8" s="1"/>
  <c r="C767" i="8"/>
  <c r="G767" i="8" s="1"/>
  <c r="C768" i="8"/>
  <c r="G768" i="8" s="1"/>
  <c r="C769" i="8"/>
  <c r="G769" i="8" s="1"/>
  <c r="C770" i="8"/>
  <c r="G770" i="8" s="1"/>
  <c r="C771" i="8"/>
  <c r="G771" i="8" s="1"/>
  <c r="C772" i="8"/>
  <c r="G772" i="8" s="1"/>
  <c r="C773" i="8"/>
  <c r="G773" i="8" s="1"/>
  <c r="C774" i="8"/>
  <c r="G774" i="8" s="1"/>
  <c r="C775" i="8"/>
  <c r="G775" i="8" s="1"/>
  <c r="C776" i="8"/>
  <c r="G776" i="8" s="1"/>
  <c r="C777" i="8"/>
  <c r="G777" i="8" s="1"/>
  <c r="C778" i="8"/>
  <c r="G778" i="8" s="1"/>
  <c r="C779" i="8"/>
  <c r="G779" i="8" s="1"/>
  <c r="C780" i="8"/>
  <c r="G780" i="8" s="1"/>
  <c r="C781" i="8"/>
  <c r="G781" i="8" s="1"/>
  <c r="C782" i="8"/>
  <c r="G782" i="8" s="1"/>
  <c r="C783" i="8"/>
  <c r="G783" i="8" s="1"/>
  <c r="C784" i="8"/>
  <c r="G784" i="8" s="1"/>
  <c r="C785" i="8"/>
  <c r="G785" i="8" s="1"/>
  <c r="C786" i="8"/>
  <c r="G786" i="8" s="1"/>
  <c r="C787" i="8"/>
  <c r="G787" i="8" s="1"/>
  <c r="C788" i="8"/>
  <c r="G788" i="8" s="1"/>
  <c r="C789" i="8"/>
  <c r="G789" i="8" s="1"/>
  <c r="C790" i="8"/>
  <c r="G790" i="8" s="1"/>
  <c r="C791" i="8"/>
  <c r="G791" i="8" s="1"/>
  <c r="C792" i="8"/>
  <c r="G792" i="8" s="1"/>
  <c r="C793" i="8"/>
  <c r="G793" i="8" s="1"/>
  <c r="C794" i="8"/>
  <c r="G794" i="8" s="1"/>
  <c r="C795" i="8"/>
  <c r="G795" i="8" s="1"/>
  <c r="C796" i="8"/>
  <c r="G796" i="8" s="1"/>
  <c r="C797" i="8"/>
  <c r="G797" i="8" s="1"/>
  <c r="C798" i="8"/>
  <c r="G798" i="8" s="1"/>
  <c r="C799" i="8"/>
  <c r="G799" i="8" s="1"/>
  <c r="C800" i="8"/>
  <c r="G800" i="8" s="1"/>
  <c r="C801" i="8"/>
  <c r="G801" i="8" s="1"/>
  <c r="C802" i="8"/>
  <c r="G802" i="8" s="1"/>
  <c r="C803" i="8"/>
  <c r="G803" i="8" s="1"/>
  <c r="C804" i="8"/>
  <c r="G804" i="8" s="1"/>
  <c r="C805" i="8"/>
  <c r="G805" i="8" s="1"/>
  <c r="C806" i="8"/>
  <c r="G806" i="8" s="1"/>
  <c r="C807" i="8"/>
  <c r="G807" i="8" s="1"/>
  <c r="C808" i="8"/>
  <c r="G808" i="8" s="1"/>
  <c r="C809" i="8"/>
  <c r="G809" i="8" s="1"/>
  <c r="C810" i="8"/>
  <c r="G810" i="8" s="1"/>
  <c r="C811" i="8"/>
  <c r="G811" i="8" s="1"/>
  <c r="C812" i="8"/>
  <c r="G812" i="8" s="1"/>
  <c r="C813" i="8"/>
  <c r="G813" i="8" s="1"/>
  <c r="C814" i="8"/>
  <c r="G814" i="8" s="1"/>
  <c r="C815" i="8"/>
  <c r="G815" i="8" s="1"/>
  <c r="C816" i="8"/>
  <c r="G816" i="8" s="1"/>
  <c r="C817" i="8"/>
  <c r="G817" i="8" s="1"/>
  <c r="C818" i="8"/>
  <c r="G818" i="8" s="1"/>
  <c r="C819" i="8"/>
  <c r="G819" i="8" s="1"/>
  <c r="C820" i="8"/>
  <c r="G820" i="8" s="1"/>
  <c r="C821" i="8"/>
  <c r="G821" i="8" s="1"/>
  <c r="C822" i="8"/>
  <c r="G822" i="8" s="1"/>
  <c r="C823" i="8"/>
  <c r="G823" i="8" s="1"/>
  <c r="C824" i="8"/>
  <c r="G824" i="8" s="1"/>
  <c r="C825" i="8"/>
  <c r="G825" i="8" s="1"/>
  <c r="C826" i="8"/>
  <c r="G826" i="8" s="1"/>
  <c r="C827" i="8"/>
  <c r="G827" i="8" s="1"/>
  <c r="C828" i="8"/>
  <c r="G828" i="8" s="1"/>
  <c r="C829" i="8"/>
  <c r="G829" i="8" s="1"/>
  <c r="C830" i="8"/>
  <c r="G830" i="8" s="1"/>
  <c r="C831" i="8"/>
  <c r="G831" i="8" s="1"/>
  <c r="C832" i="8"/>
  <c r="G832" i="8" s="1"/>
  <c r="C833" i="8"/>
  <c r="G833" i="8" s="1"/>
  <c r="C834" i="8"/>
  <c r="G834" i="8" s="1"/>
  <c r="C835" i="8"/>
  <c r="G835" i="8" s="1"/>
  <c r="C836" i="8"/>
  <c r="G836" i="8" s="1"/>
  <c r="C837" i="8"/>
  <c r="G837" i="8" s="1"/>
  <c r="C838" i="8"/>
  <c r="G838" i="8" s="1"/>
  <c r="C839" i="8"/>
  <c r="G839" i="8" s="1"/>
  <c r="C840" i="8"/>
  <c r="G840" i="8" s="1"/>
  <c r="C841" i="8"/>
  <c r="G841" i="8" s="1"/>
  <c r="C842" i="8"/>
  <c r="G842" i="8" s="1"/>
  <c r="C843" i="8"/>
  <c r="G843" i="8" s="1"/>
  <c r="C844" i="8"/>
  <c r="G844" i="8" s="1"/>
  <c r="C845" i="8"/>
  <c r="G845" i="8" s="1"/>
  <c r="C846" i="8"/>
  <c r="G846" i="8" s="1"/>
  <c r="C847" i="8"/>
  <c r="G847" i="8" s="1"/>
  <c r="C848" i="8"/>
  <c r="G848" i="8" s="1"/>
  <c r="C849" i="8"/>
  <c r="G849" i="8" s="1"/>
  <c r="C850" i="8"/>
  <c r="G850" i="8" s="1"/>
  <c r="C851" i="8"/>
  <c r="G851" i="8" s="1"/>
  <c r="C852" i="8"/>
  <c r="G852" i="8" s="1"/>
  <c r="C853" i="8"/>
  <c r="G853" i="8" s="1"/>
  <c r="C854" i="8"/>
  <c r="G854" i="8" s="1"/>
  <c r="C855" i="8"/>
  <c r="G855" i="8" s="1"/>
  <c r="C856" i="8"/>
  <c r="G856" i="8" s="1"/>
  <c r="C857" i="8"/>
  <c r="G857" i="8" s="1"/>
  <c r="C858" i="8"/>
  <c r="G858" i="8" s="1"/>
  <c r="C859" i="8"/>
  <c r="G859" i="8" s="1"/>
  <c r="C860" i="8"/>
  <c r="G860" i="8" s="1"/>
  <c r="C861" i="8"/>
  <c r="G861" i="8" s="1"/>
  <c r="C862" i="8"/>
  <c r="G862" i="8" s="1"/>
  <c r="C863" i="8"/>
  <c r="G863" i="8" s="1"/>
  <c r="C864" i="8"/>
  <c r="G864" i="8" s="1"/>
  <c r="C865" i="8"/>
  <c r="G865" i="8" s="1"/>
  <c r="C866" i="8"/>
  <c r="G866" i="8" s="1"/>
  <c r="C867" i="8"/>
  <c r="G867" i="8" s="1"/>
  <c r="C868" i="8"/>
  <c r="G868" i="8" s="1"/>
  <c r="C869" i="8"/>
  <c r="G869" i="8" s="1"/>
  <c r="C870" i="8"/>
  <c r="G870" i="8" s="1"/>
  <c r="C871" i="8"/>
  <c r="G871" i="8" s="1"/>
  <c r="C872" i="8"/>
  <c r="G872" i="8" s="1"/>
  <c r="C873" i="8"/>
  <c r="G873" i="8" s="1"/>
  <c r="C874" i="8"/>
  <c r="G874" i="8" s="1"/>
  <c r="C875" i="8"/>
  <c r="G875" i="8" s="1"/>
  <c r="C876" i="8"/>
  <c r="G876" i="8" s="1"/>
  <c r="C877" i="8"/>
  <c r="G877" i="8" s="1"/>
  <c r="C878" i="8"/>
  <c r="G878" i="8" s="1"/>
  <c r="C879" i="8"/>
  <c r="G879" i="8" s="1"/>
  <c r="C880" i="8"/>
  <c r="G880" i="8" s="1"/>
  <c r="C881" i="8"/>
  <c r="G881" i="8" s="1"/>
  <c r="C882" i="8"/>
  <c r="G882" i="8" s="1"/>
  <c r="C883" i="8"/>
  <c r="G883" i="8" s="1"/>
  <c r="C884" i="8"/>
  <c r="G884" i="8" s="1"/>
  <c r="C885" i="8"/>
  <c r="G885" i="8" s="1"/>
  <c r="C886" i="8"/>
  <c r="G886" i="8" s="1"/>
  <c r="C887" i="8"/>
  <c r="G887" i="8" s="1"/>
  <c r="C888" i="8"/>
  <c r="G888" i="8" s="1"/>
  <c r="C889" i="8"/>
  <c r="G889" i="8" s="1"/>
  <c r="C890" i="8"/>
  <c r="G890" i="8" s="1"/>
  <c r="C891" i="8"/>
  <c r="G891" i="8" s="1"/>
  <c r="C892" i="8"/>
  <c r="G892" i="8" s="1"/>
  <c r="C893" i="8"/>
  <c r="G893" i="8" s="1"/>
  <c r="C894" i="8"/>
  <c r="G894" i="8" s="1"/>
  <c r="C895" i="8"/>
  <c r="G895" i="8" s="1"/>
  <c r="C896" i="8"/>
  <c r="G896" i="8" s="1"/>
  <c r="C897" i="8"/>
  <c r="G897" i="8" s="1"/>
  <c r="C898" i="8"/>
  <c r="G898" i="8" s="1"/>
  <c r="C899" i="8"/>
  <c r="G899" i="8" s="1"/>
  <c r="C900" i="8"/>
  <c r="G900" i="8" s="1"/>
  <c r="C901" i="8"/>
  <c r="G901" i="8" s="1"/>
  <c r="C902" i="8"/>
  <c r="G902" i="8" s="1"/>
  <c r="C903" i="8"/>
  <c r="G903" i="8" s="1"/>
  <c r="C904" i="8"/>
  <c r="G904" i="8" s="1"/>
  <c r="C905" i="8"/>
  <c r="G905" i="8" s="1"/>
  <c r="C906" i="8"/>
  <c r="G906" i="8" s="1"/>
  <c r="C907" i="8"/>
  <c r="G907" i="8" s="1"/>
  <c r="C908" i="8"/>
  <c r="G908" i="8" s="1"/>
  <c r="C909" i="8"/>
  <c r="G909" i="8" s="1"/>
  <c r="C910" i="8"/>
  <c r="G910" i="8" s="1"/>
  <c r="C911" i="8"/>
  <c r="G911" i="8" s="1"/>
  <c r="C912" i="8"/>
  <c r="G912" i="8" s="1"/>
  <c r="C913" i="8"/>
  <c r="G913" i="8" s="1"/>
  <c r="C914" i="8"/>
  <c r="G914" i="8" s="1"/>
  <c r="C915" i="8"/>
  <c r="G915" i="8" s="1"/>
  <c r="C916" i="8"/>
  <c r="G916" i="8" s="1"/>
  <c r="C917" i="8"/>
  <c r="G917" i="8" s="1"/>
  <c r="C918" i="8"/>
  <c r="G918" i="8" s="1"/>
  <c r="C919" i="8"/>
  <c r="G919" i="8" s="1"/>
  <c r="C920" i="8"/>
  <c r="G920" i="8" s="1"/>
  <c r="C921" i="8"/>
  <c r="G921" i="8" s="1"/>
  <c r="C922" i="8"/>
  <c r="G922" i="8" s="1"/>
  <c r="C923" i="8"/>
  <c r="G923" i="8" s="1"/>
  <c r="C924" i="8"/>
  <c r="G924" i="8" s="1"/>
  <c r="C925" i="8"/>
  <c r="G925" i="8" s="1"/>
  <c r="C926" i="8"/>
  <c r="G926" i="8" s="1"/>
  <c r="C927" i="8"/>
  <c r="G927" i="8" s="1"/>
  <c r="C928" i="8"/>
  <c r="G928" i="8" s="1"/>
  <c r="C929" i="8"/>
  <c r="G929" i="8" s="1"/>
  <c r="C930" i="8"/>
  <c r="G930" i="8" s="1"/>
  <c r="C931" i="8"/>
  <c r="G931" i="8" s="1"/>
  <c r="C932" i="8"/>
  <c r="G932" i="8" s="1"/>
  <c r="C933" i="8"/>
  <c r="G933" i="8" s="1"/>
  <c r="C934" i="8"/>
  <c r="G934" i="8" s="1"/>
  <c r="C935" i="8"/>
  <c r="G935" i="8" s="1"/>
  <c r="C936" i="8"/>
  <c r="G936" i="8" s="1"/>
  <c r="C937" i="8"/>
  <c r="G937" i="8" s="1"/>
  <c r="C938" i="8"/>
  <c r="G938" i="8" s="1"/>
  <c r="C939" i="8"/>
  <c r="G939" i="8" s="1"/>
  <c r="C940" i="8"/>
  <c r="G940" i="8" s="1"/>
  <c r="C941" i="8"/>
  <c r="G941" i="8" s="1"/>
  <c r="C942" i="8"/>
  <c r="G942" i="8" s="1"/>
  <c r="C943" i="8"/>
  <c r="G943" i="8" s="1"/>
  <c r="C944" i="8"/>
  <c r="G944" i="8" s="1"/>
  <c r="C945" i="8"/>
  <c r="G945" i="8" s="1"/>
  <c r="C946" i="8"/>
  <c r="G946" i="8" s="1"/>
  <c r="C947" i="8"/>
  <c r="G947" i="8" s="1"/>
  <c r="C948" i="8"/>
  <c r="G948" i="8" s="1"/>
  <c r="C949" i="8"/>
  <c r="G949" i="8" s="1"/>
  <c r="C950" i="8"/>
  <c r="G950" i="8" s="1"/>
  <c r="C951" i="8"/>
  <c r="G951" i="8" s="1"/>
  <c r="C952" i="8"/>
  <c r="G952" i="8" s="1"/>
  <c r="C953" i="8"/>
  <c r="G953" i="8" s="1"/>
  <c r="C954" i="8"/>
  <c r="G954" i="8" s="1"/>
  <c r="C955" i="8"/>
  <c r="G955" i="8" s="1"/>
  <c r="C956" i="8"/>
  <c r="G956" i="8" s="1"/>
  <c r="C957" i="8"/>
  <c r="G957" i="8" s="1"/>
  <c r="C958" i="8"/>
  <c r="G958" i="8" s="1"/>
  <c r="C959" i="8"/>
  <c r="G959" i="8" s="1"/>
  <c r="C960" i="8"/>
  <c r="G960" i="8" s="1"/>
  <c r="C961" i="8"/>
  <c r="G961" i="8" s="1"/>
  <c r="C962" i="8"/>
  <c r="G962" i="8" s="1"/>
  <c r="C963" i="8"/>
  <c r="G963" i="8" s="1"/>
  <c r="C964" i="8"/>
  <c r="G964" i="8" s="1"/>
  <c r="C965" i="8"/>
  <c r="G965" i="8" s="1"/>
  <c r="C966" i="8"/>
  <c r="G966" i="8" s="1"/>
  <c r="C967" i="8"/>
  <c r="G967" i="8" s="1"/>
  <c r="C968" i="8"/>
  <c r="G968" i="8" s="1"/>
  <c r="C969" i="8"/>
  <c r="G969" i="8" s="1"/>
  <c r="C970" i="8"/>
  <c r="G970" i="8" s="1"/>
  <c r="C971" i="8"/>
  <c r="G971" i="8" s="1"/>
  <c r="C972" i="8"/>
  <c r="G972" i="8" s="1"/>
  <c r="C973" i="8"/>
  <c r="G973" i="8" s="1"/>
  <c r="C974" i="8"/>
  <c r="G974" i="8" s="1"/>
  <c r="C975" i="8"/>
  <c r="G975" i="8" s="1"/>
  <c r="C976" i="8"/>
  <c r="G976" i="8" s="1"/>
  <c r="C977" i="8"/>
  <c r="G977" i="8" s="1"/>
  <c r="C978" i="8"/>
  <c r="G978" i="8" s="1"/>
  <c r="C979" i="8"/>
  <c r="G979" i="8" s="1"/>
  <c r="C980" i="8"/>
  <c r="G980" i="8" s="1"/>
  <c r="C981" i="8"/>
  <c r="G981" i="8" s="1"/>
  <c r="C982" i="8"/>
  <c r="G982" i="8" s="1"/>
  <c r="C983" i="8"/>
  <c r="G983" i="8" s="1"/>
  <c r="C984" i="8"/>
  <c r="G984" i="8" s="1"/>
  <c r="C985" i="8"/>
  <c r="G985" i="8" s="1"/>
  <c r="C986" i="8"/>
  <c r="G986" i="8" s="1"/>
  <c r="C987" i="8"/>
  <c r="G987" i="8" s="1"/>
  <c r="C988" i="8"/>
  <c r="G988" i="8" s="1"/>
  <c r="C989" i="8"/>
  <c r="G989" i="8" s="1"/>
  <c r="C990" i="8"/>
  <c r="G990" i="8" s="1"/>
  <c r="C991" i="8"/>
  <c r="G991" i="8" s="1"/>
  <c r="C992" i="8"/>
  <c r="G992" i="8" s="1"/>
  <c r="C993" i="8"/>
  <c r="G993" i="8" s="1"/>
  <c r="C994" i="8"/>
  <c r="G994" i="8" s="1"/>
  <c r="C995" i="8"/>
  <c r="G995" i="8" s="1"/>
  <c r="C996" i="8"/>
  <c r="G996" i="8" s="1"/>
  <c r="C997" i="8"/>
  <c r="G997" i="8" s="1"/>
  <c r="C998" i="8"/>
  <c r="G998" i="8" s="1"/>
  <c r="C999" i="8"/>
  <c r="G999" i="8" s="1"/>
  <c r="C1000" i="8"/>
  <c r="G1000" i="8" s="1"/>
  <c r="C1001" i="8"/>
  <c r="G1001" i="8" s="1"/>
  <c r="C1002" i="8"/>
  <c r="G1002" i="8" s="1"/>
  <c r="C1003" i="8"/>
  <c r="G1003" i="8" s="1"/>
  <c r="C1004" i="8"/>
  <c r="G1004" i="8" s="1"/>
  <c r="C1005" i="8"/>
  <c r="G1005" i="8" s="1"/>
  <c r="C1006" i="8"/>
  <c r="G1006" i="8" s="1"/>
  <c r="C1007" i="8"/>
  <c r="G1007" i="8" s="1"/>
  <c r="C1008" i="8"/>
  <c r="G1008" i="8" s="1"/>
  <c r="C1009" i="8"/>
  <c r="G1009" i="8" s="1"/>
  <c r="C1010" i="8"/>
  <c r="G1010" i="8" s="1"/>
  <c r="C1011" i="8"/>
  <c r="G1011" i="8" s="1"/>
  <c r="C1012" i="8"/>
  <c r="G1012" i="8" s="1"/>
  <c r="C1013" i="8"/>
  <c r="G1013" i="8" s="1"/>
  <c r="C1014" i="8"/>
  <c r="G1014" i="8" s="1"/>
  <c r="C1015" i="8"/>
  <c r="G1015" i="8" s="1"/>
  <c r="C1016" i="8"/>
  <c r="G1016" i="8" s="1"/>
  <c r="C1017" i="8"/>
  <c r="G1017" i="8" s="1"/>
  <c r="C1018" i="8"/>
  <c r="G1018" i="8" s="1"/>
  <c r="C1019" i="8"/>
  <c r="G1019" i="8" s="1"/>
  <c r="C1020" i="8"/>
  <c r="G1020" i="8" s="1"/>
  <c r="C1021" i="8"/>
  <c r="G1021" i="8" s="1"/>
  <c r="C1022" i="8"/>
  <c r="G1022" i="8" s="1"/>
  <c r="C1023" i="8"/>
  <c r="G1023" i="8" s="1"/>
  <c r="C1024" i="8"/>
  <c r="G1024" i="8" s="1"/>
  <c r="C1025" i="8"/>
  <c r="G1025" i="8" s="1"/>
  <c r="C1026" i="8"/>
  <c r="G1026" i="8" s="1"/>
  <c r="C1027" i="8"/>
  <c r="G1027" i="8" s="1"/>
  <c r="C1028" i="8"/>
  <c r="G1028" i="8" s="1"/>
  <c r="C1029" i="8"/>
  <c r="G1029" i="8" s="1"/>
  <c r="C1030" i="8"/>
  <c r="G1030" i="8" s="1"/>
  <c r="C1031" i="8"/>
  <c r="G1031" i="8" s="1"/>
  <c r="C1032" i="8"/>
  <c r="G1032" i="8" s="1"/>
  <c r="C1033" i="8"/>
  <c r="G1033" i="8" s="1"/>
  <c r="C1034" i="8"/>
  <c r="G1034" i="8" s="1"/>
  <c r="C1035" i="8"/>
  <c r="G1035" i="8" s="1"/>
  <c r="C1036" i="8"/>
  <c r="G1036" i="8" s="1"/>
  <c r="C1037" i="8"/>
  <c r="G1037" i="8" s="1"/>
  <c r="C1038" i="8"/>
  <c r="G1038" i="8" s="1"/>
  <c r="C1039" i="8"/>
  <c r="G1039" i="8" s="1"/>
  <c r="C1040" i="8"/>
  <c r="G1040" i="8" s="1"/>
  <c r="C1041" i="8"/>
  <c r="G1041" i="8" s="1"/>
  <c r="C1042" i="8"/>
  <c r="G1042" i="8" s="1"/>
  <c r="C1043" i="8"/>
  <c r="G1043" i="8" s="1"/>
  <c r="C1044" i="8"/>
  <c r="G1044" i="8" s="1"/>
  <c r="C1045" i="8"/>
  <c r="G1045" i="8" s="1"/>
  <c r="C1046" i="8"/>
  <c r="G1046" i="8" s="1"/>
  <c r="C1047" i="8"/>
  <c r="G1047" i="8" s="1"/>
  <c r="C1048" i="8"/>
  <c r="G1048" i="8" s="1"/>
  <c r="C1049" i="8"/>
  <c r="G1049" i="8" s="1"/>
  <c r="C1050" i="8"/>
  <c r="G1050" i="8" s="1"/>
  <c r="C1051" i="8"/>
  <c r="G1051" i="8" s="1"/>
  <c r="C1052" i="8"/>
  <c r="G1052" i="8" s="1"/>
  <c r="C1053" i="8"/>
  <c r="G1053" i="8" s="1"/>
  <c r="C1054" i="8"/>
  <c r="G1054" i="8" s="1"/>
  <c r="C1055" i="8"/>
  <c r="G1055" i="8" s="1"/>
  <c r="C1056" i="8"/>
  <c r="G1056" i="8" s="1"/>
  <c r="C1057" i="8"/>
  <c r="G1057" i="8" s="1"/>
  <c r="C1058" i="8"/>
  <c r="G1058" i="8" s="1"/>
  <c r="C1059" i="8"/>
  <c r="G1059" i="8" s="1"/>
  <c r="C1060" i="8"/>
  <c r="G1060" i="8" s="1"/>
  <c r="C1061" i="8"/>
  <c r="G1061" i="8" s="1"/>
  <c r="C1062" i="8"/>
  <c r="G1062" i="8" s="1"/>
  <c r="C1063" i="8"/>
  <c r="G1063" i="8" s="1"/>
  <c r="C1064" i="8"/>
  <c r="G1064" i="8" s="1"/>
  <c r="C1065" i="8"/>
  <c r="G1065" i="8" s="1"/>
  <c r="C1066" i="8"/>
  <c r="G1066" i="8" s="1"/>
  <c r="C1067" i="8"/>
  <c r="G1067" i="8" s="1"/>
  <c r="C1068" i="8"/>
  <c r="G1068" i="8" s="1"/>
  <c r="C1069" i="8"/>
  <c r="G1069" i="8" s="1"/>
  <c r="C1070" i="8"/>
  <c r="G1070" i="8" s="1"/>
  <c r="C1071" i="8"/>
  <c r="G1071" i="8" s="1"/>
  <c r="C1072" i="8"/>
  <c r="G1072" i="8" s="1"/>
  <c r="C1073" i="8"/>
  <c r="G1073" i="8" s="1"/>
  <c r="C1074" i="8"/>
  <c r="G1074" i="8" s="1"/>
  <c r="C1075" i="8"/>
  <c r="G1075" i="8" s="1"/>
  <c r="C1076" i="8"/>
  <c r="G1076" i="8" s="1"/>
  <c r="C1077" i="8"/>
  <c r="G1077" i="8" s="1"/>
  <c r="C1078" i="8"/>
  <c r="G1078" i="8" s="1"/>
  <c r="C1079" i="8"/>
  <c r="G1079" i="8" s="1"/>
  <c r="C1080" i="8"/>
  <c r="G1080" i="8" s="1"/>
  <c r="C1081" i="8"/>
  <c r="G1081" i="8" s="1"/>
  <c r="C1082" i="8"/>
  <c r="G1082" i="8" s="1"/>
  <c r="C1083" i="8"/>
  <c r="G1083" i="8" s="1"/>
  <c r="C1084" i="8"/>
  <c r="G1084" i="8" s="1"/>
  <c r="C1085" i="8"/>
  <c r="G1085" i="8" s="1"/>
  <c r="C1086" i="8"/>
  <c r="G1086" i="8" s="1"/>
  <c r="C1087" i="8"/>
  <c r="G1087" i="8" s="1"/>
  <c r="C1088" i="8"/>
  <c r="G1088" i="8" s="1"/>
  <c r="C1089" i="8"/>
  <c r="G1089" i="8" s="1"/>
  <c r="C1090" i="8"/>
  <c r="G1090" i="8" s="1"/>
  <c r="C1091" i="8"/>
  <c r="G1091" i="8" s="1"/>
  <c r="C1092" i="8"/>
  <c r="G1092" i="8" s="1"/>
  <c r="C1093" i="8"/>
  <c r="G1093" i="8" s="1"/>
  <c r="C1094" i="8"/>
  <c r="G1094" i="8" s="1"/>
  <c r="C1095" i="8"/>
  <c r="G1095" i="8" s="1"/>
  <c r="C1096" i="8"/>
  <c r="G1096" i="8" s="1"/>
  <c r="C1097" i="8"/>
  <c r="G1097" i="8" s="1"/>
  <c r="C1098" i="8"/>
  <c r="G1098" i="8" s="1"/>
  <c r="C1099" i="8"/>
  <c r="G1099" i="8" s="1"/>
  <c r="C1100" i="8"/>
  <c r="G1100" i="8" s="1"/>
  <c r="C1101" i="8"/>
  <c r="G1101" i="8" s="1"/>
  <c r="C1102" i="8"/>
  <c r="G1102" i="8" s="1"/>
  <c r="C1103" i="8"/>
  <c r="G1103" i="8" s="1"/>
  <c r="C1104" i="8"/>
  <c r="G1104" i="8" s="1"/>
  <c r="C1105" i="8"/>
  <c r="G1105" i="8" s="1"/>
  <c r="C1106" i="8"/>
  <c r="G1106" i="8" s="1"/>
  <c r="C1107" i="8"/>
  <c r="G1107" i="8" s="1"/>
  <c r="C1108" i="8"/>
  <c r="G1108" i="8" s="1"/>
  <c r="C1109" i="8"/>
  <c r="G1109" i="8" s="1"/>
  <c r="C1110" i="8"/>
  <c r="G1110" i="8" s="1"/>
  <c r="C1111" i="8"/>
  <c r="G1111" i="8" s="1"/>
  <c r="C1112" i="8"/>
  <c r="G1112" i="8" s="1"/>
  <c r="C1113" i="8"/>
  <c r="G1113" i="8" s="1"/>
  <c r="C1114" i="8"/>
  <c r="G1114" i="8" s="1"/>
  <c r="C1115" i="8"/>
  <c r="G1115" i="8" s="1"/>
  <c r="C1116" i="8"/>
  <c r="G1116" i="8" s="1"/>
  <c r="C1117" i="8"/>
  <c r="G1117" i="8" s="1"/>
  <c r="C1118" i="8"/>
  <c r="G1118" i="8" s="1"/>
  <c r="C1119" i="8"/>
  <c r="G1119" i="8" s="1"/>
  <c r="C1120" i="8"/>
  <c r="G1120" i="8" s="1"/>
  <c r="C1121" i="8"/>
  <c r="G1121" i="8" s="1"/>
  <c r="C1122" i="8"/>
  <c r="G1122" i="8" s="1"/>
  <c r="C1123" i="8"/>
  <c r="G1123" i="8" s="1"/>
  <c r="C1124" i="8"/>
  <c r="G1124" i="8" s="1"/>
  <c r="C1125" i="8"/>
  <c r="G1125" i="8" s="1"/>
  <c r="C1126" i="8"/>
  <c r="G1126" i="8" s="1"/>
  <c r="C1127" i="8"/>
  <c r="G1127" i="8" s="1"/>
  <c r="C1128" i="8"/>
  <c r="G1128" i="8" s="1"/>
  <c r="C1129" i="8"/>
  <c r="G1129" i="8" s="1"/>
  <c r="C1130" i="8"/>
  <c r="G1130" i="8" s="1"/>
  <c r="C1131" i="8"/>
  <c r="G1131" i="8" s="1"/>
  <c r="C1132" i="8"/>
  <c r="G1132" i="8" s="1"/>
  <c r="C1133" i="8"/>
  <c r="G1133" i="8" s="1"/>
  <c r="C1134" i="8"/>
  <c r="G1134" i="8" s="1"/>
  <c r="C1135" i="8"/>
  <c r="G1135" i="8" s="1"/>
  <c r="C1136" i="8"/>
  <c r="G1136" i="8" s="1"/>
  <c r="C1137" i="8"/>
  <c r="G1137" i="8" s="1"/>
  <c r="C1138" i="8"/>
  <c r="G1138" i="8" s="1"/>
  <c r="C1139" i="8"/>
  <c r="G1139" i="8" s="1"/>
  <c r="C1140" i="8"/>
  <c r="G1140" i="8" s="1"/>
  <c r="C1141" i="8"/>
  <c r="G1141" i="8" s="1"/>
  <c r="C1142" i="8"/>
  <c r="G1142" i="8" s="1"/>
  <c r="C1143" i="8"/>
  <c r="G1143" i="8" s="1"/>
  <c r="C1144" i="8"/>
  <c r="G1144" i="8" s="1"/>
  <c r="C1145" i="8"/>
  <c r="G1145" i="8" s="1"/>
  <c r="C1146" i="8"/>
  <c r="G1146" i="8" s="1"/>
  <c r="C1147" i="8"/>
  <c r="G1147" i="8" s="1"/>
  <c r="C1148" i="8"/>
  <c r="G1148" i="8" s="1"/>
  <c r="C1149" i="8"/>
  <c r="G1149" i="8" s="1"/>
  <c r="C1150" i="8"/>
  <c r="G1150" i="8" s="1"/>
  <c r="C1151" i="8"/>
  <c r="G1151" i="8" s="1"/>
  <c r="C1152" i="8"/>
  <c r="G1152" i="8" s="1"/>
  <c r="C1153" i="8"/>
  <c r="G1153" i="8" s="1"/>
  <c r="C1154" i="8"/>
  <c r="G1154" i="8" s="1"/>
  <c r="C1155" i="8"/>
  <c r="G1155" i="8" s="1"/>
  <c r="C1156" i="8"/>
  <c r="G1156" i="8" s="1"/>
  <c r="C1157" i="8"/>
  <c r="G1157" i="8" s="1"/>
  <c r="C1158" i="8"/>
  <c r="G1158" i="8" s="1"/>
  <c r="C1159" i="8"/>
  <c r="G1159" i="8" s="1"/>
  <c r="C1160" i="8"/>
  <c r="G1160" i="8" s="1"/>
  <c r="C1161" i="8"/>
  <c r="G1161" i="8" s="1"/>
  <c r="C1162" i="8"/>
  <c r="G1162" i="8" s="1"/>
  <c r="C1163" i="8"/>
  <c r="G1163" i="8" s="1"/>
  <c r="C1164" i="8"/>
  <c r="G1164" i="8" s="1"/>
  <c r="C1165" i="8"/>
  <c r="G1165" i="8" s="1"/>
  <c r="C1166" i="8"/>
  <c r="G1166" i="8" s="1"/>
  <c r="C1167" i="8"/>
  <c r="G1167" i="8" s="1"/>
  <c r="C1168" i="8"/>
  <c r="G1168" i="8" s="1"/>
  <c r="C1169" i="8"/>
  <c r="G1169" i="8" s="1"/>
  <c r="C1170" i="8"/>
  <c r="G1170" i="8" s="1"/>
  <c r="C1171" i="8"/>
  <c r="G1171" i="8" s="1"/>
  <c r="C1172" i="8"/>
  <c r="G1172" i="8" s="1"/>
  <c r="C1173" i="8"/>
  <c r="G1173" i="8" s="1"/>
  <c r="C1174" i="8"/>
  <c r="G1174" i="8" s="1"/>
  <c r="C1175" i="8"/>
  <c r="G1175" i="8" s="1"/>
  <c r="C1176" i="8"/>
  <c r="G1176" i="8" s="1"/>
  <c r="C1177" i="8"/>
  <c r="G1177" i="8" s="1"/>
  <c r="C1178" i="8"/>
  <c r="G1178" i="8" s="1"/>
  <c r="C1179" i="8"/>
  <c r="G1179" i="8" s="1"/>
  <c r="C1180" i="8"/>
  <c r="G1180" i="8" s="1"/>
  <c r="C1181" i="8"/>
  <c r="G1181" i="8" s="1"/>
  <c r="C1182" i="8"/>
  <c r="G1182" i="8" s="1"/>
  <c r="C1183" i="8"/>
  <c r="G1183" i="8" s="1"/>
  <c r="C1184" i="8"/>
  <c r="G1184" i="8" s="1"/>
  <c r="C1185" i="8"/>
  <c r="G1185" i="8" s="1"/>
  <c r="C1186" i="8"/>
  <c r="G1186" i="8" s="1"/>
  <c r="C1187" i="8"/>
  <c r="G1187" i="8" s="1"/>
  <c r="C1188" i="8"/>
  <c r="G1188" i="8" s="1"/>
  <c r="C1189" i="8"/>
  <c r="G1189" i="8" s="1"/>
  <c r="C1190" i="8"/>
  <c r="G1190" i="8" s="1"/>
  <c r="C1191" i="8"/>
  <c r="G1191" i="8" s="1"/>
  <c r="C1192" i="8"/>
  <c r="G1192" i="8" s="1"/>
  <c r="C1193" i="8"/>
  <c r="G1193" i="8" s="1"/>
  <c r="C1194" i="8"/>
  <c r="G1194" i="8" s="1"/>
  <c r="C1195" i="8"/>
  <c r="G1195" i="8" s="1"/>
  <c r="C1196" i="8"/>
  <c r="G1196" i="8" s="1"/>
  <c r="C1197" i="8"/>
  <c r="G1197" i="8" s="1"/>
  <c r="C1198" i="8"/>
  <c r="G1198" i="8" s="1"/>
  <c r="C1199" i="8"/>
  <c r="G1199" i="8" s="1"/>
  <c r="C1200" i="8"/>
  <c r="G1200" i="8" s="1"/>
  <c r="C1201" i="8"/>
  <c r="G1201" i="8" s="1"/>
  <c r="C1202" i="8"/>
  <c r="G1202" i="8" s="1"/>
  <c r="C1203" i="8"/>
  <c r="G1203" i="8" s="1"/>
  <c r="C1204" i="8"/>
  <c r="G1204" i="8" s="1"/>
  <c r="C1205" i="8"/>
  <c r="G1205" i="8" s="1"/>
  <c r="C1206" i="8"/>
  <c r="G1206" i="8" s="1"/>
  <c r="C1207" i="8"/>
  <c r="G1207" i="8" s="1"/>
  <c r="C1208" i="8"/>
  <c r="G1208" i="8" s="1"/>
  <c r="C1209" i="8"/>
  <c r="G1209" i="8" s="1"/>
  <c r="C1210" i="8"/>
  <c r="G1210" i="8" s="1"/>
  <c r="C1211" i="8"/>
  <c r="G1211" i="8" s="1"/>
  <c r="C1212" i="8"/>
  <c r="G1212" i="8" s="1"/>
  <c r="C1213" i="8"/>
  <c r="G1213" i="8" s="1"/>
  <c r="C1214" i="8"/>
  <c r="G1214" i="8" s="1"/>
  <c r="C1215" i="8"/>
  <c r="G1215" i="8" s="1"/>
  <c r="C1216" i="8"/>
  <c r="G1216" i="8" s="1"/>
  <c r="C1217" i="8"/>
  <c r="G1217" i="8" s="1"/>
  <c r="C1218" i="8"/>
  <c r="G1218" i="8" s="1"/>
  <c r="C1219" i="8"/>
  <c r="G1219" i="8" s="1"/>
  <c r="C1220" i="8"/>
  <c r="G1220" i="8" s="1"/>
  <c r="C1221" i="8"/>
  <c r="G1221" i="8" s="1"/>
  <c r="C1222" i="8"/>
  <c r="G1222" i="8" s="1"/>
  <c r="C1223" i="8"/>
  <c r="G1223" i="8" s="1"/>
  <c r="C1224" i="8"/>
  <c r="G1224" i="8" s="1"/>
  <c r="C1225" i="8"/>
  <c r="G1225" i="8" s="1"/>
  <c r="C1226" i="8"/>
  <c r="G1226" i="8" s="1"/>
  <c r="C1227" i="8"/>
  <c r="G1227" i="8" s="1"/>
  <c r="C1228" i="8"/>
  <c r="G1228" i="8" s="1"/>
  <c r="C1229" i="8"/>
  <c r="G1229" i="8" s="1"/>
  <c r="C1230" i="8"/>
  <c r="G1230" i="8" s="1"/>
  <c r="C1231" i="8"/>
  <c r="G1231" i="8" s="1"/>
  <c r="C1232" i="8"/>
  <c r="G1232" i="8" s="1"/>
  <c r="C1233" i="8"/>
  <c r="G1233" i="8" s="1"/>
  <c r="C1234" i="8"/>
  <c r="G1234" i="8" s="1"/>
  <c r="C1235" i="8"/>
  <c r="G1235" i="8" s="1"/>
  <c r="C1236" i="8"/>
  <c r="G1236" i="8" s="1"/>
  <c r="C1237" i="8"/>
  <c r="G1237" i="8" s="1"/>
  <c r="C1238" i="8"/>
  <c r="G1238" i="8" s="1"/>
  <c r="C1239" i="8"/>
  <c r="G1239" i="8" s="1"/>
  <c r="C1240" i="8"/>
  <c r="G1240" i="8" s="1"/>
  <c r="C1241" i="8"/>
  <c r="G1241" i="8" s="1"/>
  <c r="C1242" i="8"/>
  <c r="G1242" i="8" s="1"/>
  <c r="C1243" i="8"/>
  <c r="G1243" i="8" s="1"/>
  <c r="C1244" i="8"/>
  <c r="G1244" i="8" s="1"/>
  <c r="C1245" i="8"/>
  <c r="G1245" i="8" s="1"/>
  <c r="C1246" i="8"/>
  <c r="G1246" i="8" s="1"/>
  <c r="C1247" i="8"/>
  <c r="G1247" i="8" s="1"/>
  <c r="C1248" i="8"/>
  <c r="G1248" i="8" s="1"/>
  <c r="C1249" i="8"/>
  <c r="G1249" i="8" s="1"/>
  <c r="C1250" i="8"/>
  <c r="G1250" i="8" s="1"/>
  <c r="C1251" i="8"/>
  <c r="G1251" i="8" s="1"/>
  <c r="C1252" i="8"/>
  <c r="G1252" i="8" s="1"/>
  <c r="C1253" i="8"/>
  <c r="G1253" i="8" s="1"/>
  <c r="C1254" i="8"/>
  <c r="G1254" i="8" s="1"/>
  <c r="C1255" i="8"/>
  <c r="G1255" i="8" s="1"/>
  <c r="C1256" i="8"/>
  <c r="G1256" i="8" s="1"/>
  <c r="C1257" i="8"/>
  <c r="G1257" i="8" s="1"/>
  <c r="C1258" i="8"/>
  <c r="G1258" i="8" s="1"/>
  <c r="C1259" i="8"/>
  <c r="G1259" i="8" s="1"/>
  <c r="C1260" i="8"/>
  <c r="G1260" i="8" s="1"/>
  <c r="C1261" i="8"/>
  <c r="G1261" i="8" s="1"/>
  <c r="C1262" i="8"/>
  <c r="G1262" i="8" s="1"/>
  <c r="C1263" i="8"/>
  <c r="G1263" i="8" s="1"/>
  <c r="C1264" i="8"/>
  <c r="G1264" i="8" s="1"/>
  <c r="C1265" i="8"/>
  <c r="G1265" i="8" s="1"/>
  <c r="C1266" i="8"/>
  <c r="G1266" i="8" s="1"/>
  <c r="C1267" i="8"/>
  <c r="G1267" i="8" s="1"/>
  <c r="C1268" i="8"/>
  <c r="G1268" i="8" s="1"/>
  <c r="C1269" i="8"/>
  <c r="G1269" i="8" s="1"/>
  <c r="C1270" i="8"/>
  <c r="G1270" i="8" s="1"/>
  <c r="C1271" i="8"/>
  <c r="G1271" i="8" s="1"/>
  <c r="C1272" i="8"/>
  <c r="G1272" i="8" s="1"/>
  <c r="C1273" i="8"/>
  <c r="G1273" i="8" s="1"/>
  <c r="C1274" i="8"/>
  <c r="G1274" i="8" s="1"/>
  <c r="C1275" i="8"/>
  <c r="G1275" i="8" s="1"/>
  <c r="C1276" i="8"/>
  <c r="G1276" i="8" s="1"/>
  <c r="C1277" i="8"/>
  <c r="G1277" i="8" s="1"/>
  <c r="C1278" i="8"/>
  <c r="G1278" i="8" s="1"/>
  <c r="C1279" i="8"/>
  <c r="G1279" i="8" s="1"/>
  <c r="C1280" i="8"/>
  <c r="G1280" i="8" s="1"/>
  <c r="C1281" i="8"/>
  <c r="G1281" i="8" s="1"/>
  <c r="C1282" i="8"/>
  <c r="G1282" i="8" s="1"/>
  <c r="C1283" i="8"/>
  <c r="G1283" i="8" s="1"/>
  <c r="C1284" i="8"/>
  <c r="G1284" i="8" s="1"/>
  <c r="C1285" i="8"/>
  <c r="G1285" i="8" s="1"/>
  <c r="C1286" i="8"/>
  <c r="G1286" i="8" s="1"/>
  <c r="C1287" i="8"/>
  <c r="G1287" i="8" s="1"/>
  <c r="C1288" i="8"/>
  <c r="G1288" i="8" s="1"/>
  <c r="C1289" i="8"/>
  <c r="G1289" i="8" s="1"/>
  <c r="C1290" i="8"/>
  <c r="G1290" i="8" s="1"/>
  <c r="C1291" i="8"/>
  <c r="G1291" i="8" s="1"/>
  <c r="C1292" i="8"/>
  <c r="G1292" i="8" s="1"/>
  <c r="C1293" i="8"/>
  <c r="G1293" i="8" s="1"/>
  <c r="C1294" i="8"/>
  <c r="G1294" i="8" s="1"/>
  <c r="C1295" i="8"/>
  <c r="G1295" i="8" s="1"/>
  <c r="C1296" i="8"/>
  <c r="G1296" i="8" s="1"/>
  <c r="C1297" i="8"/>
  <c r="G1297" i="8" s="1"/>
  <c r="C1298" i="8"/>
  <c r="G1298" i="8" s="1"/>
  <c r="C1299" i="8"/>
  <c r="G1299" i="8" s="1"/>
  <c r="C1300" i="8"/>
  <c r="G1300" i="8" s="1"/>
  <c r="C1301" i="8"/>
  <c r="G1301" i="8" s="1"/>
  <c r="C1302" i="8"/>
  <c r="G1302" i="8" s="1"/>
  <c r="C1303" i="8"/>
  <c r="G1303" i="8" s="1"/>
  <c r="C1304" i="8"/>
  <c r="G1304" i="8" s="1"/>
  <c r="C1305" i="8"/>
  <c r="G1305" i="8" s="1"/>
  <c r="C1306" i="8"/>
  <c r="G1306" i="8" s="1"/>
  <c r="C1307" i="8"/>
  <c r="G1307" i="8" s="1"/>
  <c r="C1308" i="8"/>
  <c r="G1308" i="8" s="1"/>
  <c r="C1309" i="8"/>
  <c r="G1309" i="8" s="1"/>
  <c r="C1310" i="8"/>
  <c r="G1310" i="8" s="1"/>
  <c r="C1311" i="8"/>
  <c r="G1311" i="8" s="1"/>
  <c r="C1312" i="8"/>
  <c r="G1312" i="8" s="1"/>
  <c r="C1313" i="8"/>
  <c r="G1313" i="8" s="1"/>
  <c r="C1314" i="8"/>
  <c r="G1314" i="8" s="1"/>
  <c r="C1315" i="8"/>
  <c r="G1315" i="8" s="1"/>
  <c r="C1316" i="8"/>
  <c r="G1316" i="8" s="1"/>
  <c r="C1317" i="8"/>
  <c r="G1317" i="8" s="1"/>
  <c r="C1318" i="8"/>
  <c r="G1318" i="8" s="1"/>
  <c r="C1319" i="8"/>
  <c r="G1319" i="8" s="1"/>
  <c r="C1320" i="8"/>
  <c r="G1320" i="8" s="1"/>
  <c r="C1321" i="8"/>
  <c r="G1321" i="8" s="1"/>
  <c r="C1322" i="8"/>
  <c r="G1322" i="8" s="1"/>
  <c r="C1323" i="8"/>
  <c r="G1323" i="8" s="1"/>
  <c r="C1324" i="8"/>
  <c r="G1324" i="8" s="1"/>
  <c r="C1325" i="8"/>
  <c r="G1325" i="8" s="1"/>
  <c r="C1326" i="8"/>
  <c r="G1326" i="8" s="1"/>
  <c r="C1327" i="8"/>
  <c r="G1327" i="8" s="1"/>
  <c r="C1328" i="8"/>
  <c r="G1328" i="8" s="1"/>
  <c r="C1329" i="8"/>
  <c r="G1329" i="8" s="1"/>
  <c r="C1330" i="8"/>
  <c r="G1330" i="8" s="1"/>
  <c r="C1331" i="8"/>
  <c r="G1331" i="8" s="1"/>
  <c r="C1332" i="8"/>
  <c r="G1332" i="8" s="1"/>
  <c r="C1333" i="8"/>
  <c r="G1333" i="8" s="1"/>
  <c r="C1334" i="8"/>
  <c r="G1334" i="8" s="1"/>
  <c r="C1335" i="8"/>
  <c r="G1335" i="8" s="1"/>
  <c r="C1336" i="8"/>
  <c r="G1336" i="8" s="1"/>
  <c r="C1337" i="8"/>
  <c r="G1337" i="8" s="1"/>
  <c r="C1338" i="8"/>
  <c r="G1338" i="8" s="1"/>
  <c r="C1339" i="8"/>
  <c r="G1339" i="8" s="1"/>
  <c r="C1340" i="8"/>
  <c r="G1340" i="8" s="1"/>
  <c r="C1341" i="8"/>
  <c r="G1341" i="8" s="1"/>
  <c r="C1342" i="8"/>
  <c r="G1342" i="8" s="1"/>
  <c r="C1343" i="8"/>
  <c r="G1343" i="8" s="1"/>
  <c r="C1344" i="8"/>
  <c r="G1344" i="8" s="1"/>
  <c r="C1345" i="8"/>
  <c r="G1345" i="8" s="1"/>
  <c r="C1346" i="8"/>
  <c r="G1346" i="8" s="1"/>
  <c r="C1347" i="8"/>
  <c r="G1347" i="8" s="1"/>
  <c r="C1348" i="8"/>
  <c r="G1348" i="8" s="1"/>
  <c r="C1349" i="8"/>
  <c r="G1349" i="8" s="1"/>
  <c r="C1350" i="8"/>
  <c r="G1350" i="8" s="1"/>
  <c r="C1351" i="8"/>
  <c r="G1351" i="8" s="1"/>
  <c r="C1352" i="8"/>
  <c r="G1352" i="8" s="1"/>
  <c r="C1353" i="8"/>
  <c r="G1353" i="8" s="1"/>
  <c r="C1354" i="8"/>
  <c r="G1354" i="8" s="1"/>
  <c r="C1355" i="8"/>
  <c r="G1355" i="8" s="1"/>
  <c r="C1356" i="8"/>
  <c r="G1356" i="8" s="1"/>
  <c r="C1357" i="8"/>
  <c r="G1357" i="8" s="1"/>
  <c r="C1358" i="8"/>
  <c r="G1358" i="8" s="1"/>
  <c r="C1359" i="8"/>
  <c r="G1359" i="8" s="1"/>
  <c r="C1360" i="8"/>
  <c r="G1360" i="8" s="1"/>
  <c r="C1361" i="8"/>
  <c r="G1361" i="8" s="1"/>
  <c r="C1362" i="8"/>
  <c r="G1362" i="8" s="1"/>
  <c r="C1363" i="8"/>
  <c r="G1363" i="8" s="1"/>
  <c r="C1364" i="8"/>
  <c r="G1364" i="8" s="1"/>
  <c r="C1365" i="8"/>
  <c r="G1365" i="8" s="1"/>
  <c r="C1366" i="8"/>
  <c r="G1366" i="8" s="1"/>
  <c r="C1367" i="8"/>
  <c r="G1367" i="8" s="1"/>
  <c r="C1368" i="8"/>
  <c r="G1368" i="8" s="1"/>
  <c r="C1369" i="8"/>
  <c r="G1369" i="8" s="1"/>
  <c r="C1370" i="8"/>
  <c r="G1370" i="8" s="1"/>
  <c r="C1371" i="8"/>
  <c r="G1371" i="8" s="1"/>
  <c r="C1372" i="8"/>
  <c r="G1372" i="8" s="1"/>
  <c r="C1373" i="8"/>
  <c r="G1373" i="8" s="1"/>
  <c r="C1374" i="8"/>
  <c r="G1374" i="8" s="1"/>
  <c r="C1375" i="8"/>
  <c r="G1375" i="8" s="1"/>
  <c r="C1376" i="8"/>
  <c r="G1376" i="8" s="1"/>
  <c r="C1377" i="8"/>
  <c r="G1377" i="8" s="1"/>
  <c r="C1378" i="8"/>
  <c r="G1378" i="8" s="1"/>
  <c r="C1379" i="8"/>
  <c r="G1379" i="8" s="1"/>
  <c r="C1380" i="8"/>
  <c r="G1380" i="8" s="1"/>
  <c r="C1381" i="8"/>
  <c r="G1381" i="8" s="1"/>
  <c r="C1382" i="8"/>
  <c r="G1382" i="8" s="1"/>
  <c r="C1383" i="8"/>
  <c r="G1383" i="8" s="1"/>
  <c r="C1384" i="8"/>
  <c r="G1384" i="8" s="1"/>
  <c r="C1385" i="8"/>
  <c r="G1385" i="8" s="1"/>
  <c r="C1386" i="8"/>
  <c r="G1386" i="8" s="1"/>
  <c r="C1387" i="8"/>
  <c r="G1387" i="8" s="1"/>
  <c r="C1388" i="8"/>
  <c r="G1388" i="8" s="1"/>
  <c r="C1389" i="8"/>
  <c r="G1389" i="8" s="1"/>
  <c r="C1390" i="8"/>
  <c r="G1390" i="8" s="1"/>
  <c r="C1391" i="8"/>
  <c r="G1391" i="8" s="1"/>
  <c r="C1392" i="8"/>
  <c r="G1392" i="8" s="1"/>
  <c r="C1393" i="8"/>
  <c r="G1393" i="8" s="1"/>
  <c r="C1394" i="8"/>
  <c r="G1394" i="8" s="1"/>
  <c r="C1395" i="8"/>
  <c r="G1395" i="8" s="1"/>
  <c r="C1396" i="8"/>
  <c r="G1396" i="8" s="1"/>
  <c r="C1397" i="8"/>
  <c r="G1397" i="8" s="1"/>
  <c r="C1398" i="8"/>
  <c r="G1398" i="8" s="1"/>
  <c r="C1399" i="8"/>
  <c r="G1399" i="8" s="1"/>
  <c r="C1400" i="8"/>
  <c r="G1400" i="8" s="1"/>
  <c r="C1401" i="8"/>
  <c r="G1401" i="8" s="1"/>
  <c r="C1402" i="8"/>
  <c r="G1402" i="8" s="1"/>
  <c r="C1403" i="8"/>
  <c r="G1403" i="8" s="1"/>
  <c r="C1404" i="8"/>
  <c r="G1404" i="8" s="1"/>
  <c r="C1405" i="8"/>
  <c r="G1405" i="8" s="1"/>
  <c r="C1406" i="8"/>
  <c r="G1406" i="8" s="1"/>
  <c r="C1407" i="8"/>
  <c r="G1407" i="8" s="1"/>
  <c r="C1408" i="8"/>
  <c r="G1408" i="8" s="1"/>
  <c r="C1409" i="8"/>
  <c r="G1409" i="8" s="1"/>
  <c r="C1410" i="8"/>
  <c r="G1410" i="8" s="1"/>
  <c r="C1411" i="8"/>
  <c r="G1411" i="8" s="1"/>
  <c r="C1412" i="8"/>
  <c r="G1412" i="8" s="1"/>
  <c r="C1413" i="8"/>
  <c r="G1413" i="8" s="1"/>
  <c r="C1414" i="8"/>
  <c r="G1414" i="8" s="1"/>
  <c r="C1415" i="8"/>
  <c r="G1415" i="8" s="1"/>
  <c r="C1416" i="8"/>
  <c r="G1416" i="8" s="1"/>
  <c r="C1417" i="8"/>
  <c r="G1417" i="8" s="1"/>
  <c r="C1418" i="8"/>
  <c r="G1418" i="8" s="1"/>
  <c r="C1419" i="8"/>
  <c r="G1419" i="8" s="1"/>
  <c r="C1420" i="8"/>
  <c r="G1420" i="8" s="1"/>
  <c r="C1421" i="8"/>
  <c r="G1421" i="8" s="1"/>
  <c r="C1422" i="8"/>
  <c r="G1422" i="8" s="1"/>
  <c r="C1423" i="8"/>
  <c r="G1423" i="8" s="1"/>
  <c r="C1424" i="8"/>
  <c r="G1424" i="8" s="1"/>
  <c r="C1425" i="8"/>
  <c r="G1425" i="8" s="1"/>
  <c r="C1426" i="8"/>
  <c r="G1426" i="8" s="1"/>
  <c r="C1427" i="8"/>
  <c r="G1427" i="8" s="1"/>
  <c r="C1428" i="8"/>
  <c r="G1428" i="8" s="1"/>
  <c r="C1429" i="8"/>
  <c r="G1429" i="8" s="1"/>
  <c r="C1430" i="8"/>
  <c r="G1430" i="8" s="1"/>
  <c r="C1431" i="8"/>
  <c r="G1431" i="8" s="1"/>
  <c r="C1432" i="8"/>
  <c r="G1432" i="8" s="1"/>
  <c r="C1433" i="8"/>
  <c r="G1433" i="8" s="1"/>
  <c r="C1434" i="8"/>
  <c r="G1434" i="8" s="1"/>
  <c r="C1435" i="8"/>
  <c r="G1435" i="8" s="1"/>
  <c r="C1436" i="8"/>
  <c r="G1436" i="8" s="1"/>
  <c r="C1437" i="8"/>
  <c r="G1437" i="8" s="1"/>
  <c r="C1438" i="8"/>
  <c r="G1438" i="8" s="1"/>
  <c r="C1439" i="8"/>
  <c r="G1439" i="8" s="1"/>
  <c r="C1440" i="8"/>
  <c r="G1440" i="8" s="1"/>
  <c r="C493" i="8"/>
  <c r="G493" i="8" s="1"/>
  <c r="C494" i="8"/>
  <c r="G494" i="8" s="1"/>
  <c r="C495" i="8"/>
  <c r="G495" i="8" s="1"/>
  <c r="C496" i="8"/>
  <c r="G496" i="8" s="1"/>
  <c r="C497" i="8"/>
  <c r="G497" i="8" s="1"/>
  <c r="C498" i="8"/>
  <c r="G498" i="8" s="1"/>
  <c r="C499" i="8"/>
  <c r="G499" i="8" s="1"/>
  <c r="C500" i="8"/>
  <c r="G500" i="8" s="1"/>
  <c r="C501" i="8"/>
  <c r="G501" i="8" s="1"/>
  <c r="C502" i="8"/>
  <c r="G502" i="8" s="1"/>
  <c r="C503" i="8"/>
  <c r="G503" i="8" s="1"/>
  <c r="C504" i="8"/>
  <c r="G504" i="8" s="1"/>
  <c r="C1" i="8"/>
  <c r="G1" i="8" s="1"/>
  <c r="C2" i="8"/>
  <c r="G2" i="8" s="1"/>
  <c r="C3" i="8"/>
  <c r="G3" i="8" s="1"/>
  <c r="C4" i="8"/>
  <c r="G4" i="8" s="1"/>
  <c r="C5" i="8"/>
  <c r="G5" i="8" s="1"/>
  <c r="C6" i="8"/>
  <c r="G6" i="8" s="1"/>
  <c r="C7" i="8"/>
  <c r="G7" i="8" s="1"/>
  <c r="C8" i="8"/>
  <c r="G8" i="8" s="1"/>
  <c r="C9" i="8"/>
  <c r="G9" i="8" s="1"/>
  <c r="C10" i="8"/>
  <c r="G10" i="8" s="1"/>
  <c r="C11" i="8"/>
  <c r="G11" i="8" s="1"/>
  <c r="C12" i="8"/>
  <c r="G12" i="8" s="1"/>
  <c r="C13" i="8"/>
  <c r="G13" i="8" s="1"/>
  <c r="C14" i="8"/>
  <c r="G14" i="8" s="1"/>
  <c r="C15" i="8"/>
  <c r="G15" i="8" s="1"/>
  <c r="C16" i="8"/>
  <c r="G16" i="8" s="1"/>
  <c r="C17" i="8"/>
  <c r="G17" i="8" s="1"/>
  <c r="C18" i="8"/>
  <c r="G18" i="8" s="1"/>
  <c r="C19" i="8"/>
  <c r="G19" i="8" s="1"/>
  <c r="C20" i="8"/>
  <c r="G20" i="8" s="1"/>
  <c r="C21" i="8"/>
  <c r="G21" i="8" s="1"/>
  <c r="C22" i="8"/>
  <c r="G22" i="8" s="1"/>
  <c r="C23" i="8"/>
  <c r="G23" i="8" s="1"/>
  <c r="C24" i="8"/>
  <c r="G24" i="8" s="1"/>
  <c r="C25" i="8"/>
  <c r="G25" i="8" s="1"/>
  <c r="C26" i="8"/>
  <c r="G26" i="8" s="1"/>
  <c r="C27" i="8"/>
  <c r="G27" i="8" s="1"/>
  <c r="C28" i="8"/>
  <c r="G28" i="8" s="1"/>
  <c r="C29" i="8"/>
  <c r="G29" i="8" s="1"/>
  <c r="C30" i="8"/>
  <c r="G30" i="8" s="1"/>
  <c r="C31" i="8"/>
  <c r="G31" i="8" s="1"/>
  <c r="C32" i="8"/>
  <c r="G32" i="8" s="1"/>
  <c r="C33" i="8"/>
  <c r="G33" i="8" s="1"/>
  <c r="C34" i="8"/>
  <c r="G34" i="8" s="1"/>
  <c r="C35" i="8"/>
  <c r="G35" i="8" s="1"/>
  <c r="C36" i="8"/>
  <c r="G36" i="8" s="1"/>
  <c r="C37" i="8"/>
  <c r="G37" i="8" s="1"/>
  <c r="C38" i="8"/>
  <c r="G38" i="8" s="1"/>
  <c r="C39" i="8"/>
  <c r="G39" i="8" s="1"/>
  <c r="C40" i="8"/>
  <c r="G40" i="8" s="1"/>
  <c r="C41" i="8"/>
  <c r="G41" i="8" s="1"/>
  <c r="C42" i="8"/>
  <c r="G42" i="8" s="1"/>
  <c r="C43" i="8"/>
  <c r="G43" i="8" s="1"/>
  <c r="C44" i="8"/>
  <c r="G44" i="8" s="1"/>
  <c r="C45" i="8"/>
  <c r="G45" i="8" s="1"/>
  <c r="C46" i="8"/>
  <c r="G46" i="8" s="1"/>
  <c r="C47" i="8"/>
  <c r="G47" i="8" s="1"/>
  <c r="C48" i="8"/>
  <c r="G48" i="8" s="1"/>
  <c r="C49" i="8"/>
  <c r="G49" i="8" s="1"/>
  <c r="C50" i="8"/>
  <c r="G50" i="8" s="1"/>
  <c r="C51" i="8"/>
  <c r="G51" i="8" s="1"/>
  <c r="C52" i="8"/>
  <c r="G52" i="8" s="1"/>
  <c r="C53" i="8"/>
  <c r="G53" i="8" s="1"/>
  <c r="C54" i="8"/>
  <c r="G54" i="8" s="1"/>
  <c r="C55" i="8"/>
  <c r="G55" i="8" s="1"/>
  <c r="C56" i="8"/>
  <c r="G56" i="8" s="1"/>
  <c r="C57" i="8"/>
  <c r="G57" i="8" s="1"/>
  <c r="C58" i="8"/>
  <c r="G58" i="8" s="1"/>
  <c r="C59" i="8"/>
  <c r="G59" i="8" s="1"/>
  <c r="C60" i="8"/>
  <c r="G60" i="8" s="1"/>
  <c r="C61" i="8"/>
  <c r="G61" i="8" s="1"/>
  <c r="C62" i="8"/>
  <c r="G62" i="8" s="1"/>
  <c r="C63" i="8"/>
  <c r="G63" i="8" s="1"/>
  <c r="C64" i="8"/>
  <c r="G64" i="8" s="1"/>
  <c r="C65" i="8"/>
  <c r="G65" i="8" s="1"/>
  <c r="C66" i="8"/>
  <c r="G66" i="8" s="1"/>
  <c r="C67" i="8"/>
  <c r="G67" i="8" s="1"/>
  <c r="C68" i="8"/>
  <c r="G68" i="8" s="1"/>
  <c r="C69" i="8"/>
  <c r="G69" i="8" s="1"/>
  <c r="C70" i="8"/>
  <c r="G70" i="8" s="1"/>
  <c r="C71" i="8"/>
  <c r="G71" i="8" s="1"/>
  <c r="C72" i="8"/>
  <c r="G72" i="8" s="1"/>
  <c r="C73" i="8"/>
  <c r="G73" i="8" s="1"/>
  <c r="C74" i="8"/>
  <c r="G74" i="8" s="1"/>
  <c r="C75" i="8"/>
  <c r="G75" i="8" s="1"/>
  <c r="C76" i="8"/>
  <c r="G76" i="8" s="1"/>
  <c r="C77" i="8"/>
  <c r="G77" i="8" s="1"/>
  <c r="C78" i="8"/>
  <c r="G78" i="8" s="1"/>
  <c r="C79" i="8"/>
  <c r="G79" i="8" s="1"/>
  <c r="C80" i="8"/>
  <c r="G80" i="8" s="1"/>
  <c r="C81" i="8"/>
  <c r="G81" i="8" s="1"/>
  <c r="C82" i="8"/>
  <c r="G82" i="8" s="1"/>
  <c r="C83" i="8"/>
  <c r="G83" i="8" s="1"/>
  <c r="C84" i="8"/>
  <c r="G84" i="8" s="1"/>
  <c r="C85" i="8"/>
  <c r="G85" i="8" s="1"/>
  <c r="C86" i="8"/>
  <c r="G86" i="8" s="1"/>
  <c r="C87" i="8"/>
  <c r="G87" i="8" s="1"/>
  <c r="C88" i="8"/>
  <c r="G88" i="8" s="1"/>
  <c r="C89" i="8"/>
  <c r="G89" i="8" s="1"/>
  <c r="C90" i="8"/>
  <c r="G90" i="8" s="1"/>
  <c r="C91" i="8"/>
  <c r="G91" i="8" s="1"/>
  <c r="C92" i="8"/>
  <c r="G92" i="8" s="1"/>
  <c r="C93" i="8"/>
  <c r="G93" i="8" s="1"/>
  <c r="C94" i="8"/>
  <c r="G94" i="8" s="1"/>
  <c r="C95" i="8"/>
  <c r="G95" i="8" s="1"/>
  <c r="C96" i="8"/>
  <c r="G96" i="8" s="1"/>
  <c r="C97" i="8"/>
  <c r="G97" i="8" s="1"/>
  <c r="C98" i="8"/>
  <c r="G98" i="8" s="1"/>
  <c r="C99" i="8"/>
  <c r="G99" i="8" s="1"/>
  <c r="C100" i="8"/>
  <c r="G100" i="8" s="1"/>
  <c r="C101" i="8"/>
  <c r="G101" i="8" s="1"/>
  <c r="C102" i="8"/>
  <c r="G102" i="8" s="1"/>
  <c r="C103" i="8"/>
  <c r="G103" i="8" s="1"/>
  <c r="C104" i="8"/>
  <c r="G104" i="8" s="1"/>
  <c r="C105" i="8"/>
  <c r="G105" i="8" s="1"/>
  <c r="C106" i="8"/>
  <c r="G106" i="8" s="1"/>
  <c r="C107" i="8"/>
  <c r="G107" i="8" s="1"/>
  <c r="C108" i="8"/>
  <c r="G108" i="8" s="1"/>
  <c r="C109" i="8"/>
  <c r="G109" i="8" s="1"/>
  <c r="C110" i="8"/>
  <c r="G110" i="8" s="1"/>
  <c r="C111" i="8"/>
  <c r="G111" i="8" s="1"/>
  <c r="C112" i="8"/>
  <c r="G112" i="8" s="1"/>
  <c r="C113" i="8"/>
  <c r="G113" i="8" s="1"/>
  <c r="C114" i="8"/>
  <c r="G114" i="8" s="1"/>
  <c r="C115" i="8"/>
  <c r="G115" i="8" s="1"/>
  <c r="C116" i="8"/>
  <c r="G116" i="8" s="1"/>
  <c r="C117" i="8"/>
  <c r="G117" i="8" s="1"/>
  <c r="C118" i="8"/>
  <c r="G118" i="8" s="1"/>
  <c r="C119" i="8"/>
  <c r="G119" i="8" s="1"/>
  <c r="C120" i="8"/>
  <c r="G120" i="8" s="1"/>
  <c r="C121" i="8"/>
  <c r="G121" i="8" s="1"/>
  <c r="C122" i="8"/>
  <c r="G122" i="8" s="1"/>
  <c r="C123" i="8"/>
  <c r="G123" i="8" s="1"/>
  <c r="C124" i="8"/>
  <c r="G124" i="8" s="1"/>
  <c r="C125" i="8"/>
  <c r="G125" i="8" s="1"/>
  <c r="C126" i="8"/>
  <c r="G126" i="8" s="1"/>
  <c r="C127" i="8"/>
  <c r="G127" i="8" s="1"/>
  <c r="C128" i="8"/>
  <c r="G128" i="8" s="1"/>
  <c r="C129" i="8"/>
  <c r="G129" i="8" s="1"/>
  <c r="C130" i="8"/>
  <c r="G130" i="8" s="1"/>
  <c r="C131" i="8"/>
  <c r="G131" i="8" s="1"/>
  <c r="C132" i="8"/>
  <c r="G132" i="8" s="1"/>
  <c r="C133" i="8"/>
  <c r="G133" i="8" s="1"/>
  <c r="C134" i="8"/>
  <c r="G134" i="8" s="1"/>
  <c r="C135" i="8"/>
  <c r="G135" i="8" s="1"/>
  <c r="C136" i="8"/>
  <c r="G136" i="8" s="1"/>
  <c r="C137" i="8"/>
  <c r="G137" i="8" s="1"/>
  <c r="C138" i="8"/>
  <c r="G138" i="8" s="1"/>
  <c r="C139" i="8"/>
  <c r="G139" i="8" s="1"/>
  <c r="C140" i="8"/>
  <c r="G140" i="8" s="1"/>
  <c r="C141" i="8"/>
  <c r="G141" i="8" s="1"/>
  <c r="C142" i="8"/>
  <c r="G142" i="8" s="1"/>
  <c r="C143" i="8"/>
  <c r="G143" i="8" s="1"/>
  <c r="C144" i="8"/>
  <c r="G144" i="8" s="1"/>
  <c r="C145" i="8"/>
  <c r="G145" i="8" s="1"/>
  <c r="C146" i="8"/>
  <c r="G146" i="8" s="1"/>
  <c r="C147" i="8"/>
  <c r="G147" i="8" s="1"/>
  <c r="C148" i="8"/>
  <c r="G148" i="8" s="1"/>
  <c r="C149" i="8"/>
  <c r="G149" i="8" s="1"/>
  <c r="C150" i="8"/>
  <c r="G150" i="8" s="1"/>
  <c r="C151" i="8"/>
  <c r="G151" i="8" s="1"/>
  <c r="C152" i="8"/>
  <c r="G152" i="8" s="1"/>
  <c r="C153" i="8"/>
  <c r="G153" i="8" s="1"/>
  <c r="C154" i="8"/>
  <c r="G154" i="8" s="1"/>
  <c r="C155" i="8"/>
  <c r="G155" i="8" s="1"/>
  <c r="C156" i="8"/>
  <c r="G156" i="8" s="1"/>
  <c r="C157" i="8"/>
  <c r="G157" i="8" s="1"/>
  <c r="C158" i="8"/>
  <c r="G158" i="8" s="1"/>
  <c r="C159" i="8"/>
  <c r="G159" i="8" s="1"/>
  <c r="C160" i="8"/>
  <c r="G160" i="8" s="1"/>
  <c r="C161" i="8"/>
  <c r="G161" i="8" s="1"/>
  <c r="C162" i="8"/>
  <c r="G162" i="8" s="1"/>
  <c r="C163" i="8"/>
  <c r="G163" i="8" s="1"/>
  <c r="C164" i="8"/>
  <c r="G164" i="8" s="1"/>
  <c r="C165" i="8"/>
  <c r="G165" i="8" s="1"/>
  <c r="C166" i="8"/>
  <c r="G166" i="8" s="1"/>
  <c r="C167" i="8"/>
  <c r="G167" i="8" s="1"/>
  <c r="C168" i="8"/>
  <c r="G168" i="8" s="1"/>
  <c r="C169" i="8"/>
  <c r="G169" i="8" s="1"/>
  <c r="C170" i="8"/>
  <c r="G170" i="8" s="1"/>
  <c r="C171" i="8"/>
  <c r="G171" i="8" s="1"/>
  <c r="C172" i="8"/>
  <c r="G172" i="8" s="1"/>
  <c r="C173" i="8"/>
  <c r="G173" i="8" s="1"/>
  <c r="C174" i="8"/>
  <c r="G174" i="8" s="1"/>
  <c r="C175" i="8"/>
  <c r="G175" i="8" s="1"/>
  <c r="C176" i="8"/>
  <c r="G176" i="8" s="1"/>
  <c r="C177" i="8"/>
  <c r="G177" i="8" s="1"/>
  <c r="C178" i="8"/>
  <c r="G178" i="8" s="1"/>
  <c r="C179" i="8"/>
  <c r="G179" i="8" s="1"/>
  <c r="C180" i="8"/>
  <c r="G180" i="8" s="1"/>
  <c r="C181" i="8"/>
  <c r="G181" i="8" s="1"/>
  <c r="C182" i="8"/>
  <c r="G182" i="8" s="1"/>
  <c r="C183" i="8"/>
  <c r="G183" i="8" s="1"/>
  <c r="C184" i="8"/>
  <c r="G184" i="8" s="1"/>
  <c r="C185" i="8"/>
  <c r="G185" i="8" s="1"/>
  <c r="C186" i="8"/>
  <c r="G186" i="8" s="1"/>
  <c r="C187" i="8"/>
  <c r="G187" i="8" s="1"/>
  <c r="C188" i="8"/>
  <c r="G188" i="8" s="1"/>
  <c r="C189" i="8"/>
  <c r="G189" i="8" s="1"/>
  <c r="C190" i="8"/>
  <c r="G190" i="8" s="1"/>
  <c r="C191" i="8"/>
  <c r="G191" i="8" s="1"/>
  <c r="C192" i="8"/>
  <c r="G192" i="8" s="1"/>
  <c r="C193" i="8"/>
  <c r="G193" i="8" s="1"/>
  <c r="C194" i="8"/>
  <c r="G194" i="8" s="1"/>
  <c r="C195" i="8"/>
  <c r="G195" i="8" s="1"/>
  <c r="C196" i="8"/>
  <c r="G196" i="8" s="1"/>
  <c r="C197" i="8"/>
  <c r="G197" i="8" s="1"/>
  <c r="C198" i="8"/>
  <c r="G198" i="8" s="1"/>
  <c r="C199" i="8"/>
  <c r="G199" i="8" s="1"/>
  <c r="C200" i="8"/>
  <c r="G200" i="8" s="1"/>
  <c r="C201" i="8"/>
  <c r="G201" i="8" s="1"/>
  <c r="C202" i="8"/>
  <c r="G202" i="8" s="1"/>
  <c r="C203" i="8"/>
  <c r="G203" i="8" s="1"/>
  <c r="C204" i="8"/>
  <c r="G204" i="8" s="1"/>
  <c r="C205" i="8"/>
  <c r="G205" i="8" s="1"/>
  <c r="C206" i="8"/>
  <c r="G206" i="8" s="1"/>
  <c r="C207" i="8"/>
  <c r="G207" i="8" s="1"/>
  <c r="C208" i="8"/>
  <c r="G208" i="8" s="1"/>
  <c r="C209" i="8"/>
  <c r="G209" i="8" s="1"/>
  <c r="C210" i="8"/>
  <c r="G210" i="8" s="1"/>
  <c r="C211" i="8"/>
  <c r="G211" i="8" s="1"/>
  <c r="C212" i="8"/>
  <c r="G212" i="8" s="1"/>
  <c r="C213" i="8"/>
  <c r="G213" i="8" s="1"/>
  <c r="C214" i="8"/>
  <c r="G214" i="8" s="1"/>
  <c r="C215" i="8"/>
  <c r="G215" i="8" s="1"/>
  <c r="C216" i="8"/>
  <c r="G216" i="8" s="1"/>
  <c r="C217" i="8"/>
  <c r="G217" i="8" s="1"/>
  <c r="C218" i="8"/>
  <c r="G218" i="8" s="1"/>
  <c r="C219" i="8"/>
  <c r="G219" i="8" s="1"/>
  <c r="C220" i="8"/>
  <c r="G220" i="8" s="1"/>
  <c r="C221" i="8"/>
  <c r="G221" i="8" s="1"/>
  <c r="C222" i="8"/>
  <c r="G222" i="8" s="1"/>
  <c r="C223" i="8"/>
  <c r="G223" i="8" s="1"/>
  <c r="C224" i="8"/>
  <c r="G224" i="8" s="1"/>
  <c r="C225" i="8"/>
  <c r="G225" i="8" s="1"/>
  <c r="C226" i="8"/>
  <c r="G226" i="8" s="1"/>
  <c r="C227" i="8"/>
  <c r="G227" i="8" s="1"/>
  <c r="C228" i="8"/>
  <c r="G228" i="8" s="1"/>
  <c r="C229" i="8"/>
  <c r="G229" i="8" s="1"/>
  <c r="C230" i="8"/>
  <c r="G230" i="8" s="1"/>
  <c r="C231" i="8"/>
  <c r="G231" i="8" s="1"/>
  <c r="C232" i="8"/>
  <c r="G232" i="8" s="1"/>
  <c r="C233" i="8"/>
  <c r="G233" i="8" s="1"/>
  <c r="C234" i="8"/>
  <c r="G234" i="8" s="1"/>
  <c r="C235" i="8"/>
  <c r="G235" i="8" s="1"/>
  <c r="C236" i="8"/>
  <c r="G236" i="8" s="1"/>
  <c r="C237" i="8"/>
  <c r="G237" i="8" s="1"/>
  <c r="C238" i="8"/>
  <c r="G238" i="8" s="1"/>
  <c r="C239" i="8"/>
  <c r="G239" i="8" s="1"/>
  <c r="C240" i="8"/>
  <c r="G240" i="8" s="1"/>
  <c r="C241" i="8"/>
  <c r="G241" i="8" s="1"/>
  <c r="C242" i="8"/>
  <c r="G242" i="8" s="1"/>
  <c r="C243" i="8"/>
  <c r="G243" i="8" s="1"/>
  <c r="C244" i="8"/>
  <c r="G244" i="8" s="1"/>
  <c r="C245" i="8"/>
  <c r="G245" i="8" s="1"/>
  <c r="C246" i="8"/>
  <c r="G246" i="8" s="1"/>
  <c r="C247" i="8"/>
  <c r="G247" i="8" s="1"/>
  <c r="C248" i="8"/>
  <c r="G248" i="8" s="1"/>
  <c r="C249" i="8"/>
  <c r="G249" i="8" s="1"/>
  <c r="C250" i="8"/>
  <c r="G250" i="8" s="1"/>
  <c r="C251" i="8"/>
  <c r="G251" i="8" s="1"/>
  <c r="C252" i="8"/>
  <c r="G252" i="8" s="1"/>
  <c r="C253" i="8"/>
  <c r="G253" i="8" s="1"/>
  <c r="C254" i="8"/>
  <c r="G254" i="8" s="1"/>
  <c r="C255" i="8"/>
  <c r="G255" i="8" s="1"/>
  <c r="C256" i="8"/>
  <c r="G256" i="8" s="1"/>
  <c r="C257" i="8"/>
  <c r="G257" i="8" s="1"/>
  <c r="C258" i="8"/>
  <c r="G258" i="8" s="1"/>
  <c r="C259" i="8"/>
  <c r="G259" i="8" s="1"/>
  <c r="C260" i="8"/>
  <c r="G260" i="8" s="1"/>
  <c r="C261" i="8"/>
  <c r="G261" i="8" s="1"/>
  <c r="C262" i="8"/>
  <c r="G262" i="8" s="1"/>
  <c r="C263" i="8"/>
  <c r="G263" i="8" s="1"/>
  <c r="C264" i="8"/>
  <c r="G264" i="8" s="1"/>
  <c r="C265" i="8"/>
  <c r="G265" i="8" s="1"/>
  <c r="C266" i="8"/>
  <c r="G266" i="8" s="1"/>
  <c r="C267" i="8"/>
  <c r="G267" i="8" s="1"/>
  <c r="C268" i="8"/>
  <c r="G268" i="8" s="1"/>
  <c r="C269" i="8"/>
  <c r="G269" i="8" s="1"/>
  <c r="C270" i="8"/>
  <c r="G270" i="8" s="1"/>
  <c r="C271" i="8"/>
  <c r="G271" i="8" s="1"/>
  <c r="C272" i="8"/>
  <c r="G272" i="8" s="1"/>
  <c r="C273" i="8"/>
  <c r="G273" i="8" s="1"/>
  <c r="C274" i="8"/>
  <c r="G274" i="8" s="1"/>
  <c r="C275" i="8"/>
  <c r="G275" i="8" s="1"/>
  <c r="C276" i="8"/>
  <c r="G276" i="8" s="1"/>
  <c r="C277" i="8"/>
  <c r="G277" i="8" s="1"/>
  <c r="C278" i="8"/>
  <c r="G278" i="8" s="1"/>
  <c r="C279" i="8"/>
  <c r="G279" i="8" s="1"/>
  <c r="C280" i="8"/>
  <c r="G280" i="8" s="1"/>
  <c r="C281" i="8"/>
  <c r="G281" i="8" s="1"/>
  <c r="C282" i="8"/>
  <c r="G282" i="8" s="1"/>
  <c r="C283" i="8"/>
  <c r="G283" i="8" s="1"/>
  <c r="C284" i="8"/>
  <c r="G284" i="8" s="1"/>
  <c r="C285" i="8"/>
  <c r="G285" i="8" s="1"/>
  <c r="C286" i="8"/>
  <c r="G286" i="8" s="1"/>
  <c r="C287" i="8"/>
  <c r="G287" i="8" s="1"/>
  <c r="C288" i="8"/>
  <c r="G288" i="8" s="1"/>
  <c r="C289" i="8"/>
  <c r="G289" i="8" s="1"/>
  <c r="C290" i="8"/>
  <c r="G290" i="8" s="1"/>
  <c r="C291" i="8"/>
  <c r="G291" i="8" s="1"/>
  <c r="C292" i="8"/>
  <c r="G292" i="8" s="1"/>
  <c r="C293" i="8"/>
  <c r="G293" i="8" s="1"/>
  <c r="C294" i="8"/>
  <c r="G294" i="8" s="1"/>
  <c r="C295" i="8"/>
  <c r="G295" i="8" s="1"/>
  <c r="C296" i="8"/>
  <c r="G296" i="8" s="1"/>
  <c r="C297" i="8"/>
  <c r="G297" i="8" s="1"/>
  <c r="C298" i="8"/>
  <c r="G298" i="8" s="1"/>
  <c r="C299" i="8"/>
  <c r="G299" i="8" s="1"/>
  <c r="C300" i="8"/>
  <c r="G300" i="8" s="1"/>
  <c r="C301" i="8"/>
  <c r="G301" i="8" s="1"/>
  <c r="C302" i="8"/>
  <c r="G302" i="8" s="1"/>
  <c r="C303" i="8"/>
  <c r="G303" i="8" s="1"/>
  <c r="C304" i="8"/>
  <c r="G304" i="8" s="1"/>
  <c r="C305" i="8"/>
  <c r="G305" i="8" s="1"/>
  <c r="C306" i="8"/>
  <c r="G306" i="8" s="1"/>
  <c r="C307" i="8"/>
  <c r="G307" i="8" s="1"/>
  <c r="C308" i="8"/>
  <c r="G308" i="8" s="1"/>
  <c r="C309" i="8"/>
  <c r="G309" i="8" s="1"/>
  <c r="C310" i="8"/>
  <c r="G310" i="8" s="1"/>
  <c r="C311" i="8"/>
  <c r="G311" i="8" s="1"/>
  <c r="C312" i="8"/>
  <c r="G312" i="8" s="1"/>
  <c r="C313" i="8"/>
  <c r="G313" i="8" s="1"/>
  <c r="C314" i="8"/>
  <c r="G314" i="8" s="1"/>
  <c r="C315" i="8"/>
  <c r="G315" i="8" s="1"/>
  <c r="C316" i="8"/>
  <c r="G316" i="8" s="1"/>
  <c r="C317" i="8"/>
  <c r="G317" i="8" s="1"/>
  <c r="C318" i="8"/>
  <c r="G318" i="8" s="1"/>
  <c r="C319" i="8"/>
  <c r="G319" i="8" s="1"/>
  <c r="C320" i="8"/>
  <c r="G320" i="8" s="1"/>
  <c r="C321" i="8"/>
  <c r="G321" i="8" s="1"/>
  <c r="C322" i="8"/>
  <c r="G322" i="8" s="1"/>
  <c r="C323" i="8"/>
  <c r="G323" i="8" s="1"/>
  <c r="C324" i="8"/>
  <c r="G324" i="8" s="1"/>
  <c r="C325" i="8"/>
  <c r="G325" i="8" s="1"/>
  <c r="C326" i="8"/>
  <c r="G326" i="8" s="1"/>
  <c r="C327" i="8"/>
  <c r="G327" i="8" s="1"/>
  <c r="C328" i="8"/>
  <c r="G328" i="8" s="1"/>
  <c r="C329" i="8"/>
  <c r="G329" i="8" s="1"/>
  <c r="C330" i="8"/>
  <c r="G330" i="8" s="1"/>
  <c r="C331" i="8"/>
  <c r="G331" i="8" s="1"/>
  <c r="C332" i="8"/>
  <c r="G332" i="8" s="1"/>
  <c r="C333" i="8"/>
  <c r="G333" i="8" s="1"/>
  <c r="C334" i="8"/>
  <c r="G334" i="8" s="1"/>
  <c r="C335" i="8"/>
  <c r="G335" i="8" s="1"/>
  <c r="C336" i="8"/>
  <c r="G336" i="8" s="1"/>
  <c r="C337" i="8"/>
  <c r="G337" i="8" s="1"/>
  <c r="C338" i="8"/>
  <c r="G338" i="8" s="1"/>
  <c r="C339" i="8"/>
  <c r="G339" i="8" s="1"/>
  <c r="C340" i="8"/>
  <c r="G340" i="8" s="1"/>
  <c r="C341" i="8"/>
  <c r="G341" i="8" s="1"/>
  <c r="C342" i="8"/>
  <c r="G342" i="8" s="1"/>
  <c r="C343" i="8"/>
  <c r="G343" i="8" s="1"/>
  <c r="C344" i="8"/>
  <c r="G344" i="8" s="1"/>
  <c r="C345" i="8"/>
  <c r="G345" i="8" s="1"/>
  <c r="C346" i="8"/>
  <c r="G346" i="8" s="1"/>
  <c r="C347" i="8"/>
  <c r="G347" i="8" s="1"/>
  <c r="C348" i="8"/>
  <c r="G348" i="8" s="1"/>
  <c r="C349" i="8"/>
  <c r="G349" i="8" s="1"/>
  <c r="C350" i="8"/>
  <c r="G350" i="8" s="1"/>
  <c r="C351" i="8"/>
  <c r="G351" i="8" s="1"/>
  <c r="C352" i="8"/>
  <c r="G352" i="8" s="1"/>
  <c r="C353" i="8"/>
  <c r="G353" i="8" s="1"/>
  <c r="C354" i="8"/>
  <c r="G354" i="8" s="1"/>
  <c r="C355" i="8"/>
  <c r="G355" i="8" s="1"/>
  <c r="C356" i="8"/>
  <c r="G356" i="8" s="1"/>
  <c r="C357" i="8"/>
  <c r="G357" i="8" s="1"/>
  <c r="C358" i="8"/>
  <c r="G358" i="8" s="1"/>
  <c r="C359" i="8"/>
  <c r="G359" i="8" s="1"/>
  <c r="C360" i="8"/>
  <c r="G360" i="8" s="1"/>
  <c r="C361" i="8"/>
  <c r="G361" i="8" s="1"/>
  <c r="C362" i="8"/>
  <c r="G362" i="8" s="1"/>
  <c r="C363" i="8"/>
  <c r="G363" i="8" s="1"/>
  <c r="C364" i="8"/>
  <c r="G364" i="8" s="1"/>
  <c r="C365" i="8"/>
  <c r="G365" i="8" s="1"/>
  <c r="C366" i="8"/>
  <c r="G366" i="8" s="1"/>
  <c r="C367" i="8"/>
  <c r="G367" i="8" s="1"/>
  <c r="C368" i="8"/>
  <c r="G368" i="8" s="1"/>
  <c r="C369" i="8"/>
  <c r="G369" i="8" s="1"/>
  <c r="C370" i="8"/>
  <c r="G370" i="8" s="1"/>
  <c r="C371" i="8"/>
  <c r="G371" i="8" s="1"/>
  <c r="C372" i="8"/>
  <c r="G372" i="8" s="1"/>
  <c r="C373" i="8"/>
  <c r="G373" i="8" s="1"/>
  <c r="C374" i="8"/>
  <c r="G374" i="8" s="1"/>
  <c r="C375" i="8"/>
  <c r="G375" i="8" s="1"/>
  <c r="C376" i="8"/>
  <c r="G376" i="8" s="1"/>
  <c r="C377" i="8"/>
  <c r="G377" i="8" s="1"/>
  <c r="C378" i="8"/>
  <c r="G378" i="8" s="1"/>
  <c r="C379" i="8"/>
  <c r="G379" i="8" s="1"/>
  <c r="C380" i="8"/>
  <c r="G380" i="8" s="1"/>
  <c r="C381" i="8"/>
  <c r="G381" i="8" s="1"/>
  <c r="C382" i="8"/>
  <c r="G382" i="8" s="1"/>
  <c r="C383" i="8"/>
  <c r="G383" i="8" s="1"/>
  <c r="C384" i="8"/>
  <c r="G384" i="8" s="1"/>
  <c r="C385" i="8"/>
  <c r="G385" i="8" s="1"/>
  <c r="C386" i="8"/>
  <c r="G386" i="8" s="1"/>
  <c r="C387" i="8"/>
  <c r="G387" i="8" s="1"/>
  <c r="C388" i="8"/>
  <c r="G388" i="8" s="1"/>
  <c r="C389" i="8"/>
  <c r="G389" i="8" s="1"/>
  <c r="C390" i="8"/>
  <c r="G390" i="8" s="1"/>
  <c r="C391" i="8"/>
  <c r="G391" i="8" s="1"/>
  <c r="C392" i="8"/>
  <c r="G392" i="8" s="1"/>
  <c r="C393" i="8"/>
  <c r="G393" i="8" s="1"/>
  <c r="C394" i="8"/>
  <c r="G394" i="8" s="1"/>
  <c r="C395" i="8"/>
  <c r="G395" i="8" s="1"/>
  <c r="C396" i="8"/>
  <c r="G396" i="8" s="1"/>
  <c r="C397" i="8"/>
  <c r="G397" i="8" s="1"/>
  <c r="C398" i="8"/>
  <c r="G398" i="8" s="1"/>
  <c r="C399" i="8"/>
  <c r="G399" i="8" s="1"/>
  <c r="C400" i="8"/>
  <c r="G400" i="8" s="1"/>
  <c r="C401" i="8"/>
  <c r="G401" i="8" s="1"/>
  <c r="C402" i="8"/>
  <c r="G402" i="8" s="1"/>
  <c r="C403" i="8"/>
  <c r="G403" i="8" s="1"/>
  <c r="C404" i="8"/>
  <c r="G404" i="8" s="1"/>
  <c r="C405" i="8"/>
  <c r="G405" i="8" s="1"/>
  <c r="C406" i="8"/>
  <c r="G406" i="8" s="1"/>
  <c r="C407" i="8"/>
  <c r="G407" i="8" s="1"/>
  <c r="C408" i="8"/>
  <c r="G408" i="8" s="1"/>
  <c r="C409" i="8"/>
  <c r="G409" i="8" s="1"/>
  <c r="C410" i="8"/>
  <c r="G410" i="8" s="1"/>
  <c r="C411" i="8"/>
  <c r="G411" i="8" s="1"/>
  <c r="C412" i="8"/>
  <c r="G412" i="8" s="1"/>
  <c r="C413" i="8"/>
  <c r="G413" i="8" s="1"/>
  <c r="C414" i="8"/>
  <c r="G414" i="8" s="1"/>
  <c r="C415" i="8"/>
  <c r="G415" i="8" s="1"/>
  <c r="C416" i="8"/>
  <c r="G416" i="8" s="1"/>
  <c r="C417" i="8"/>
  <c r="G417" i="8" s="1"/>
  <c r="C418" i="8"/>
  <c r="G418" i="8" s="1"/>
  <c r="C419" i="8"/>
  <c r="G419" i="8" s="1"/>
  <c r="C420" i="8"/>
  <c r="G420" i="8" s="1"/>
  <c r="C421" i="8"/>
  <c r="G421" i="8" s="1"/>
  <c r="C422" i="8"/>
  <c r="G422" i="8" s="1"/>
  <c r="C423" i="8"/>
  <c r="G423" i="8" s="1"/>
  <c r="C424" i="8"/>
  <c r="G424" i="8" s="1"/>
  <c r="C425" i="8"/>
  <c r="G425" i="8" s="1"/>
  <c r="C426" i="8"/>
  <c r="G426" i="8" s="1"/>
  <c r="C427" i="8"/>
  <c r="G427" i="8" s="1"/>
  <c r="C428" i="8"/>
  <c r="G428" i="8" s="1"/>
  <c r="C429" i="8"/>
  <c r="G429" i="8" s="1"/>
  <c r="C430" i="8"/>
  <c r="G430" i="8" s="1"/>
  <c r="C431" i="8"/>
  <c r="G431" i="8" s="1"/>
  <c r="C432" i="8"/>
  <c r="G432" i="8" s="1"/>
  <c r="C433" i="8"/>
  <c r="G433" i="8" s="1"/>
  <c r="C434" i="8"/>
  <c r="G434" i="8" s="1"/>
  <c r="C435" i="8"/>
  <c r="G435" i="8" s="1"/>
  <c r="C436" i="8"/>
  <c r="G436" i="8" s="1"/>
  <c r="C437" i="8"/>
  <c r="G437" i="8" s="1"/>
  <c r="C438" i="8"/>
  <c r="G438" i="8" s="1"/>
  <c r="C439" i="8"/>
  <c r="G439" i="8" s="1"/>
  <c r="C440" i="8"/>
  <c r="G440" i="8" s="1"/>
  <c r="C441" i="8"/>
  <c r="G441" i="8" s="1"/>
  <c r="C442" i="8"/>
  <c r="G442" i="8" s="1"/>
  <c r="C443" i="8"/>
  <c r="G443" i="8" s="1"/>
  <c r="C444" i="8"/>
  <c r="G444" i="8" s="1"/>
  <c r="C445" i="8"/>
  <c r="G445" i="8" s="1"/>
  <c r="C446" i="8"/>
  <c r="G446" i="8" s="1"/>
  <c r="C447" i="8"/>
  <c r="G447" i="8" s="1"/>
  <c r="C448" i="8"/>
  <c r="G448" i="8" s="1"/>
  <c r="C449" i="8"/>
  <c r="G449" i="8" s="1"/>
  <c r="C450" i="8"/>
  <c r="G450" i="8" s="1"/>
  <c r="C451" i="8"/>
  <c r="G451" i="8" s="1"/>
  <c r="C452" i="8"/>
  <c r="G452" i="8" s="1"/>
  <c r="C453" i="8"/>
  <c r="G453" i="8" s="1"/>
  <c r="C454" i="8"/>
  <c r="G454" i="8" s="1"/>
  <c r="C455" i="8"/>
  <c r="G455" i="8" s="1"/>
  <c r="C456" i="8"/>
  <c r="G456" i="8" s="1"/>
  <c r="C457" i="8"/>
  <c r="G457" i="8" s="1"/>
  <c r="C458" i="8"/>
  <c r="G458" i="8" s="1"/>
  <c r="C459" i="8"/>
  <c r="G459" i="8" s="1"/>
  <c r="C460" i="8"/>
  <c r="G460" i="8" s="1"/>
  <c r="C461" i="8"/>
  <c r="G461" i="8" s="1"/>
  <c r="C462" i="8"/>
  <c r="G462" i="8" s="1"/>
  <c r="C463" i="8"/>
  <c r="G463" i="8" s="1"/>
  <c r="C464" i="8"/>
  <c r="G464" i="8" s="1"/>
  <c r="C465" i="8"/>
  <c r="G465" i="8" s="1"/>
  <c r="C466" i="8"/>
  <c r="G466" i="8" s="1"/>
  <c r="C467" i="8"/>
  <c r="G467" i="8" s="1"/>
  <c r="C468" i="8"/>
  <c r="G468" i="8" s="1"/>
  <c r="C469" i="8"/>
  <c r="G469" i="8" s="1"/>
  <c r="C470" i="8"/>
  <c r="G470" i="8" s="1"/>
  <c r="C471" i="8"/>
  <c r="G471" i="8" s="1"/>
  <c r="C472" i="8"/>
  <c r="G472" i="8" s="1"/>
  <c r="C473" i="8"/>
  <c r="G473" i="8" s="1"/>
  <c r="C474" i="8"/>
  <c r="G474" i="8" s="1"/>
  <c r="C475" i="8"/>
  <c r="G475" i="8" s="1"/>
  <c r="C476" i="8"/>
  <c r="G476" i="8" s="1"/>
  <c r="C477" i="8"/>
  <c r="G477" i="8" s="1"/>
  <c r="C478" i="8"/>
  <c r="G478" i="8" s="1"/>
  <c r="C479" i="8"/>
  <c r="G479" i="8" s="1"/>
  <c r="C480" i="8"/>
  <c r="G480" i="8" s="1"/>
  <c r="C481" i="8"/>
  <c r="G481" i="8" s="1"/>
  <c r="C482" i="8"/>
  <c r="G482" i="8" s="1"/>
  <c r="C483" i="8"/>
  <c r="G483" i="8" s="1"/>
  <c r="C484" i="8"/>
  <c r="G484" i="8" s="1"/>
  <c r="C485" i="8"/>
  <c r="G485" i="8" s="1"/>
  <c r="C486" i="8"/>
  <c r="G486" i="8" s="1"/>
  <c r="C487" i="8"/>
  <c r="G487" i="8" s="1"/>
  <c r="C488" i="8"/>
  <c r="G488" i="8" s="1"/>
  <c r="C489" i="8"/>
  <c r="G489" i="8" s="1"/>
  <c r="C490" i="8"/>
  <c r="G490" i="8" s="1"/>
  <c r="C491" i="8"/>
  <c r="G491" i="8" s="1"/>
  <c r="C492" i="8"/>
  <c r="G492" i="8" s="1"/>
  <c r="B141" i="10"/>
  <c r="B142" i="10"/>
  <c r="B143" i="10"/>
  <c r="B144" i="10"/>
  <c r="B145" i="10"/>
  <c r="B146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75" i="10"/>
  <c r="D1" i="8" l="1"/>
  <c r="D2" i="8" l="1"/>
  <c r="D3" i="8" l="1"/>
  <c r="D4" i="8" l="1"/>
  <c r="D5" i="8" l="1"/>
  <c r="D6" i="8" l="1"/>
  <c r="D7" i="8" l="1"/>
  <c r="D8" i="8" l="1"/>
  <c r="D9" i="8" l="1"/>
  <c r="D10" i="8" l="1"/>
  <c r="D11" i="8" l="1"/>
  <c r="B64" i="10"/>
  <c r="B65" i="10"/>
  <c r="B66" i="10"/>
  <c r="B67" i="10"/>
  <c r="B68" i="10"/>
  <c r="B69" i="10"/>
  <c r="B70" i="10"/>
  <c r="B71" i="10"/>
  <c r="B72" i="10"/>
  <c r="B73" i="10"/>
  <c r="B74" i="10"/>
  <c r="B52" i="10"/>
  <c r="B53" i="10"/>
  <c r="B54" i="10"/>
  <c r="B55" i="10"/>
  <c r="B56" i="10"/>
  <c r="B57" i="10"/>
  <c r="B58" i="10"/>
  <c r="B59" i="10"/>
  <c r="B60" i="10"/>
  <c r="B61" i="10"/>
  <c r="B62" i="10"/>
  <c r="B40" i="10"/>
  <c r="B41" i="10"/>
  <c r="B42" i="10"/>
  <c r="B43" i="10"/>
  <c r="B44" i="10"/>
  <c r="B45" i="10"/>
  <c r="B46" i="10"/>
  <c r="B47" i="10"/>
  <c r="B48" i="10"/>
  <c r="B49" i="10"/>
  <c r="B50" i="10"/>
  <c r="B28" i="10"/>
  <c r="B29" i="10"/>
  <c r="B30" i="10"/>
  <c r="B31" i="10"/>
  <c r="B32" i="10"/>
  <c r="B33" i="10"/>
  <c r="B34" i="10"/>
  <c r="B35" i="10"/>
  <c r="B36" i="10"/>
  <c r="B37" i="10"/>
  <c r="B38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4" i="10"/>
  <c r="B5" i="10"/>
  <c r="B6" i="10"/>
  <c r="B7" i="10"/>
  <c r="B8" i="10"/>
  <c r="B9" i="10"/>
  <c r="B10" i="10"/>
  <c r="B11" i="10"/>
  <c r="B12" i="10"/>
  <c r="B13" i="10"/>
  <c r="B14" i="10"/>
  <c r="D12" i="8" l="1"/>
  <c r="D13" i="8" s="1"/>
  <c r="B63" i="10"/>
  <c r="B51" i="10"/>
  <c r="B39" i="10"/>
  <c r="B15" i="10"/>
  <c r="B3" i="10"/>
  <c r="A50" i="1"/>
  <c r="XEX13" i="1" l="1"/>
  <c r="XEY13" i="1"/>
  <c r="XEW1" i="1"/>
  <c r="XEX12" i="1" s="1"/>
  <c r="D14" i="8"/>
  <c r="D15" i="8" s="1"/>
  <c r="A3" i="9"/>
  <c r="D14" i="9" s="1"/>
  <c r="XEX14" i="1" l="1"/>
  <c r="D16" i="8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" i="9"/>
  <c r="D150" i="9"/>
  <c r="D166" i="9"/>
  <c r="D182" i="9"/>
  <c r="D198" i="9"/>
  <c r="D214" i="9"/>
  <c r="D230" i="9"/>
  <c r="D246" i="9"/>
  <c r="D262" i="9"/>
  <c r="D278" i="9"/>
  <c r="D294" i="9"/>
  <c r="D310" i="9"/>
  <c r="D326" i="9"/>
  <c r="D342" i="9"/>
  <c r="D358" i="9"/>
  <c r="D374" i="9"/>
  <c r="D390" i="9"/>
  <c r="D135" i="9"/>
  <c r="D151" i="9"/>
  <c r="D167" i="9"/>
  <c r="D183" i="9"/>
  <c r="D199" i="9"/>
  <c r="D215" i="9"/>
  <c r="D231" i="9"/>
  <c r="D247" i="9"/>
  <c r="D263" i="9"/>
  <c r="D279" i="9"/>
  <c r="D295" i="9"/>
  <c r="D311" i="9"/>
  <c r="D327" i="9"/>
  <c r="D343" i="9"/>
  <c r="D359" i="9"/>
  <c r="D375" i="9"/>
  <c r="D391" i="9"/>
  <c r="D128" i="9"/>
  <c r="D153" i="9"/>
  <c r="D201" i="9"/>
  <c r="D233" i="9"/>
  <c r="D265" i="9"/>
  <c r="D297" i="9"/>
  <c r="D329" i="9"/>
  <c r="D377" i="9"/>
  <c r="D130" i="9"/>
  <c r="D138" i="9"/>
  <c r="D186" i="9"/>
  <c r="D218" i="9"/>
  <c r="D250" i="9"/>
  <c r="D282" i="9"/>
  <c r="D314" i="9"/>
  <c r="D346" i="9"/>
  <c r="D394" i="9"/>
  <c r="D139" i="9"/>
  <c r="D187" i="9"/>
  <c r="D219" i="9"/>
  <c r="D267" i="9"/>
  <c r="D299" i="9"/>
  <c r="D331" i="9"/>
  <c r="D379" i="9"/>
  <c r="D132" i="9"/>
  <c r="D156" i="9"/>
  <c r="D172" i="9"/>
  <c r="D252" i="9"/>
  <c r="D284" i="9"/>
  <c r="D316" i="9"/>
  <c r="D348" i="9"/>
  <c r="D396" i="9"/>
  <c r="D157" i="9"/>
  <c r="D189" i="9"/>
  <c r="D221" i="9"/>
  <c r="D269" i="9"/>
  <c r="D301" i="9"/>
  <c r="D333" i="9"/>
  <c r="D365" i="9"/>
  <c r="D134" i="9"/>
  <c r="D158" i="9"/>
  <c r="D222" i="9"/>
  <c r="D270" i="9"/>
  <c r="D302" i="9"/>
  <c r="D350" i="9"/>
  <c r="D382" i="9"/>
  <c r="D143" i="9"/>
  <c r="D175" i="9"/>
  <c r="D239" i="9"/>
  <c r="D136" i="9"/>
  <c r="D152" i="9"/>
  <c r="D168" i="9"/>
  <c r="D184" i="9"/>
  <c r="D200" i="9"/>
  <c r="D216" i="9"/>
  <c r="D232" i="9"/>
  <c r="D248" i="9"/>
  <c r="D264" i="9"/>
  <c r="D280" i="9"/>
  <c r="D296" i="9"/>
  <c r="D312" i="9"/>
  <c r="D328" i="9"/>
  <c r="D344" i="9"/>
  <c r="D360" i="9"/>
  <c r="D376" i="9"/>
  <c r="D392" i="9"/>
  <c r="D129" i="9"/>
  <c r="D137" i="9"/>
  <c r="D169" i="9"/>
  <c r="D185" i="9"/>
  <c r="D217" i="9"/>
  <c r="D249" i="9"/>
  <c r="D281" i="9"/>
  <c r="D313" i="9"/>
  <c r="D345" i="9"/>
  <c r="D361" i="9"/>
  <c r="D393" i="9"/>
  <c r="D154" i="9"/>
  <c r="D170" i="9"/>
  <c r="D202" i="9"/>
  <c r="D234" i="9"/>
  <c r="D266" i="9"/>
  <c r="D298" i="9"/>
  <c r="D330" i="9"/>
  <c r="D362" i="9"/>
  <c r="D378" i="9"/>
  <c r="D131" i="9"/>
  <c r="D155" i="9"/>
  <c r="D171" i="9"/>
  <c r="D203" i="9"/>
  <c r="D235" i="9"/>
  <c r="D251" i="9"/>
  <c r="D283" i="9"/>
  <c r="D315" i="9"/>
  <c r="D347" i="9"/>
  <c r="D363" i="9"/>
  <c r="D395" i="9"/>
  <c r="D140" i="9"/>
  <c r="D188" i="9"/>
  <c r="D204" i="9"/>
  <c r="D220" i="9"/>
  <c r="D236" i="9"/>
  <c r="D268" i="9"/>
  <c r="D300" i="9"/>
  <c r="D332" i="9"/>
  <c r="D364" i="9"/>
  <c r="D380" i="9"/>
  <c r="D133" i="9"/>
  <c r="D141" i="9"/>
  <c r="D173" i="9"/>
  <c r="D205" i="9"/>
  <c r="D237" i="9"/>
  <c r="D253" i="9"/>
  <c r="D285" i="9"/>
  <c r="D317" i="9"/>
  <c r="D349" i="9"/>
  <c r="D381" i="9"/>
  <c r="D397" i="9"/>
  <c r="D142" i="9"/>
  <c r="D174" i="9"/>
  <c r="D190" i="9"/>
  <c r="D206" i="9"/>
  <c r="D238" i="9"/>
  <c r="D254" i="9"/>
  <c r="D286" i="9"/>
  <c r="D318" i="9"/>
  <c r="D334" i="9"/>
  <c r="D366" i="9"/>
  <c r="D398" i="9"/>
  <c r="D159" i="9"/>
  <c r="D191" i="9"/>
  <c r="D207" i="9"/>
  <c r="D223" i="9"/>
  <c r="D255" i="9"/>
  <c r="D144" i="9"/>
  <c r="D180" i="9"/>
  <c r="D226" i="9"/>
  <c r="D271" i="9"/>
  <c r="D305" i="9"/>
  <c r="D339" i="9"/>
  <c r="D373" i="9"/>
  <c r="D145" i="9"/>
  <c r="D181" i="9"/>
  <c r="D227" i="9"/>
  <c r="D272" i="9"/>
  <c r="D306" i="9"/>
  <c r="D340" i="9"/>
  <c r="D383" i="9"/>
  <c r="D146" i="9"/>
  <c r="D192" i="9"/>
  <c r="D228" i="9"/>
  <c r="D273" i="9"/>
  <c r="D307" i="9"/>
  <c r="D341" i="9"/>
  <c r="D384" i="9"/>
  <c r="D147" i="9"/>
  <c r="D193" i="9"/>
  <c r="D229" i="9"/>
  <c r="D274" i="9"/>
  <c r="D308" i="9"/>
  <c r="D351" i="9"/>
  <c r="D385" i="9"/>
  <c r="D148" i="9"/>
  <c r="D194" i="9"/>
  <c r="D240" i="9"/>
  <c r="D275" i="9"/>
  <c r="D309" i="9"/>
  <c r="D352" i="9"/>
  <c r="D386" i="9"/>
  <c r="D149" i="9"/>
  <c r="D195" i="9"/>
  <c r="D241" i="9"/>
  <c r="D276" i="9"/>
  <c r="D319" i="9"/>
  <c r="D353" i="9"/>
  <c r="D387" i="9"/>
  <c r="D160" i="9"/>
  <c r="D196" i="9"/>
  <c r="D242" i="9"/>
  <c r="D277" i="9"/>
  <c r="D320" i="9"/>
  <c r="D354" i="9"/>
  <c r="D388" i="9"/>
  <c r="D161" i="9"/>
  <c r="D197" i="9"/>
  <c r="D243" i="9"/>
  <c r="D287" i="9"/>
  <c r="D321" i="9"/>
  <c r="D355" i="9"/>
  <c r="D389" i="9"/>
  <c r="D162" i="9"/>
  <c r="D208" i="9"/>
  <c r="D244" i="9"/>
  <c r="D288" i="9"/>
  <c r="D322" i="9"/>
  <c r="D356" i="9"/>
  <c r="D399" i="9"/>
  <c r="D163" i="9"/>
  <c r="D209" i="9"/>
  <c r="D245" i="9"/>
  <c r="D289" i="9"/>
  <c r="D323" i="9"/>
  <c r="D357" i="9"/>
  <c r="D400" i="9"/>
  <c r="D164" i="9"/>
  <c r="D210" i="9"/>
  <c r="D256" i="9"/>
  <c r="D290" i="9"/>
  <c r="D324" i="9"/>
  <c r="D367" i="9"/>
  <c r="D122" i="9"/>
  <c r="D165" i="9"/>
  <c r="D211" i="9"/>
  <c r="D257" i="9"/>
  <c r="D291" i="9"/>
  <c r="D325" i="9"/>
  <c r="D368" i="9"/>
  <c r="D123" i="9"/>
  <c r="D176" i="9"/>
  <c r="D177" i="9"/>
  <c r="D336" i="9"/>
  <c r="D178" i="9"/>
  <c r="D337" i="9"/>
  <c r="D179" i="9"/>
  <c r="D338" i="9"/>
  <c r="D212" i="9"/>
  <c r="D369" i="9"/>
  <c r="D213" i="9"/>
  <c r="D370" i="9"/>
  <c r="D224" i="9"/>
  <c r="D371" i="9"/>
  <c r="D225" i="9"/>
  <c r="D372" i="9"/>
  <c r="D258" i="9"/>
  <c r="D124" i="9"/>
  <c r="D259" i="9"/>
  <c r="D125" i="9"/>
  <c r="D260" i="9"/>
  <c r="D126" i="9"/>
  <c r="D261" i="9"/>
  <c r="D127" i="9"/>
  <c r="D292" i="9"/>
  <c r="D293" i="9"/>
  <c r="D303" i="9"/>
  <c r="D304" i="9"/>
  <c r="D335" i="9"/>
  <c r="D24" i="9"/>
  <c r="D40" i="9"/>
  <c r="D56" i="9"/>
  <c r="D72" i="9"/>
  <c r="D88" i="9"/>
  <c r="D104" i="9"/>
  <c r="D120" i="9"/>
  <c r="D42" i="9"/>
  <c r="D90" i="9"/>
  <c r="D59" i="9"/>
  <c r="D107" i="9"/>
  <c r="D28" i="9"/>
  <c r="D76" i="9"/>
  <c r="D108" i="9"/>
  <c r="D61" i="9"/>
  <c r="D93" i="9"/>
  <c r="D30" i="9"/>
  <c r="D94" i="9"/>
  <c r="D47" i="9"/>
  <c r="D95" i="9"/>
  <c r="D16" i="9"/>
  <c r="D9" i="9"/>
  <c r="D49" i="9"/>
  <c r="D81" i="9"/>
  <c r="D34" i="9"/>
  <c r="D82" i="9"/>
  <c r="D67" i="9"/>
  <c r="D99" i="9"/>
  <c r="D20" i="9"/>
  <c r="D84" i="9"/>
  <c r="D21" i="9"/>
  <c r="D85" i="9"/>
  <c r="D70" i="9"/>
  <c r="D102" i="9"/>
  <c r="D23" i="9"/>
  <c r="D87" i="9"/>
  <c r="D25" i="9"/>
  <c r="D41" i="9"/>
  <c r="D57" i="9"/>
  <c r="D73" i="9"/>
  <c r="D89" i="9"/>
  <c r="D105" i="9"/>
  <c r="D121" i="9"/>
  <c r="D58" i="9"/>
  <c r="D74" i="9"/>
  <c r="D106" i="9"/>
  <c r="D43" i="9"/>
  <c r="D91" i="9"/>
  <c r="D4" i="9"/>
  <c r="D60" i="9"/>
  <c r="D92" i="9"/>
  <c r="D5" i="9"/>
  <c r="D29" i="9"/>
  <c r="D77" i="9"/>
  <c r="D6" i="9"/>
  <c r="D78" i="9"/>
  <c r="D31" i="9"/>
  <c r="D79" i="9"/>
  <c r="D64" i="9"/>
  <c r="D80" i="9"/>
  <c r="D17" i="9"/>
  <c r="D97" i="9"/>
  <c r="D18" i="9"/>
  <c r="D98" i="9"/>
  <c r="D19" i="9"/>
  <c r="D83" i="9"/>
  <c r="D52" i="9"/>
  <c r="D100" i="9"/>
  <c r="D37" i="9"/>
  <c r="D22" i="9"/>
  <c r="D86" i="9"/>
  <c r="D71" i="9"/>
  <c r="D26" i="9"/>
  <c r="D44" i="9"/>
  <c r="D45" i="9"/>
  <c r="D109" i="9"/>
  <c r="D46" i="9"/>
  <c r="D110" i="9"/>
  <c r="D63" i="9"/>
  <c r="D111" i="9"/>
  <c r="D32" i="9"/>
  <c r="D112" i="9"/>
  <c r="D65" i="9"/>
  <c r="D10" i="9"/>
  <c r="D66" i="9"/>
  <c r="D11" i="9"/>
  <c r="D51" i="9"/>
  <c r="D115" i="9"/>
  <c r="D68" i="9"/>
  <c r="D116" i="9"/>
  <c r="D53" i="9"/>
  <c r="D101" i="9"/>
  <c r="D54" i="9"/>
  <c r="D118" i="9"/>
  <c r="D55" i="9"/>
  <c r="D103" i="9"/>
  <c r="D27" i="9"/>
  <c r="D75" i="9"/>
  <c r="D62" i="9"/>
  <c r="D7" i="9"/>
  <c r="D15" i="9"/>
  <c r="D8" i="9"/>
  <c r="D48" i="9"/>
  <c r="D96" i="9"/>
  <c r="D33" i="9"/>
  <c r="D113" i="9"/>
  <c r="D50" i="9"/>
  <c r="D114" i="9"/>
  <c r="D35" i="9"/>
  <c r="D12" i="9"/>
  <c r="D36" i="9"/>
  <c r="D13" i="9"/>
  <c r="D69" i="9"/>
  <c r="D117" i="9"/>
  <c r="D38" i="9"/>
  <c r="D2" i="9"/>
  <c r="D39" i="9"/>
  <c r="D119" i="9"/>
  <c r="A4" i="9" l="1"/>
  <c r="P1" i="9" s="1"/>
  <c r="A7" i="9"/>
  <c r="XEW13" i="1"/>
  <c r="XEW12" i="1"/>
  <c r="A6" i="9"/>
  <c r="D34" i="8"/>
  <c r="G20" i="1" l="1"/>
  <c r="E14" i="10" s="1"/>
  <c r="XEW23" i="1"/>
  <c r="XEW41" i="1"/>
  <c r="XEW33" i="1"/>
  <c r="XEW32" i="1"/>
  <c r="XEW38" i="1"/>
  <c r="XEW42" i="1"/>
  <c r="XEW43" i="1"/>
  <c r="XEW44" i="1"/>
  <c r="XEW30" i="1"/>
  <c r="XEW31" i="1"/>
  <c r="XEW29" i="1"/>
  <c r="XEW39" i="1"/>
  <c r="XEW28" i="1"/>
  <c r="XEW34" i="1"/>
  <c r="XEW35" i="1"/>
  <c r="XEW27" i="1"/>
  <c r="XEW45" i="1"/>
  <c r="XEW26" i="1"/>
  <c r="XEW46" i="1"/>
  <c r="XEW36" i="1"/>
  <c r="XEW40" i="1"/>
  <c r="XEW37" i="1"/>
  <c r="D35" i="8"/>
  <c r="XEW24" i="1" l="1"/>
  <c r="XEW25" i="1"/>
  <c r="P2" i="9"/>
  <c r="D36" i="8"/>
  <c r="D37" i="8" l="1"/>
  <c r="D38" i="8" l="1"/>
  <c r="D39" i="8" l="1"/>
  <c r="D40" i="8" l="1"/>
  <c r="D41" i="8" l="1"/>
  <c r="D42" i="8" l="1"/>
  <c r="D43" i="8" l="1"/>
  <c r="D44" i="8" l="1"/>
  <c r="D45" i="8" s="1"/>
  <c r="D46" i="8" s="1"/>
  <c r="D47" i="8" s="1"/>
  <c r="D48" i="8" s="1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D73" i="8" s="1"/>
  <c r="D74" i="8" s="1"/>
  <c r="D75" i="8" s="1"/>
  <c r="D76" i="8" s="1"/>
  <c r="D77" i="8" s="1"/>
  <c r="D78" i="8" s="1"/>
  <c r="D79" i="8" s="1"/>
  <c r="D80" i="8" s="1"/>
  <c r="D81" i="8" s="1"/>
  <c r="D82" i="8" s="1"/>
  <c r="D83" i="8" s="1"/>
  <c r="D84" i="8" s="1"/>
  <c r="D85" i="8" s="1"/>
  <c r="D86" i="8" s="1"/>
  <c r="D87" i="8" s="1"/>
  <c r="D88" i="8" s="1"/>
  <c r="D89" i="8" s="1"/>
  <c r="D90" i="8" s="1"/>
  <c r="D91" i="8" s="1"/>
  <c r="D92" i="8" s="1"/>
  <c r="D93" i="8" s="1"/>
  <c r="D94" i="8" s="1"/>
  <c r="D95" i="8" s="1"/>
  <c r="D96" i="8" s="1"/>
  <c r="D97" i="8" s="1"/>
  <c r="D98" i="8" s="1"/>
  <c r="D99" i="8" s="1"/>
  <c r="D100" i="8" s="1"/>
  <c r="D101" i="8" s="1"/>
  <c r="D102" i="8" s="1"/>
  <c r="D103" i="8" s="1"/>
  <c r="D104" i="8" s="1"/>
  <c r="D105" i="8" s="1"/>
  <c r="D106" i="8" s="1"/>
  <c r="D107" i="8" s="1"/>
  <c r="D108" i="8" s="1"/>
  <c r="D109" i="8" s="1"/>
  <c r="D110" i="8" s="1"/>
  <c r="D111" i="8" s="1"/>
  <c r="D112" i="8" s="1"/>
  <c r="D113" i="8" s="1"/>
  <c r="D114" i="8" s="1"/>
  <c r="D115" i="8" s="1"/>
  <c r="D116" i="8" s="1"/>
  <c r="D117" i="8" s="1"/>
  <c r="D118" i="8" s="1"/>
  <c r="D119" i="8" s="1"/>
  <c r="D120" i="8" s="1"/>
  <c r="D121" i="8" s="1"/>
  <c r="D122" i="8" s="1"/>
  <c r="D123" i="8" s="1"/>
  <c r="D124" i="8" s="1"/>
  <c r="D125" i="8" s="1"/>
  <c r="D126" i="8" s="1"/>
  <c r="D127" i="8" s="1"/>
  <c r="D128" i="8" s="1"/>
  <c r="D129" i="8" s="1"/>
  <c r="D130" i="8" s="1"/>
  <c r="D131" i="8" s="1"/>
  <c r="D132" i="8" s="1"/>
  <c r="D133" i="8" s="1"/>
  <c r="D134" i="8" s="1"/>
  <c r="D135" i="8" s="1"/>
  <c r="D136" i="8" s="1"/>
  <c r="D137" i="8" s="1"/>
  <c r="D138" i="8" s="1"/>
  <c r="D139" i="8" s="1"/>
  <c r="D140" i="8" s="1"/>
  <c r="D141" i="8" s="1"/>
  <c r="D142" i="8" s="1"/>
  <c r="D143" i="8" s="1"/>
  <c r="D144" i="8" s="1"/>
  <c r="D145" i="8" s="1"/>
  <c r="D146" i="8" s="1"/>
  <c r="D147" i="8" s="1"/>
  <c r="D148" i="8" s="1"/>
  <c r="D149" i="8" s="1"/>
  <c r="D150" i="8" s="1"/>
  <c r="D151" i="8" s="1"/>
  <c r="D152" i="8" s="1"/>
  <c r="D153" i="8" s="1"/>
  <c r="D154" i="8" s="1"/>
  <c r="D155" i="8" s="1"/>
  <c r="D156" i="8" s="1"/>
  <c r="D157" i="8" s="1"/>
  <c r="D158" i="8" s="1"/>
  <c r="D159" i="8" s="1"/>
  <c r="D160" i="8" s="1"/>
  <c r="D161" i="8" s="1"/>
  <c r="D162" i="8" s="1"/>
  <c r="D163" i="8" s="1"/>
  <c r="D164" i="8" s="1"/>
  <c r="D165" i="8" s="1"/>
  <c r="D166" i="8" s="1"/>
  <c r="D167" i="8" s="1"/>
  <c r="D168" i="8" s="1"/>
  <c r="D169" i="8" s="1"/>
  <c r="D170" i="8" s="1"/>
  <c r="D171" i="8" s="1"/>
  <c r="D172" i="8" s="1"/>
  <c r="D173" i="8" s="1"/>
  <c r="D174" i="8" s="1"/>
  <c r="D175" i="8" s="1"/>
  <c r="D176" i="8" s="1"/>
  <c r="D177" i="8" s="1"/>
  <c r="D178" i="8" s="1"/>
  <c r="D179" i="8" s="1"/>
  <c r="D180" i="8" s="1"/>
  <c r="D181" i="8" s="1"/>
  <c r="D182" i="8" s="1"/>
  <c r="D183" i="8" s="1"/>
  <c r="D184" i="8" s="1"/>
  <c r="D185" i="8" s="1"/>
  <c r="D186" i="8" s="1"/>
  <c r="D187" i="8" s="1"/>
  <c r="D188" i="8" s="1"/>
  <c r="D189" i="8" s="1"/>
  <c r="D190" i="8" s="1"/>
  <c r="D191" i="8" s="1"/>
  <c r="D192" i="8" s="1"/>
  <c r="D193" i="8" s="1"/>
  <c r="D194" i="8" s="1"/>
  <c r="D195" i="8" s="1"/>
  <c r="D196" i="8" s="1"/>
  <c r="D197" i="8" s="1"/>
  <c r="D198" i="8" s="1"/>
  <c r="D199" i="8" s="1"/>
  <c r="D200" i="8" s="1"/>
  <c r="D201" i="8" s="1"/>
  <c r="D202" i="8" s="1"/>
  <c r="D203" i="8" s="1"/>
  <c r="D204" i="8" s="1"/>
  <c r="D205" i="8" s="1"/>
  <c r="D206" i="8" s="1"/>
  <c r="D207" i="8" s="1"/>
  <c r="D208" i="8" s="1"/>
  <c r="D209" i="8" s="1"/>
  <c r="D210" i="8" s="1"/>
  <c r="D211" i="8" s="1"/>
  <c r="D212" i="8" s="1"/>
  <c r="D213" i="8" s="1"/>
  <c r="D214" i="8" s="1"/>
  <c r="D215" i="8" s="1"/>
  <c r="D216" i="8" s="1"/>
  <c r="D217" i="8" s="1"/>
  <c r="D218" i="8" s="1"/>
  <c r="D219" i="8" s="1"/>
  <c r="D220" i="8" s="1"/>
  <c r="D221" i="8" s="1"/>
  <c r="D222" i="8" s="1"/>
  <c r="D223" i="8" s="1"/>
  <c r="D224" i="8" s="1"/>
  <c r="D225" i="8" s="1"/>
  <c r="D226" i="8" s="1"/>
  <c r="D227" i="8" s="1"/>
  <c r="D228" i="8" s="1"/>
  <c r="D229" i="8" s="1"/>
  <c r="D230" i="8" s="1"/>
  <c r="D231" i="8" s="1"/>
  <c r="D232" i="8" s="1"/>
  <c r="D233" i="8" s="1"/>
  <c r="D234" i="8" s="1"/>
  <c r="D235" i="8" s="1"/>
  <c r="D236" i="8" s="1"/>
  <c r="D237" i="8" s="1"/>
  <c r="D238" i="8" s="1"/>
  <c r="D239" i="8" s="1"/>
  <c r="D240" i="8" s="1"/>
  <c r="D241" i="8" s="1"/>
  <c r="D242" i="8" s="1"/>
  <c r="D243" i="8" s="1"/>
  <c r="D244" i="8" s="1"/>
  <c r="D245" i="8" s="1"/>
  <c r="D246" i="8" s="1"/>
  <c r="D247" i="8" s="1"/>
  <c r="D248" i="8" s="1"/>
  <c r="D249" i="8" s="1"/>
  <c r="D250" i="8" s="1"/>
  <c r="D251" i="8" s="1"/>
  <c r="D252" i="8" s="1"/>
  <c r="D253" i="8" s="1"/>
  <c r="D254" i="8" s="1"/>
  <c r="D255" i="8" s="1"/>
  <c r="D256" i="8" s="1"/>
  <c r="D257" i="8" s="1"/>
  <c r="D258" i="8" s="1"/>
  <c r="D259" i="8" s="1"/>
  <c r="D260" i="8" s="1"/>
  <c r="D261" i="8" s="1"/>
  <c r="D262" i="8" s="1"/>
  <c r="D263" i="8" s="1"/>
  <c r="D264" i="8" s="1"/>
  <c r="D265" i="8" s="1"/>
  <c r="D266" i="8" s="1"/>
  <c r="D267" i="8" s="1"/>
  <c r="D268" i="8" s="1"/>
  <c r="D269" i="8" s="1"/>
  <c r="D270" i="8" s="1"/>
  <c r="D271" i="8" s="1"/>
  <c r="D272" i="8" s="1"/>
  <c r="D273" i="8" s="1"/>
  <c r="D274" i="8" s="1"/>
  <c r="D275" i="8" s="1"/>
  <c r="D276" i="8" s="1"/>
  <c r="D277" i="8" s="1"/>
  <c r="D278" i="8" s="1"/>
  <c r="D279" i="8" s="1"/>
  <c r="D280" i="8" s="1"/>
  <c r="D281" i="8" s="1"/>
  <c r="D282" i="8" s="1"/>
  <c r="D283" i="8" s="1"/>
  <c r="D284" i="8" s="1"/>
  <c r="D285" i="8" s="1"/>
  <c r="D286" i="8" s="1"/>
  <c r="D287" i="8" s="1"/>
  <c r="D288" i="8" s="1"/>
  <c r="D289" i="8" s="1"/>
  <c r="D290" i="8" s="1"/>
  <c r="D291" i="8" s="1"/>
  <c r="D292" i="8" s="1"/>
  <c r="D293" i="8" s="1"/>
  <c r="D294" i="8" s="1"/>
  <c r="D295" i="8" s="1"/>
  <c r="D296" i="8" s="1"/>
  <c r="D297" i="8" s="1"/>
  <c r="D298" i="8" s="1"/>
  <c r="D299" i="8" s="1"/>
  <c r="D300" i="8" s="1"/>
  <c r="D301" i="8" s="1"/>
  <c r="D302" i="8" s="1"/>
  <c r="D303" i="8" s="1"/>
  <c r="D304" i="8" s="1"/>
  <c r="D305" i="8" s="1"/>
  <c r="D306" i="8" s="1"/>
  <c r="D307" i="8" s="1"/>
  <c r="D308" i="8" s="1"/>
  <c r="D309" i="8" s="1"/>
  <c r="D310" i="8" s="1"/>
  <c r="D311" i="8" s="1"/>
  <c r="D312" i="8" s="1"/>
  <c r="D313" i="8" s="1"/>
  <c r="D314" i="8" s="1"/>
  <c r="D315" i="8" s="1"/>
  <c r="D316" i="8" s="1"/>
  <c r="D317" i="8" s="1"/>
  <c r="D318" i="8" s="1"/>
  <c r="D319" i="8" s="1"/>
  <c r="D320" i="8" s="1"/>
  <c r="D321" i="8" s="1"/>
  <c r="D322" i="8" s="1"/>
  <c r="D323" i="8" s="1"/>
  <c r="D324" i="8" s="1"/>
  <c r="D325" i="8" s="1"/>
  <c r="D326" i="8" s="1"/>
  <c r="D327" i="8" s="1"/>
  <c r="D328" i="8" s="1"/>
  <c r="D329" i="8" s="1"/>
  <c r="D330" i="8" s="1"/>
  <c r="D331" i="8" s="1"/>
  <c r="D332" i="8" s="1"/>
  <c r="D333" i="8" s="1"/>
  <c r="D334" i="8" s="1"/>
  <c r="D335" i="8" s="1"/>
  <c r="D336" i="8" s="1"/>
  <c r="D337" i="8" s="1"/>
  <c r="D338" i="8" s="1"/>
  <c r="D339" i="8" s="1"/>
  <c r="D340" i="8" s="1"/>
  <c r="D341" i="8" s="1"/>
  <c r="D342" i="8" s="1"/>
  <c r="D343" i="8" s="1"/>
  <c r="D344" i="8" s="1"/>
  <c r="D345" i="8" s="1"/>
  <c r="D346" i="8" s="1"/>
  <c r="D347" i="8" s="1"/>
  <c r="D348" i="8" s="1"/>
  <c r="D349" i="8" s="1"/>
  <c r="D350" i="8" s="1"/>
  <c r="D351" i="8" s="1"/>
  <c r="D352" i="8" s="1"/>
  <c r="D353" i="8" s="1"/>
  <c r="D354" i="8" s="1"/>
  <c r="D355" i="8" s="1"/>
  <c r="D356" i="8" s="1"/>
  <c r="D357" i="8" s="1"/>
  <c r="D358" i="8" s="1"/>
  <c r="D359" i="8" s="1"/>
  <c r="D360" i="8" s="1"/>
  <c r="D361" i="8" s="1"/>
  <c r="D362" i="8" s="1"/>
  <c r="D363" i="8" s="1"/>
  <c r="D364" i="8" s="1"/>
  <c r="D365" i="8" s="1"/>
  <c r="D366" i="8" s="1"/>
  <c r="D367" i="8" s="1"/>
  <c r="D368" i="8" s="1"/>
  <c r="D369" i="8" s="1"/>
  <c r="D370" i="8" s="1"/>
  <c r="D371" i="8" s="1"/>
  <c r="D372" i="8" s="1"/>
  <c r="D373" i="8" s="1"/>
  <c r="D374" i="8" s="1"/>
  <c r="D375" i="8" s="1"/>
  <c r="D376" i="8" s="1"/>
  <c r="D377" i="8" s="1"/>
  <c r="D378" i="8" s="1"/>
  <c r="D379" i="8" s="1"/>
  <c r="D380" i="8" s="1"/>
  <c r="D381" i="8" s="1"/>
  <c r="D382" i="8" s="1"/>
  <c r="D383" i="8" s="1"/>
  <c r="D384" i="8" s="1"/>
  <c r="D385" i="8" s="1"/>
  <c r="D386" i="8" s="1"/>
  <c r="D387" i="8" s="1"/>
  <c r="D388" i="8" s="1"/>
  <c r="D389" i="8" s="1"/>
  <c r="D390" i="8" s="1"/>
  <c r="D391" i="8" s="1"/>
  <c r="D392" i="8" s="1"/>
  <c r="D393" i="8" s="1"/>
  <c r="D394" i="8" s="1"/>
  <c r="D395" i="8" s="1"/>
  <c r="D396" i="8" s="1"/>
  <c r="D397" i="8" s="1"/>
  <c r="D398" i="8" s="1"/>
  <c r="D399" i="8" s="1"/>
  <c r="D400" i="8" s="1"/>
  <c r="D401" i="8" s="1"/>
  <c r="D402" i="8" s="1"/>
  <c r="D403" i="8" s="1"/>
  <c r="D404" i="8" s="1"/>
  <c r="D405" i="8" s="1"/>
  <c r="D406" i="8" s="1"/>
  <c r="D407" i="8" s="1"/>
  <c r="D408" i="8" s="1"/>
  <c r="D409" i="8" s="1"/>
  <c r="D410" i="8" s="1"/>
  <c r="D411" i="8" s="1"/>
  <c r="D412" i="8" s="1"/>
  <c r="D413" i="8" s="1"/>
  <c r="D414" i="8" s="1"/>
  <c r="D415" i="8" s="1"/>
  <c r="D416" i="8" s="1"/>
  <c r="D417" i="8" s="1"/>
  <c r="D418" i="8" s="1"/>
  <c r="D419" i="8" s="1"/>
  <c r="D420" i="8" s="1"/>
  <c r="D421" i="8" s="1"/>
  <c r="D422" i="8" s="1"/>
  <c r="D423" i="8" s="1"/>
  <c r="D424" i="8" s="1"/>
  <c r="D425" i="8" s="1"/>
  <c r="D426" i="8" s="1"/>
  <c r="D427" i="8" s="1"/>
  <c r="D428" i="8" s="1"/>
  <c r="D429" i="8" s="1"/>
  <c r="D430" i="8" s="1"/>
  <c r="D431" i="8" s="1"/>
  <c r="D432" i="8" s="1"/>
  <c r="D433" i="8" s="1"/>
  <c r="D434" i="8" s="1"/>
  <c r="D435" i="8" s="1"/>
  <c r="D436" i="8" s="1"/>
  <c r="D437" i="8" s="1"/>
  <c r="D438" i="8" s="1"/>
  <c r="D439" i="8" s="1"/>
  <c r="D440" i="8" s="1"/>
  <c r="D441" i="8" s="1"/>
  <c r="D442" i="8" s="1"/>
  <c r="D443" i="8" s="1"/>
  <c r="D444" i="8" s="1"/>
  <c r="D445" i="8" s="1"/>
  <c r="D446" i="8" s="1"/>
  <c r="D447" i="8" s="1"/>
  <c r="D448" i="8" s="1"/>
  <c r="D449" i="8" s="1"/>
  <c r="D450" i="8" s="1"/>
  <c r="D451" i="8" s="1"/>
  <c r="D452" i="8" s="1"/>
  <c r="D453" i="8" s="1"/>
  <c r="D454" i="8" s="1"/>
  <c r="D455" i="8" s="1"/>
  <c r="D456" i="8" s="1"/>
  <c r="D457" i="8" s="1"/>
  <c r="D458" i="8" s="1"/>
  <c r="D459" i="8" s="1"/>
  <c r="D460" i="8" s="1"/>
  <c r="D461" i="8" s="1"/>
  <c r="D462" i="8" s="1"/>
  <c r="D463" i="8" s="1"/>
  <c r="D464" i="8" s="1"/>
  <c r="D465" i="8" s="1"/>
  <c r="D466" i="8" s="1"/>
  <c r="D467" i="8" s="1"/>
  <c r="D468" i="8" s="1"/>
  <c r="D469" i="8" s="1"/>
  <c r="D470" i="8" s="1"/>
  <c r="D471" i="8" s="1"/>
  <c r="D472" i="8" s="1"/>
  <c r="D473" i="8" s="1"/>
  <c r="D474" i="8" s="1"/>
  <c r="D475" i="8" s="1"/>
  <c r="D476" i="8" s="1"/>
  <c r="D477" i="8" s="1"/>
  <c r="D478" i="8" s="1"/>
  <c r="D479" i="8" s="1"/>
  <c r="D480" i="8" s="1"/>
  <c r="D481" i="8" s="1"/>
  <c r="D482" i="8" s="1"/>
  <c r="D483" i="8" s="1"/>
  <c r="D484" i="8" s="1"/>
  <c r="D485" i="8" s="1"/>
  <c r="D486" i="8" s="1"/>
  <c r="D487" i="8" s="1"/>
  <c r="D488" i="8" s="1"/>
  <c r="D489" i="8" s="1"/>
  <c r="D490" i="8" s="1"/>
  <c r="D491" i="8" s="1"/>
  <c r="D492" i="8" s="1"/>
  <c r="D493" i="8" s="1"/>
  <c r="D494" i="8" s="1"/>
  <c r="D495" i="8" s="1"/>
  <c r="D496" i="8" s="1"/>
  <c r="D497" i="8" s="1"/>
  <c r="D498" i="8" s="1"/>
  <c r="D499" i="8" s="1"/>
  <c r="D500" i="8" s="1"/>
  <c r="D501" i="8" s="1"/>
  <c r="D502" i="8" s="1"/>
  <c r="D503" i="8" s="1"/>
  <c r="D504" i="8" s="1"/>
  <c r="D505" i="8" s="1"/>
  <c r="D506" i="8" s="1"/>
  <c r="D507" i="8" s="1"/>
  <c r="D508" i="8" s="1"/>
  <c r="D509" i="8" s="1"/>
  <c r="D510" i="8" s="1"/>
  <c r="D511" i="8" s="1"/>
  <c r="D512" i="8" s="1"/>
  <c r="D513" i="8" s="1"/>
  <c r="D514" i="8" s="1"/>
  <c r="D515" i="8" s="1"/>
  <c r="D516" i="8" s="1"/>
  <c r="D517" i="8" s="1"/>
  <c r="D518" i="8" s="1"/>
  <c r="D519" i="8" s="1"/>
  <c r="D520" i="8" s="1"/>
  <c r="D521" i="8" s="1"/>
  <c r="D522" i="8" s="1"/>
  <c r="D523" i="8" s="1"/>
  <c r="D524" i="8" s="1"/>
  <c r="D525" i="8" s="1"/>
  <c r="D526" i="8" s="1"/>
  <c r="D527" i="8" s="1"/>
  <c r="D528" i="8" s="1"/>
  <c r="D529" i="8" s="1"/>
  <c r="D530" i="8" s="1"/>
  <c r="D531" i="8" s="1"/>
  <c r="D532" i="8" s="1"/>
  <c r="D533" i="8" s="1"/>
  <c r="D534" i="8" s="1"/>
  <c r="D535" i="8" s="1"/>
  <c r="D536" i="8" s="1"/>
  <c r="D537" i="8" s="1"/>
  <c r="D538" i="8" s="1"/>
  <c r="D539" i="8" s="1"/>
  <c r="D540" i="8" s="1"/>
  <c r="D541" i="8" s="1"/>
  <c r="D542" i="8" s="1"/>
  <c r="D543" i="8" s="1"/>
  <c r="D544" i="8" s="1"/>
  <c r="D545" i="8" s="1"/>
  <c r="D546" i="8" s="1"/>
  <c r="D547" i="8" s="1"/>
  <c r="D548" i="8" s="1"/>
  <c r="D549" i="8" s="1"/>
  <c r="D550" i="8" s="1"/>
  <c r="D551" i="8" s="1"/>
  <c r="D552" i="8" s="1"/>
  <c r="D553" i="8" s="1"/>
  <c r="D554" i="8" s="1"/>
  <c r="D555" i="8" s="1"/>
  <c r="D556" i="8" s="1"/>
  <c r="D557" i="8" s="1"/>
  <c r="D558" i="8" s="1"/>
  <c r="D559" i="8" s="1"/>
  <c r="D560" i="8" s="1"/>
  <c r="D561" i="8" s="1"/>
  <c r="D562" i="8" s="1"/>
  <c r="D563" i="8" s="1"/>
  <c r="D564" i="8" s="1"/>
  <c r="D565" i="8" s="1"/>
  <c r="D566" i="8" s="1"/>
  <c r="D567" i="8" s="1"/>
  <c r="D568" i="8" s="1"/>
  <c r="D569" i="8" s="1"/>
  <c r="D570" i="8" s="1"/>
  <c r="D571" i="8" s="1"/>
  <c r="D572" i="8" s="1"/>
  <c r="D573" i="8" s="1"/>
  <c r="D574" i="8" s="1"/>
  <c r="D575" i="8" s="1"/>
  <c r="D576" i="8" s="1"/>
  <c r="D577" i="8" s="1"/>
  <c r="D578" i="8" s="1"/>
  <c r="D579" i="8" s="1"/>
  <c r="D580" i="8" s="1"/>
  <c r="D581" i="8" s="1"/>
  <c r="D582" i="8" s="1"/>
  <c r="D583" i="8" s="1"/>
  <c r="D584" i="8" s="1"/>
  <c r="D585" i="8" s="1"/>
  <c r="D586" i="8" s="1"/>
  <c r="D587" i="8" s="1"/>
  <c r="D588" i="8" s="1"/>
  <c r="D589" i="8" s="1"/>
  <c r="D590" i="8" s="1"/>
  <c r="D591" i="8" s="1"/>
  <c r="D592" i="8" s="1"/>
  <c r="D593" i="8" s="1"/>
  <c r="D594" i="8" s="1"/>
  <c r="D595" i="8" s="1"/>
  <c r="D596" i="8" s="1"/>
  <c r="D597" i="8" s="1"/>
  <c r="D598" i="8" s="1"/>
  <c r="D599" i="8" s="1"/>
  <c r="D600" i="8" s="1"/>
  <c r="D601" i="8" s="1"/>
  <c r="D602" i="8" s="1"/>
  <c r="D603" i="8" s="1"/>
  <c r="D604" i="8" s="1"/>
  <c r="D605" i="8" s="1"/>
  <c r="D606" i="8" s="1"/>
  <c r="D607" i="8" s="1"/>
  <c r="D608" i="8" s="1"/>
  <c r="D609" i="8" s="1"/>
  <c r="D610" i="8" s="1"/>
  <c r="D611" i="8" s="1"/>
  <c r="D612" i="8" s="1"/>
  <c r="D613" i="8" s="1"/>
  <c r="D614" i="8" s="1"/>
  <c r="D615" i="8" s="1"/>
  <c r="D616" i="8" s="1"/>
  <c r="D617" i="8" s="1"/>
  <c r="D618" i="8" s="1"/>
  <c r="D619" i="8" s="1"/>
  <c r="D620" i="8" s="1"/>
  <c r="D621" i="8" s="1"/>
  <c r="D622" i="8" s="1"/>
  <c r="D623" i="8" s="1"/>
  <c r="D624" i="8" s="1"/>
  <c r="D625" i="8" s="1"/>
  <c r="D626" i="8" s="1"/>
  <c r="D627" i="8" s="1"/>
  <c r="D628" i="8" s="1"/>
  <c r="D629" i="8" s="1"/>
  <c r="D630" i="8" s="1"/>
  <c r="D631" i="8" s="1"/>
  <c r="D632" i="8" s="1"/>
  <c r="D633" i="8" s="1"/>
  <c r="D634" i="8" s="1"/>
  <c r="D635" i="8" s="1"/>
  <c r="D636" i="8" s="1"/>
  <c r="D637" i="8" s="1"/>
  <c r="D638" i="8" s="1"/>
  <c r="D639" i="8" s="1"/>
  <c r="D640" i="8" s="1"/>
  <c r="D641" i="8" s="1"/>
  <c r="D642" i="8" s="1"/>
  <c r="D643" i="8" s="1"/>
  <c r="D644" i="8" s="1"/>
  <c r="D645" i="8" s="1"/>
  <c r="D646" i="8" s="1"/>
  <c r="D647" i="8" s="1"/>
  <c r="D648" i="8" s="1"/>
  <c r="D649" i="8" s="1"/>
  <c r="D650" i="8" s="1"/>
  <c r="D651" i="8" s="1"/>
  <c r="D652" i="8" s="1"/>
  <c r="D653" i="8" s="1"/>
  <c r="D654" i="8" s="1"/>
  <c r="D655" i="8" s="1"/>
  <c r="D656" i="8" s="1"/>
  <c r="D657" i="8" s="1"/>
  <c r="D658" i="8" s="1"/>
  <c r="D659" i="8" s="1"/>
  <c r="D660" i="8" s="1"/>
  <c r="D661" i="8" s="1"/>
  <c r="D662" i="8" s="1"/>
  <c r="D663" i="8" s="1"/>
  <c r="D664" i="8" s="1"/>
  <c r="D665" i="8" s="1"/>
  <c r="D666" i="8" s="1"/>
  <c r="D667" i="8" s="1"/>
  <c r="D668" i="8" s="1"/>
  <c r="D669" i="8" s="1"/>
  <c r="D670" i="8" s="1"/>
  <c r="D671" i="8" s="1"/>
  <c r="D672" i="8" s="1"/>
  <c r="D673" i="8" s="1"/>
  <c r="D674" i="8" s="1"/>
  <c r="D675" i="8" s="1"/>
  <c r="D676" i="8" s="1"/>
  <c r="D677" i="8" s="1"/>
  <c r="D678" i="8" s="1"/>
  <c r="D679" i="8" s="1"/>
  <c r="D680" i="8" s="1"/>
  <c r="D681" i="8" s="1"/>
  <c r="D682" i="8" s="1"/>
  <c r="D683" i="8" s="1"/>
  <c r="D684" i="8" s="1"/>
  <c r="D685" i="8" s="1"/>
  <c r="D686" i="8" s="1"/>
  <c r="D687" i="8" s="1"/>
  <c r="D688" i="8" s="1"/>
  <c r="D689" i="8" s="1"/>
  <c r="D690" i="8" s="1"/>
  <c r="D691" i="8" s="1"/>
  <c r="D692" i="8" s="1"/>
  <c r="D693" i="8" s="1"/>
  <c r="D694" i="8" s="1"/>
  <c r="D695" i="8" s="1"/>
  <c r="D696" i="8" s="1"/>
  <c r="D697" i="8" s="1"/>
  <c r="D698" i="8" s="1"/>
  <c r="D699" i="8" s="1"/>
  <c r="D700" i="8" s="1"/>
  <c r="D701" i="8" s="1"/>
  <c r="D702" i="8" s="1"/>
  <c r="D703" i="8" s="1"/>
  <c r="D704" i="8" s="1"/>
  <c r="D705" i="8" s="1"/>
  <c r="D706" i="8" s="1"/>
  <c r="D707" i="8" s="1"/>
  <c r="D708" i="8" s="1"/>
  <c r="D709" i="8" s="1"/>
  <c r="D710" i="8" s="1"/>
  <c r="D711" i="8" s="1"/>
  <c r="D712" i="8" s="1"/>
  <c r="D713" i="8" s="1"/>
  <c r="D714" i="8" s="1"/>
  <c r="D715" i="8" s="1"/>
  <c r="D716" i="8" s="1"/>
  <c r="D717" i="8" s="1"/>
  <c r="D718" i="8" s="1"/>
  <c r="D719" i="8" s="1"/>
  <c r="D720" i="8" s="1"/>
  <c r="D721" i="8" s="1"/>
  <c r="D722" i="8" s="1"/>
  <c r="D723" i="8" s="1"/>
  <c r="D724" i="8" s="1"/>
  <c r="D725" i="8" s="1"/>
  <c r="D726" i="8" s="1"/>
  <c r="D727" i="8" s="1"/>
  <c r="D728" i="8" s="1"/>
  <c r="D729" i="8" s="1"/>
  <c r="D730" i="8" s="1"/>
  <c r="D731" i="8" s="1"/>
  <c r="D732" i="8" s="1"/>
  <c r="D733" i="8" s="1"/>
  <c r="D734" i="8" s="1"/>
  <c r="D735" i="8" s="1"/>
  <c r="D736" i="8" s="1"/>
  <c r="D737" i="8" s="1"/>
  <c r="D738" i="8" s="1"/>
  <c r="D739" i="8" s="1"/>
  <c r="D740" i="8" s="1"/>
  <c r="D741" i="8" s="1"/>
  <c r="D742" i="8" s="1"/>
  <c r="D743" i="8" s="1"/>
  <c r="D744" i="8" s="1"/>
  <c r="D745" i="8" s="1"/>
  <c r="D746" i="8" s="1"/>
  <c r="D747" i="8" s="1"/>
  <c r="D748" i="8" s="1"/>
  <c r="D749" i="8" s="1"/>
  <c r="D750" i="8" s="1"/>
  <c r="D751" i="8" s="1"/>
  <c r="D752" i="8" s="1"/>
  <c r="D753" i="8" s="1"/>
  <c r="D754" i="8" s="1"/>
  <c r="D755" i="8" s="1"/>
  <c r="D756" i="8" s="1"/>
  <c r="D757" i="8" s="1"/>
  <c r="D758" i="8" s="1"/>
  <c r="D759" i="8" s="1"/>
  <c r="D760" i="8" s="1"/>
  <c r="D761" i="8" s="1"/>
  <c r="D762" i="8" s="1"/>
  <c r="D763" i="8" s="1"/>
  <c r="D764" i="8" s="1"/>
  <c r="D765" i="8" s="1"/>
  <c r="D766" i="8" s="1"/>
  <c r="D767" i="8" s="1"/>
  <c r="D768" i="8" s="1"/>
  <c r="D769" i="8" s="1"/>
  <c r="D770" i="8" s="1"/>
  <c r="D771" i="8" s="1"/>
  <c r="D772" i="8" s="1"/>
  <c r="D773" i="8" s="1"/>
  <c r="D774" i="8" s="1"/>
  <c r="D775" i="8" s="1"/>
  <c r="D776" i="8" s="1"/>
  <c r="D777" i="8" s="1"/>
  <c r="D778" i="8" s="1"/>
  <c r="D779" i="8" s="1"/>
  <c r="D780" i="8" s="1"/>
  <c r="D781" i="8" s="1"/>
  <c r="D782" i="8" s="1"/>
  <c r="D783" i="8" s="1"/>
  <c r="D784" i="8" s="1"/>
  <c r="D785" i="8" s="1"/>
  <c r="D786" i="8" s="1"/>
  <c r="D787" i="8" s="1"/>
  <c r="D788" i="8" s="1"/>
  <c r="D789" i="8" s="1"/>
  <c r="D790" i="8" s="1"/>
  <c r="D791" i="8" s="1"/>
  <c r="D792" i="8" s="1"/>
  <c r="D793" i="8" s="1"/>
  <c r="D794" i="8" s="1"/>
  <c r="D795" i="8" s="1"/>
  <c r="D796" i="8" s="1"/>
  <c r="D797" i="8" s="1"/>
  <c r="D798" i="8" s="1"/>
  <c r="D799" i="8" s="1"/>
  <c r="D800" i="8" s="1"/>
  <c r="D801" i="8" s="1"/>
  <c r="D802" i="8" s="1"/>
  <c r="D803" i="8" s="1"/>
  <c r="D804" i="8" s="1"/>
  <c r="D805" i="8" s="1"/>
  <c r="D806" i="8" s="1"/>
  <c r="D807" i="8" s="1"/>
  <c r="D808" i="8" s="1"/>
  <c r="D809" i="8" s="1"/>
  <c r="D810" i="8" s="1"/>
  <c r="D811" i="8" s="1"/>
  <c r="D812" i="8" s="1"/>
  <c r="D813" i="8" s="1"/>
  <c r="D814" i="8" s="1"/>
  <c r="D815" i="8" s="1"/>
  <c r="D816" i="8" s="1"/>
  <c r="D817" i="8" s="1"/>
  <c r="D818" i="8" s="1"/>
  <c r="D819" i="8" s="1"/>
  <c r="D820" i="8" s="1"/>
  <c r="D821" i="8" s="1"/>
  <c r="D822" i="8" s="1"/>
  <c r="D823" i="8" s="1"/>
  <c r="D824" i="8" s="1"/>
  <c r="D825" i="8" s="1"/>
  <c r="D826" i="8" s="1"/>
  <c r="D827" i="8" s="1"/>
  <c r="D828" i="8" s="1"/>
  <c r="D829" i="8" s="1"/>
  <c r="D830" i="8" s="1"/>
  <c r="D831" i="8" s="1"/>
  <c r="D832" i="8" s="1"/>
  <c r="D833" i="8" s="1"/>
  <c r="D834" i="8" s="1"/>
  <c r="D835" i="8" s="1"/>
  <c r="D836" i="8" s="1"/>
  <c r="D837" i="8" s="1"/>
  <c r="D838" i="8" s="1"/>
  <c r="D839" i="8" s="1"/>
  <c r="D840" i="8" s="1"/>
  <c r="D841" i="8" s="1"/>
  <c r="D842" i="8" s="1"/>
  <c r="D843" i="8" s="1"/>
  <c r="D844" i="8" s="1"/>
  <c r="D845" i="8" s="1"/>
  <c r="D846" i="8" s="1"/>
  <c r="D847" i="8" s="1"/>
  <c r="D848" i="8" s="1"/>
  <c r="D849" i="8" s="1"/>
  <c r="D850" i="8" s="1"/>
  <c r="D851" i="8" s="1"/>
  <c r="D852" i="8" s="1"/>
  <c r="D853" i="8" s="1"/>
  <c r="D854" i="8" s="1"/>
  <c r="D855" i="8" s="1"/>
  <c r="D856" i="8" s="1"/>
  <c r="D857" i="8" s="1"/>
  <c r="D858" i="8" s="1"/>
  <c r="D859" i="8" s="1"/>
  <c r="D860" i="8" s="1"/>
  <c r="D861" i="8" s="1"/>
  <c r="D862" i="8" s="1"/>
  <c r="D863" i="8" s="1"/>
  <c r="D864" i="8" s="1"/>
  <c r="D865" i="8" s="1"/>
  <c r="D866" i="8" s="1"/>
  <c r="D867" i="8" s="1"/>
  <c r="D868" i="8" s="1"/>
  <c r="D869" i="8" s="1"/>
  <c r="D870" i="8" s="1"/>
  <c r="D871" i="8" s="1"/>
  <c r="D872" i="8" s="1"/>
  <c r="D873" i="8" s="1"/>
  <c r="D874" i="8" s="1"/>
  <c r="D875" i="8" s="1"/>
  <c r="D876" i="8" s="1"/>
  <c r="D877" i="8" s="1"/>
  <c r="D878" i="8" s="1"/>
  <c r="D879" i="8" s="1"/>
  <c r="D880" i="8" s="1"/>
  <c r="D881" i="8" s="1"/>
  <c r="D882" i="8" s="1"/>
  <c r="D883" i="8" s="1"/>
  <c r="D884" i="8" s="1"/>
  <c r="D885" i="8" s="1"/>
  <c r="D886" i="8" s="1"/>
  <c r="D887" i="8" s="1"/>
  <c r="D888" i="8" s="1"/>
  <c r="D889" i="8" s="1"/>
  <c r="D890" i="8" s="1"/>
  <c r="D891" i="8" s="1"/>
  <c r="D892" i="8" s="1"/>
  <c r="D893" i="8" s="1"/>
  <c r="D894" i="8" s="1"/>
  <c r="D895" i="8" s="1"/>
  <c r="D896" i="8" s="1"/>
  <c r="D897" i="8" s="1"/>
  <c r="D898" i="8" s="1"/>
  <c r="D899" i="8" s="1"/>
  <c r="D900" i="8" s="1"/>
  <c r="D901" i="8" s="1"/>
  <c r="D902" i="8" s="1"/>
  <c r="D903" i="8" s="1"/>
  <c r="D904" i="8" s="1"/>
  <c r="D905" i="8" s="1"/>
  <c r="D906" i="8" s="1"/>
  <c r="D907" i="8" s="1"/>
  <c r="D908" i="8" s="1"/>
  <c r="D909" i="8" s="1"/>
  <c r="D910" i="8" s="1"/>
  <c r="D911" i="8" s="1"/>
  <c r="D912" i="8" s="1"/>
  <c r="D913" i="8" s="1"/>
  <c r="D914" i="8" s="1"/>
  <c r="D915" i="8" s="1"/>
  <c r="D916" i="8" s="1"/>
  <c r="D917" i="8" s="1"/>
  <c r="D918" i="8" s="1"/>
  <c r="D919" i="8" s="1"/>
  <c r="D920" i="8" s="1"/>
  <c r="D921" i="8" s="1"/>
  <c r="D922" i="8" s="1"/>
  <c r="D923" i="8" s="1"/>
  <c r="D924" i="8" s="1"/>
  <c r="D925" i="8" s="1"/>
  <c r="D926" i="8" s="1"/>
  <c r="D927" i="8" s="1"/>
  <c r="D928" i="8" s="1"/>
  <c r="D929" i="8" s="1"/>
  <c r="D930" i="8" s="1"/>
  <c r="D931" i="8" s="1"/>
  <c r="D932" i="8" s="1"/>
  <c r="D933" i="8" s="1"/>
  <c r="D934" i="8" s="1"/>
  <c r="D935" i="8" s="1"/>
  <c r="D936" i="8" s="1"/>
  <c r="D937" i="8" s="1"/>
  <c r="D938" i="8" s="1"/>
  <c r="D939" i="8" s="1"/>
  <c r="D940" i="8" s="1"/>
  <c r="D941" i="8" s="1"/>
  <c r="D942" i="8" s="1"/>
  <c r="D943" i="8" s="1"/>
  <c r="D944" i="8" s="1"/>
  <c r="D945" i="8" s="1"/>
  <c r="D946" i="8" s="1"/>
  <c r="D947" i="8" s="1"/>
  <c r="D948" i="8" s="1"/>
  <c r="D949" i="8" s="1"/>
  <c r="D950" i="8" s="1"/>
  <c r="D951" i="8" s="1"/>
  <c r="D952" i="8" s="1"/>
  <c r="D953" i="8" s="1"/>
  <c r="D954" i="8" s="1"/>
  <c r="D955" i="8" s="1"/>
  <c r="D956" i="8" s="1"/>
  <c r="D957" i="8" s="1"/>
  <c r="D958" i="8" s="1"/>
  <c r="D959" i="8" s="1"/>
  <c r="D960" i="8" s="1"/>
  <c r="D961" i="8" s="1"/>
  <c r="D962" i="8" s="1"/>
  <c r="D963" i="8" s="1"/>
  <c r="D964" i="8" s="1"/>
  <c r="D965" i="8" s="1"/>
  <c r="D966" i="8" s="1"/>
  <c r="D967" i="8" s="1"/>
  <c r="D968" i="8" s="1"/>
  <c r="D969" i="8" s="1"/>
  <c r="D970" i="8" s="1"/>
  <c r="D971" i="8" s="1"/>
  <c r="D972" i="8" s="1"/>
  <c r="D973" i="8" s="1"/>
  <c r="D974" i="8" s="1"/>
  <c r="D975" i="8" s="1"/>
  <c r="D976" i="8" s="1"/>
  <c r="D977" i="8" s="1"/>
  <c r="D978" i="8" s="1"/>
  <c r="D979" i="8" s="1"/>
  <c r="D980" i="8" s="1"/>
  <c r="D981" i="8" s="1"/>
  <c r="D982" i="8" s="1"/>
  <c r="D983" i="8" s="1"/>
  <c r="D984" i="8" s="1"/>
  <c r="D985" i="8" s="1"/>
  <c r="D986" i="8" s="1"/>
  <c r="D987" i="8" s="1"/>
  <c r="D988" i="8" s="1"/>
  <c r="D989" i="8" s="1"/>
  <c r="D990" i="8" s="1"/>
  <c r="D991" i="8" s="1"/>
  <c r="D992" i="8" s="1"/>
  <c r="D993" i="8" s="1"/>
  <c r="D994" i="8" s="1"/>
  <c r="D995" i="8" s="1"/>
  <c r="D996" i="8" s="1"/>
  <c r="D997" i="8" s="1"/>
  <c r="D998" i="8" s="1"/>
  <c r="D999" i="8" s="1"/>
  <c r="D1000" i="8" s="1"/>
  <c r="D1001" i="8" s="1"/>
  <c r="D1002" i="8" s="1"/>
  <c r="D1003" i="8" s="1"/>
  <c r="D1004" i="8" s="1"/>
  <c r="D1005" i="8" s="1"/>
  <c r="D1006" i="8" s="1"/>
  <c r="D1007" i="8" s="1"/>
  <c r="D1008" i="8" s="1"/>
  <c r="D1009" i="8" s="1"/>
  <c r="D1010" i="8" s="1"/>
  <c r="D1011" i="8" s="1"/>
  <c r="D1012" i="8" s="1"/>
  <c r="D1013" i="8" s="1"/>
  <c r="D1014" i="8" s="1"/>
  <c r="D1015" i="8" s="1"/>
  <c r="D1016" i="8" s="1"/>
  <c r="D1017" i="8" s="1"/>
  <c r="D1018" i="8" s="1"/>
  <c r="D1019" i="8" s="1"/>
  <c r="D1020" i="8" s="1"/>
  <c r="D1021" i="8" s="1"/>
  <c r="D1022" i="8" s="1"/>
  <c r="D1023" i="8" s="1"/>
  <c r="D1024" i="8" s="1"/>
  <c r="D1025" i="8" s="1"/>
  <c r="D1026" i="8" s="1"/>
  <c r="D1027" i="8" s="1"/>
  <c r="D1028" i="8" s="1"/>
  <c r="D1029" i="8" s="1"/>
  <c r="D1030" i="8" s="1"/>
  <c r="D1031" i="8" s="1"/>
  <c r="D1032" i="8" s="1"/>
  <c r="D1033" i="8" s="1"/>
  <c r="D1034" i="8" s="1"/>
  <c r="D1035" i="8" s="1"/>
  <c r="D1036" i="8" s="1"/>
  <c r="D1037" i="8" s="1"/>
  <c r="D1038" i="8" s="1"/>
  <c r="D1039" i="8" s="1"/>
  <c r="D1040" i="8" s="1"/>
  <c r="D1041" i="8" s="1"/>
  <c r="D1042" i="8" s="1"/>
  <c r="D1043" i="8" s="1"/>
  <c r="D1044" i="8" s="1"/>
  <c r="D1045" i="8" s="1"/>
  <c r="D1046" i="8" s="1"/>
  <c r="D1047" i="8" s="1"/>
  <c r="D1048" i="8" s="1"/>
  <c r="D1049" i="8" s="1"/>
  <c r="D1050" i="8" s="1"/>
  <c r="D1051" i="8" s="1"/>
  <c r="D1052" i="8" s="1"/>
  <c r="D1053" i="8" s="1"/>
  <c r="D1054" i="8" s="1"/>
  <c r="D1055" i="8" s="1"/>
  <c r="D1056" i="8" s="1"/>
  <c r="D1057" i="8" s="1"/>
  <c r="D1058" i="8" s="1"/>
  <c r="D1059" i="8" s="1"/>
  <c r="D1060" i="8" s="1"/>
  <c r="D1061" i="8" s="1"/>
  <c r="D1062" i="8" s="1"/>
  <c r="D1063" i="8" s="1"/>
  <c r="D1064" i="8" s="1"/>
  <c r="D1065" i="8" s="1"/>
  <c r="D1066" i="8" s="1"/>
  <c r="D1067" i="8" s="1"/>
  <c r="D1068" i="8" s="1"/>
  <c r="D1069" i="8" s="1"/>
  <c r="D1070" i="8" s="1"/>
  <c r="D1071" i="8" s="1"/>
  <c r="D1072" i="8" s="1"/>
  <c r="D1073" i="8" s="1"/>
  <c r="D1074" i="8" s="1"/>
  <c r="D1075" i="8" s="1"/>
  <c r="D1076" i="8" s="1"/>
  <c r="D1077" i="8" s="1"/>
  <c r="D1078" i="8" s="1"/>
  <c r="D1079" i="8" s="1"/>
  <c r="D1080" i="8" s="1"/>
  <c r="D1081" i="8" s="1"/>
  <c r="D1082" i="8" s="1"/>
  <c r="D1083" i="8" s="1"/>
  <c r="D1084" i="8" s="1"/>
  <c r="D1085" i="8" s="1"/>
  <c r="D1086" i="8" s="1"/>
  <c r="D1087" i="8" s="1"/>
  <c r="D1088" i="8" s="1"/>
  <c r="D1089" i="8" s="1"/>
  <c r="D1090" i="8" s="1"/>
  <c r="D1091" i="8" s="1"/>
  <c r="D1092" i="8" s="1"/>
  <c r="D1093" i="8" s="1"/>
  <c r="D1094" i="8" s="1"/>
  <c r="D1095" i="8" s="1"/>
  <c r="D1096" i="8" s="1"/>
  <c r="D1097" i="8" s="1"/>
  <c r="D1098" i="8" s="1"/>
  <c r="D1099" i="8" s="1"/>
  <c r="D1100" i="8" s="1"/>
  <c r="D1101" i="8" s="1"/>
  <c r="D1102" i="8" s="1"/>
  <c r="D1103" i="8" s="1"/>
  <c r="D1104" i="8" s="1"/>
  <c r="D1105" i="8" s="1"/>
  <c r="D1106" i="8" s="1"/>
  <c r="D1107" i="8" s="1"/>
  <c r="D1108" i="8" s="1"/>
  <c r="D1109" i="8" s="1"/>
  <c r="D1110" i="8" s="1"/>
  <c r="D1111" i="8" s="1"/>
  <c r="D1112" i="8" s="1"/>
  <c r="D1113" i="8" s="1"/>
  <c r="D1114" i="8" s="1"/>
  <c r="D1115" i="8" s="1"/>
  <c r="D1116" i="8" s="1"/>
  <c r="D1117" i="8" s="1"/>
  <c r="D1118" i="8" s="1"/>
  <c r="D1119" i="8" s="1"/>
  <c r="D1120" i="8" s="1"/>
  <c r="D1121" i="8" s="1"/>
  <c r="D1122" i="8" s="1"/>
  <c r="D1123" i="8" s="1"/>
  <c r="D1124" i="8" s="1"/>
  <c r="D1125" i="8" s="1"/>
  <c r="D1126" i="8" s="1"/>
  <c r="D1127" i="8" s="1"/>
  <c r="D1128" i="8" s="1"/>
  <c r="D1129" i="8" s="1"/>
  <c r="D1130" i="8" s="1"/>
  <c r="D1131" i="8" s="1"/>
  <c r="D1132" i="8" s="1"/>
  <c r="D1133" i="8" s="1"/>
  <c r="D1134" i="8" s="1"/>
  <c r="D1135" i="8" s="1"/>
  <c r="D1136" i="8" s="1"/>
  <c r="D1137" i="8" s="1"/>
  <c r="D1138" i="8" s="1"/>
  <c r="D1139" i="8" s="1"/>
  <c r="D1140" i="8" s="1"/>
  <c r="D1141" i="8" s="1"/>
  <c r="D1142" i="8" s="1"/>
  <c r="D1143" i="8" s="1"/>
  <c r="D1144" i="8" s="1"/>
  <c r="D1145" i="8" s="1"/>
  <c r="D1146" i="8" s="1"/>
  <c r="D1147" i="8" s="1"/>
  <c r="D1148" i="8" s="1"/>
  <c r="D1149" i="8" s="1"/>
  <c r="D1150" i="8" s="1"/>
  <c r="D1151" i="8" s="1"/>
  <c r="D1152" i="8" s="1"/>
  <c r="D1153" i="8" s="1"/>
  <c r="D1154" i="8" s="1"/>
  <c r="D1155" i="8" s="1"/>
  <c r="D1156" i="8" s="1"/>
  <c r="D1157" i="8" s="1"/>
  <c r="D1158" i="8" s="1"/>
  <c r="D1159" i="8" s="1"/>
  <c r="D1160" i="8" s="1"/>
  <c r="D1161" i="8" s="1"/>
  <c r="D1162" i="8" s="1"/>
  <c r="D1163" i="8" s="1"/>
  <c r="D1164" i="8" s="1"/>
  <c r="D1165" i="8" s="1"/>
  <c r="D1166" i="8" s="1"/>
  <c r="D1167" i="8" s="1"/>
  <c r="D1168" i="8" s="1"/>
  <c r="D1169" i="8" s="1"/>
  <c r="D1170" i="8" s="1"/>
  <c r="D1171" i="8" s="1"/>
  <c r="D1172" i="8" s="1"/>
  <c r="D1173" i="8" s="1"/>
  <c r="D1174" i="8" s="1"/>
  <c r="D1175" i="8" s="1"/>
  <c r="D1176" i="8" s="1"/>
  <c r="D1177" i="8" s="1"/>
  <c r="D1178" i="8" s="1"/>
  <c r="D1179" i="8" s="1"/>
  <c r="D1180" i="8" s="1"/>
  <c r="D1181" i="8" s="1"/>
  <c r="D1182" i="8" s="1"/>
  <c r="D1183" i="8" s="1"/>
  <c r="D1184" i="8" s="1"/>
  <c r="D1185" i="8" s="1"/>
  <c r="D1186" i="8" s="1"/>
  <c r="D1187" i="8" s="1"/>
  <c r="D1188" i="8" s="1"/>
  <c r="D1189" i="8" s="1"/>
  <c r="D1190" i="8" s="1"/>
  <c r="D1191" i="8" s="1"/>
  <c r="D1192" i="8" s="1"/>
  <c r="D1193" i="8" s="1"/>
  <c r="D1194" i="8" s="1"/>
  <c r="D1195" i="8" s="1"/>
  <c r="D1196" i="8" s="1"/>
  <c r="D1197" i="8" s="1"/>
  <c r="D1198" i="8" s="1"/>
  <c r="D1199" i="8" s="1"/>
  <c r="D1200" i="8" s="1"/>
  <c r="D1201" i="8" s="1"/>
  <c r="D1202" i="8" s="1"/>
  <c r="D1203" i="8" s="1"/>
  <c r="D1204" i="8" s="1"/>
  <c r="D1205" i="8" s="1"/>
  <c r="D1206" i="8" s="1"/>
  <c r="D1207" i="8" s="1"/>
  <c r="D1208" i="8" s="1"/>
  <c r="D1209" i="8" s="1"/>
  <c r="D1210" i="8" s="1"/>
  <c r="D1211" i="8" s="1"/>
  <c r="D1212" i="8" s="1"/>
  <c r="D1213" i="8" s="1"/>
  <c r="D1214" i="8" s="1"/>
  <c r="D1215" i="8" s="1"/>
  <c r="D1216" i="8" s="1"/>
  <c r="D1217" i="8" s="1"/>
  <c r="D1218" i="8" s="1"/>
  <c r="D1219" i="8" s="1"/>
  <c r="D1220" i="8" s="1"/>
  <c r="D1221" i="8" s="1"/>
  <c r="D1222" i="8" s="1"/>
  <c r="D1223" i="8" s="1"/>
  <c r="D1224" i="8" s="1"/>
  <c r="D1225" i="8" s="1"/>
  <c r="D1226" i="8" s="1"/>
  <c r="D1227" i="8" s="1"/>
  <c r="D1228" i="8" s="1"/>
  <c r="D1229" i="8" s="1"/>
  <c r="D1230" i="8" s="1"/>
  <c r="D1231" i="8" s="1"/>
  <c r="D1232" i="8" s="1"/>
  <c r="D1233" i="8" s="1"/>
  <c r="D1234" i="8" s="1"/>
  <c r="D1235" i="8" s="1"/>
  <c r="D1236" i="8" s="1"/>
  <c r="D1237" i="8" s="1"/>
  <c r="D1238" i="8" s="1"/>
  <c r="D1239" i="8" s="1"/>
  <c r="D1240" i="8" s="1"/>
  <c r="D1241" i="8" s="1"/>
  <c r="D1242" i="8" s="1"/>
  <c r="D1243" i="8" s="1"/>
  <c r="D1244" i="8" s="1"/>
  <c r="D1245" i="8" s="1"/>
  <c r="D1246" i="8" s="1"/>
  <c r="D1247" i="8" s="1"/>
  <c r="D1248" i="8" s="1"/>
  <c r="D1249" i="8" s="1"/>
  <c r="D1250" i="8" s="1"/>
  <c r="D1251" i="8" s="1"/>
  <c r="D1252" i="8" s="1"/>
  <c r="D1253" i="8" s="1"/>
  <c r="D1254" i="8" s="1"/>
  <c r="D1255" i="8" s="1"/>
  <c r="D1256" i="8" s="1"/>
  <c r="D1257" i="8" s="1"/>
  <c r="D1258" i="8" s="1"/>
  <c r="D1259" i="8" s="1"/>
  <c r="D1260" i="8" s="1"/>
  <c r="D1261" i="8" s="1"/>
  <c r="D1262" i="8" s="1"/>
  <c r="D1263" i="8" s="1"/>
  <c r="D1264" i="8" s="1"/>
  <c r="D1265" i="8" s="1"/>
  <c r="D1266" i="8" s="1"/>
  <c r="D1267" i="8" s="1"/>
  <c r="D1268" i="8" s="1"/>
  <c r="D1269" i="8" s="1"/>
  <c r="D1270" i="8" s="1"/>
  <c r="D1271" i="8" s="1"/>
  <c r="D1272" i="8" s="1"/>
  <c r="D1273" i="8" s="1"/>
  <c r="D1274" i="8" s="1"/>
  <c r="D1275" i="8" s="1"/>
  <c r="D1276" i="8" s="1"/>
  <c r="D1277" i="8" s="1"/>
  <c r="D1278" i="8" s="1"/>
  <c r="D1279" i="8" s="1"/>
  <c r="D1280" i="8" s="1"/>
  <c r="D1281" i="8" s="1"/>
  <c r="D1282" i="8" s="1"/>
  <c r="D1283" i="8" s="1"/>
  <c r="D1284" i="8" s="1"/>
  <c r="D1285" i="8" s="1"/>
  <c r="D1286" i="8" s="1"/>
  <c r="D1287" i="8" s="1"/>
  <c r="D1288" i="8" s="1"/>
  <c r="D1289" i="8" s="1"/>
  <c r="D1290" i="8" s="1"/>
  <c r="D1291" i="8" s="1"/>
  <c r="D1292" i="8" s="1"/>
  <c r="D1293" i="8" s="1"/>
  <c r="D1294" i="8" s="1"/>
  <c r="D1295" i="8" s="1"/>
  <c r="D1296" i="8" s="1"/>
  <c r="D1297" i="8" s="1"/>
  <c r="D1298" i="8" s="1"/>
  <c r="D1299" i="8" s="1"/>
  <c r="D1300" i="8" s="1"/>
  <c r="D1301" i="8" s="1"/>
  <c r="D1302" i="8" s="1"/>
  <c r="D1303" i="8" s="1"/>
  <c r="D1304" i="8" s="1"/>
  <c r="D1305" i="8" s="1"/>
  <c r="D1306" i="8" s="1"/>
  <c r="D1307" i="8" s="1"/>
  <c r="D1308" i="8" s="1"/>
  <c r="D1309" i="8" s="1"/>
  <c r="D1310" i="8" s="1"/>
  <c r="D1311" i="8" s="1"/>
  <c r="D1312" i="8" s="1"/>
  <c r="D1313" i="8" s="1"/>
  <c r="D1314" i="8" s="1"/>
  <c r="D1315" i="8" s="1"/>
  <c r="D1316" i="8" s="1"/>
  <c r="D1317" i="8" s="1"/>
  <c r="D1318" i="8" s="1"/>
  <c r="D1319" i="8" s="1"/>
  <c r="D1320" i="8" s="1"/>
  <c r="D1321" i="8" s="1"/>
  <c r="D1322" i="8" s="1"/>
  <c r="D1323" i="8" s="1"/>
  <c r="D1324" i="8" s="1"/>
  <c r="D1325" i="8" s="1"/>
  <c r="D1326" i="8" s="1"/>
  <c r="D1327" i="8" s="1"/>
  <c r="D1328" i="8" s="1"/>
  <c r="D1329" i="8" s="1"/>
  <c r="D1330" i="8" s="1"/>
  <c r="D1331" i="8" s="1"/>
  <c r="D1332" i="8" s="1"/>
  <c r="D1333" i="8" s="1"/>
  <c r="D1334" i="8" s="1"/>
  <c r="D1335" i="8" s="1"/>
  <c r="D1336" i="8" s="1"/>
  <c r="D1337" i="8" s="1"/>
  <c r="D1338" i="8" s="1"/>
  <c r="D1339" i="8" s="1"/>
  <c r="D1340" i="8" s="1"/>
  <c r="D1341" i="8" s="1"/>
  <c r="D1342" i="8" s="1"/>
  <c r="D1343" i="8" s="1"/>
  <c r="D1344" i="8" s="1"/>
  <c r="D1345" i="8" s="1"/>
  <c r="D1346" i="8" s="1"/>
  <c r="D1347" i="8" s="1"/>
  <c r="D1348" i="8" s="1"/>
  <c r="D1349" i="8" s="1"/>
  <c r="D1350" i="8" s="1"/>
  <c r="D1351" i="8" s="1"/>
  <c r="D1352" i="8" s="1"/>
  <c r="D1353" i="8" s="1"/>
  <c r="D1354" i="8" s="1"/>
  <c r="D1355" i="8" s="1"/>
  <c r="D1356" i="8" s="1"/>
  <c r="D1357" i="8" s="1"/>
  <c r="D1358" i="8" s="1"/>
  <c r="D1359" i="8" s="1"/>
  <c r="D1360" i="8" s="1"/>
  <c r="D1361" i="8" s="1"/>
  <c r="D1362" i="8" s="1"/>
  <c r="D1363" i="8" s="1"/>
  <c r="D1364" i="8" s="1"/>
  <c r="D1365" i="8" s="1"/>
  <c r="D1366" i="8" s="1"/>
  <c r="D1367" i="8" s="1"/>
  <c r="D1368" i="8" s="1"/>
  <c r="D1369" i="8" s="1"/>
  <c r="D1370" i="8" s="1"/>
  <c r="D1371" i="8" s="1"/>
  <c r="D1372" i="8" s="1"/>
  <c r="D1373" i="8" s="1"/>
  <c r="D1374" i="8" s="1"/>
  <c r="D1375" i="8" s="1"/>
  <c r="D1376" i="8" s="1"/>
  <c r="D1377" i="8" s="1"/>
  <c r="D1378" i="8" s="1"/>
  <c r="D1379" i="8" s="1"/>
  <c r="D1380" i="8" s="1"/>
  <c r="D1381" i="8" s="1"/>
  <c r="D1382" i="8" s="1"/>
  <c r="D1383" i="8" s="1"/>
  <c r="D1384" i="8" s="1"/>
  <c r="D1385" i="8" s="1"/>
  <c r="D1386" i="8" s="1"/>
  <c r="D1387" i="8" s="1"/>
  <c r="D1388" i="8" s="1"/>
  <c r="D1389" i="8" s="1"/>
  <c r="D1390" i="8" s="1"/>
  <c r="D1391" i="8" s="1"/>
  <c r="D1392" i="8" s="1"/>
  <c r="D1393" i="8" s="1"/>
  <c r="D1394" i="8" s="1"/>
  <c r="D1395" i="8" s="1"/>
  <c r="D1396" i="8" s="1"/>
  <c r="D1397" i="8" s="1"/>
  <c r="D1398" i="8" s="1"/>
  <c r="D1399" i="8" s="1"/>
  <c r="D1400" i="8" s="1"/>
  <c r="D1401" i="8" s="1"/>
  <c r="D1402" i="8" s="1"/>
  <c r="D1403" i="8" s="1"/>
  <c r="D1404" i="8" s="1"/>
  <c r="D1405" i="8" s="1"/>
  <c r="D1406" i="8" s="1"/>
  <c r="D1407" i="8" s="1"/>
  <c r="D1408" i="8" s="1"/>
  <c r="D1409" i="8" s="1"/>
  <c r="D1410" i="8" s="1"/>
  <c r="D1411" i="8" s="1"/>
  <c r="D1412" i="8" s="1"/>
  <c r="D1413" i="8" s="1"/>
  <c r="D1414" i="8" s="1"/>
  <c r="D1415" i="8" s="1"/>
  <c r="D1416" i="8" s="1"/>
  <c r="D1417" i="8" s="1"/>
  <c r="D1418" i="8" s="1"/>
  <c r="D1419" i="8" s="1"/>
  <c r="D1420" i="8" s="1"/>
  <c r="D1421" i="8" s="1"/>
  <c r="D1422" i="8" s="1"/>
  <c r="D1423" i="8" s="1"/>
  <c r="D1424" i="8" s="1"/>
  <c r="D1425" i="8" s="1"/>
  <c r="D1426" i="8" s="1"/>
  <c r="D1427" i="8" s="1"/>
  <c r="D1428" i="8" s="1"/>
  <c r="D1429" i="8" s="1"/>
  <c r="D1430" i="8" s="1"/>
  <c r="D1431" i="8" s="1"/>
  <c r="D1432" i="8" s="1"/>
  <c r="D1433" i="8" s="1"/>
  <c r="D1434" i="8" s="1"/>
  <c r="D1435" i="8" s="1"/>
  <c r="D1436" i="8" s="1"/>
  <c r="D1437" i="8" s="1"/>
  <c r="D1438" i="8" s="1"/>
  <c r="D1439" i="8" s="1"/>
  <c r="D1440" i="8" s="1"/>
  <c r="F2" i="9" s="1"/>
  <c r="N3" i="10" l="1"/>
  <c r="Q3" i="10" s="1"/>
  <c r="L377" i="9"/>
  <c r="M8" i="9"/>
  <c r="M163" i="9"/>
  <c r="L359" i="9"/>
  <c r="M240" i="9"/>
  <c r="M71" i="9"/>
  <c r="L182" i="9"/>
  <c r="M274" i="9"/>
  <c r="M387" i="9"/>
  <c r="M198" i="9"/>
  <c r="L239" i="9"/>
  <c r="L326" i="9"/>
  <c r="L225" i="9"/>
  <c r="M245" i="9"/>
  <c r="M238" i="9"/>
  <c r="L237" i="9"/>
  <c r="M200" i="9"/>
  <c r="L360" i="9"/>
  <c r="L173" i="9"/>
  <c r="M237" i="9"/>
  <c r="L27" i="9"/>
  <c r="L299" i="9"/>
  <c r="M235" i="9"/>
  <c r="L277" i="9"/>
  <c r="L87" i="9"/>
  <c r="L153" i="9"/>
  <c r="M329" i="9"/>
  <c r="L69" i="9"/>
  <c r="L328" i="9"/>
  <c r="L66" i="9"/>
  <c r="L60" i="9"/>
  <c r="M165" i="9"/>
  <c r="L384" i="9"/>
  <c r="L381" i="9"/>
  <c r="L202" i="9"/>
  <c r="M140" i="9"/>
  <c r="L194" i="9"/>
  <c r="L86" i="9"/>
  <c r="L143" i="9"/>
  <c r="L62" i="9"/>
  <c r="L350" i="9"/>
  <c r="M76" i="9"/>
  <c r="M86" i="9"/>
  <c r="M312" i="9"/>
  <c r="M257" i="9"/>
  <c r="M195" i="9"/>
  <c r="L14" i="9"/>
  <c r="M123" i="9"/>
  <c r="L284" i="9"/>
  <c r="L33" i="9"/>
  <c r="L197" i="9"/>
  <c r="L260" i="9"/>
  <c r="L270" i="9"/>
  <c r="M11" i="9"/>
  <c r="M373" i="9"/>
  <c r="M283" i="9"/>
  <c r="M255" i="9"/>
  <c r="M296" i="9"/>
  <c r="M222" i="9"/>
  <c r="M69" i="9"/>
  <c r="M395" i="9"/>
  <c r="L18" i="9"/>
  <c r="M23" i="9"/>
  <c r="L330" i="9"/>
  <c r="M119" i="9"/>
  <c r="M265" i="9"/>
  <c r="L117" i="9"/>
  <c r="M368" i="9"/>
  <c r="L337" i="9"/>
  <c r="L28" i="9"/>
  <c r="M323" i="9"/>
  <c r="M324" i="9"/>
  <c r="M147" i="9"/>
  <c r="M389" i="9"/>
  <c r="M232" i="9"/>
  <c r="L331" i="9"/>
  <c r="L374" i="9"/>
  <c r="M303" i="9"/>
  <c r="L129" i="9"/>
  <c r="M275" i="9"/>
  <c r="M131" i="9"/>
  <c r="L196" i="9"/>
  <c r="L345" i="9"/>
  <c r="L365" i="9"/>
  <c r="L321" i="9"/>
  <c r="M190" i="9"/>
  <c r="M251" i="9"/>
  <c r="L199" i="9"/>
  <c r="M294" i="9"/>
  <c r="M279" i="9"/>
  <c r="M372" i="9"/>
  <c r="M262" i="9"/>
  <c r="L46" i="9"/>
  <c r="L6" i="9"/>
  <c r="M138" i="9"/>
  <c r="M65" i="9"/>
  <c r="L296" i="9"/>
  <c r="L192" i="9"/>
  <c r="M27" i="9"/>
  <c r="M170" i="9"/>
  <c r="M309" i="9"/>
  <c r="M7" i="9"/>
  <c r="M57" i="9"/>
  <c r="L336" i="9"/>
  <c r="L52" i="9"/>
  <c r="L2" i="9"/>
  <c r="M388" i="9"/>
  <c r="L201" i="9"/>
  <c r="L107" i="9"/>
  <c r="M371" i="9"/>
  <c r="M99" i="9"/>
  <c r="L292" i="9"/>
  <c r="M75" i="9"/>
  <c r="L297" i="9"/>
  <c r="L234" i="9"/>
  <c r="M130" i="9"/>
  <c r="M189" i="9"/>
  <c r="L206" i="9"/>
  <c r="L44" i="9"/>
  <c r="M355" i="9"/>
  <c r="L232" i="9"/>
  <c r="L393" i="9"/>
  <c r="M316" i="9"/>
  <c r="M151" i="9"/>
  <c r="L110" i="9"/>
  <c r="L34" i="9"/>
  <c r="M206" i="9"/>
  <c r="M244" i="9"/>
  <c r="M317" i="9"/>
  <c r="L310" i="9"/>
  <c r="M199" i="9"/>
  <c r="M390" i="9"/>
  <c r="M208" i="9"/>
  <c r="L174" i="9"/>
  <c r="M369" i="9"/>
  <c r="L68" i="9"/>
  <c r="L289" i="9"/>
  <c r="M227" i="9"/>
  <c r="L171" i="9"/>
  <c r="M211" i="9"/>
  <c r="M42" i="9"/>
  <c r="L16" i="9"/>
  <c r="L37" i="9"/>
  <c r="M87" i="9"/>
  <c r="L395" i="9"/>
  <c r="L189" i="9"/>
  <c r="M179" i="9"/>
  <c r="M184" i="9"/>
  <c r="L233" i="9"/>
  <c r="M88" i="9"/>
  <c r="M350" i="9"/>
  <c r="L152" i="9"/>
  <c r="L138" i="9"/>
  <c r="M173" i="9"/>
  <c r="L273" i="9"/>
  <c r="L147" i="9"/>
  <c r="L178" i="9"/>
  <c r="L212" i="9"/>
  <c r="M78" i="9"/>
  <c r="M82" i="9"/>
  <c r="L200" i="9"/>
  <c r="M152" i="9"/>
  <c r="L45" i="9"/>
  <c r="M77" i="9"/>
  <c r="M230" i="9"/>
  <c r="L134" i="9"/>
  <c r="M193" i="9"/>
  <c r="L186" i="9"/>
  <c r="L315" i="9"/>
  <c r="M32" i="9"/>
  <c r="L217" i="9"/>
  <c r="M146" i="9"/>
  <c r="L283" i="9"/>
  <c r="L236" i="9"/>
  <c r="L9" i="9"/>
  <c r="L308" i="9"/>
  <c r="L323" i="9"/>
  <c r="L256" i="9"/>
  <c r="L322" i="9"/>
  <c r="L115" i="9"/>
  <c r="M61" i="9"/>
  <c r="M150" i="9"/>
  <c r="M191" i="9"/>
  <c r="L281" i="9"/>
  <c r="L369" i="9"/>
  <c r="L162" i="9"/>
  <c r="L15" i="9"/>
  <c r="M187" i="9"/>
  <c r="L204" i="9"/>
  <c r="M106" i="9"/>
  <c r="M102" i="9"/>
  <c r="M15" i="9"/>
  <c r="M62" i="9"/>
  <c r="L388" i="9"/>
  <c r="L272" i="9"/>
  <c r="M94" i="9"/>
  <c r="M109" i="9"/>
  <c r="M17" i="9"/>
  <c r="L116" i="9"/>
  <c r="L175" i="9"/>
  <c r="L366" i="9"/>
  <c r="L125" i="9"/>
  <c r="L378" i="9"/>
  <c r="L216" i="9"/>
  <c r="M278" i="9"/>
  <c r="M80" i="9"/>
  <c r="L266" i="9"/>
  <c r="L355" i="9"/>
  <c r="M236" i="9"/>
  <c r="M132" i="9"/>
  <c r="L335" i="9"/>
  <c r="L122" i="9"/>
  <c r="L95" i="9"/>
  <c r="L121" i="9"/>
  <c r="M207" i="9"/>
  <c r="L372" i="9"/>
  <c r="L362" i="9"/>
  <c r="L188" i="9"/>
  <c r="M183" i="9"/>
  <c r="L130" i="9"/>
  <c r="M304" i="9"/>
  <c r="L373" i="9"/>
  <c r="L228" i="9"/>
  <c r="M338" i="9"/>
  <c r="M31" i="9"/>
  <c r="M343" i="9"/>
  <c r="L332" i="9"/>
  <c r="M385" i="9"/>
  <c r="L113" i="9"/>
  <c r="M10" i="9"/>
  <c r="M13" i="9"/>
  <c r="M217" i="9"/>
  <c r="L274" i="9"/>
  <c r="M267" i="9"/>
  <c r="M360" i="9"/>
  <c r="L341" i="9"/>
  <c r="M381" i="9"/>
  <c r="L148" i="9"/>
  <c r="M260" i="9"/>
  <c r="L224" i="9"/>
  <c r="M144" i="9"/>
  <c r="L280" i="9"/>
  <c r="M34" i="9"/>
  <c r="L63" i="9"/>
  <c r="M311" i="9"/>
  <c r="L314" i="9"/>
  <c r="M18" i="9"/>
  <c r="L275" i="9"/>
  <c r="L295" i="9"/>
  <c r="M64" i="9"/>
  <c r="M101" i="9"/>
  <c r="L59" i="9"/>
  <c r="M376" i="9"/>
  <c r="M351" i="9"/>
  <c r="L218" i="9"/>
  <c r="L167" i="9"/>
  <c r="L222" i="9"/>
  <c r="L227" i="9"/>
  <c r="L76" i="9"/>
  <c r="L392" i="9"/>
  <c r="L230" i="9"/>
  <c r="M153" i="9"/>
  <c r="M286" i="9"/>
  <c r="M84" i="9"/>
  <c r="L151" i="9"/>
  <c r="L386" i="9"/>
  <c r="M341" i="9"/>
  <c r="M35" i="9"/>
  <c r="L279" i="9"/>
  <c r="L380" i="9"/>
  <c r="L11" i="9"/>
  <c r="M178" i="9"/>
  <c r="L346" i="9"/>
  <c r="M375" i="9"/>
  <c r="M269" i="9"/>
  <c r="M302" i="9"/>
  <c r="L94" i="9"/>
  <c r="M337" i="9"/>
  <c r="L61" i="9"/>
  <c r="L245" i="9"/>
  <c r="M239" i="9"/>
  <c r="L124" i="9"/>
  <c r="M318" i="9"/>
  <c r="M299" i="9"/>
  <c r="L133" i="9"/>
  <c r="L205" i="9"/>
  <c r="L55" i="9"/>
  <c r="L85" i="9"/>
  <c r="L181" i="9"/>
  <c r="L24" i="9"/>
  <c r="M21" i="9"/>
  <c r="M367" i="9"/>
  <c r="L286" i="9"/>
  <c r="M180" i="9"/>
  <c r="L83" i="9"/>
  <c r="M357" i="9"/>
  <c r="M117" i="9"/>
  <c r="M148" i="9"/>
  <c r="M143" i="9"/>
  <c r="L31" i="9"/>
  <c r="L300" i="9"/>
  <c r="L74" i="9"/>
  <c r="L347" i="9"/>
  <c r="L193" i="9"/>
  <c r="L184" i="9"/>
  <c r="M266" i="9"/>
  <c r="L101" i="9"/>
  <c r="M103" i="9"/>
  <c r="L288" i="9"/>
  <c r="L132" i="9"/>
  <c r="L311" i="9"/>
  <c r="L213" i="9"/>
  <c r="M285" i="9"/>
  <c r="M347" i="9"/>
  <c r="L327" i="9"/>
  <c r="M394" i="9"/>
  <c r="M202" i="9"/>
  <c r="M67" i="9"/>
  <c r="L387" i="9"/>
  <c r="L375" i="9"/>
  <c r="L290" i="9"/>
  <c r="M121" i="9"/>
  <c r="L269" i="9"/>
  <c r="M353" i="9"/>
  <c r="M45" i="9"/>
  <c r="M212" i="9"/>
  <c r="L307" i="9"/>
  <c r="L42" i="9"/>
  <c r="L40" i="9"/>
  <c r="L383" i="9"/>
  <c r="M332" i="9"/>
  <c r="N332" i="9" s="1"/>
  <c r="L229" i="9"/>
  <c r="L75" i="9"/>
  <c r="L285" i="9"/>
  <c r="M149" i="9"/>
  <c r="L301" i="9"/>
  <c r="L36" i="9"/>
  <c r="M277" i="9"/>
  <c r="L146" i="9"/>
  <c r="M306" i="9"/>
  <c r="L39" i="9"/>
  <c r="L309" i="9"/>
  <c r="M192" i="9"/>
  <c r="L81" i="9"/>
  <c r="L48" i="9"/>
  <c r="M336" i="9"/>
  <c r="M247" i="9"/>
  <c r="M250" i="9"/>
  <c r="L142" i="9"/>
  <c r="M104" i="9"/>
  <c r="L294" i="9"/>
  <c r="M273" i="9"/>
  <c r="L25" i="9"/>
  <c r="L80" i="9"/>
  <c r="M107" i="9"/>
  <c r="L144" i="9"/>
  <c r="M37" i="9"/>
  <c r="L157" i="9"/>
  <c r="M95" i="9"/>
  <c r="M110" i="9"/>
  <c r="L91" i="9"/>
  <c r="L195" i="9"/>
  <c r="M133" i="9"/>
  <c r="M215" i="9"/>
  <c r="L207" i="9"/>
  <c r="M115" i="9"/>
  <c r="M339" i="9"/>
  <c r="M174" i="9"/>
  <c r="M52" i="9"/>
  <c r="L154" i="9"/>
  <c r="L57" i="9"/>
  <c r="L302" i="9"/>
  <c r="L17" i="9"/>
  <c r="M74" i="9"/>
  <c r="L67" i="9"/>
  <c r="L4" i="9"/>
  <c r="L313" i="9"/>
  <c r="M308" i="9"/>
  <c r="M365" i="9"/>
  <c r="L163" i="9"/>
  <c r="L298" i="9"/>
  <c r="L257" i="9"/>
  <c r="L176" i="9"/>
  <c r="L324" i="9"/>
  <c r="M111" i="9"/>
  <c r="M55" i="9"/>
  <c r="M397" i="9"/>
  <c r="M295" i="9"/>
  <c r="L7" i="9"/>
  <c r="L317" i="9"/>
  <c r="L338" i="9"/>
  <c r="L35" i="9"/>
  <c r="M307" i="9"/>
  <c r="L363" i="9"/>
  <c r="M166" i="9"/>
  <c r="L168" i="9"/>
  <c r="M185" i="9"/>
  <c r="M19" i="9"/>
  <c r="M379" i="9"/>
  <c r="L20" i="9"/>
  <c r="M22" i="9"/>
  <c r="M325" i="9"/>
  <c r="L282" i="9"/>
  <c r="M348" i="9"/>
  <c r="M188" i="9"/>
  <c r="L88" i="9"/>
  <c r="M400" i="9"/>
  <c r="L293" i="9"/>
  <c r="L65" i="9"/>
  <c r="L248" i="9"/>
  <c r="L263" i="9"/>
  <c r="L198" i="9"/>
  <c r="L259" i="9"/>
  <c r="M310" i="9"/>
  <c r="M358" i="9"/>
  <c r="L26" i="9"/>
  <c r="L114" i="9"/>
  <c r="M196" i="9"/>
  <c r="N196" i="9" s="1"/>
  <c r="M281" i="9"/>
  <c r="L361" i="9"/>
  <c r="L223" i="9"/>
  <c r="M59" i="9"/>
  <c r="M145" i="9"/>
  <c r="L89" i="9"/>
  <c r="L254" i="9"/>
  <c r="L215" i="9"/>
  <c r="L240" i="9"/>
  <c r="L231" i="9"/>
  <c r="M58" i="9"/>
  <c r="M362" i="9"/>
  <c r="M29" i="9"/>
  <c r="L103" i="9"/>
  <c r="M46" i="9"/>
  <c r="M374" i="9"/>
  <c r="M298" i="9"/>
  <c r="M331" i="9"/>
  <c r="M242" i="9"/>
  <c r="M349" i="9"/>
  <c r="L8" i="9"/>
  <c r="M268" i="9"/>
  <c r="L135" i="9"/>
  <c r="M384" i="9"/>
  <c r="M305" i="9"/>
  <c r="M158" i="9"/>
  <c r="L221" i="9"/>
  <c r="L127" i="9"/>
  <c r="L379" i="9"/>
  <c r="L109" i="9"/>
  <c r="M393" i="9"/>
  <c r="M291" i="9"/>
  <c r="L155" i="9"/>
  <c r="M241" i="9"/>
  <c r="L19" i="9"/>
  <c r="L370" i="9"/>
  <c r="L140" i="9"/>
  <c r="L318" i="9"/>
  <c r="M228" i="9"/>
  <c r="M361" i="9"/>
  <c r="M233" i="9"/>
  <c r="L397" i="9"/>
  <c r="M25" i="9"/>
  <c r="L56" i="9"/>
  <c r="L139" i="9"/>
  <c r="M155" i="9"/>
  <c r="M181" i="9"/>
  <c r="N181" i="9" s="1"/>
  <c r="L261" i="9"/>
  <c r="L105" i="9"/>
  <c r="M270" i="9"/>
  <c r="M284" i="9"/>
  <c r="M282" i="9"/>
  <c r="M301" i="9"/>
  <c r="L268" i="9"/>
  <c r="M4" i="9"/>
  <c r="L267" i="9"/>
  <c r="M41" i="9"/>
  <c r="L99" i="9"/>
  <c r="L211" i="9"/>
  <c r="M142" i="9"/>
  <c r="M169" i="9"/>
  <c r="M54" i="9"/>
  <c r="L333" i="9"/>
  <c r="M154" i="9"/>
  <c r="N154" i="9" s="1"/>
  <c r="L104" i="9"/>
  <c r="L191" i="9"/>
  <c r="L325" i="9"/>
  <c r="L291" i="9"/>
  <c r="M219" i="9"/>
  <c r="M160" i="9"/>
  <c r="L241" i="9"/>
  <c r="M320" i="9"/>
  <c r="L5" i="9"/>
  <c r="L170" i="9"/>
  <c r="L70" i="9"/>
  <c r="M175" i="9"/>
  <c r="M205" i="9"/>
  <c r="M90" i="9"/>
  <c r="M79" i="9"/>
  <c r="M392" i="9"/>
  <c r="L226" i="9"/>
  <c r="L111" i="9"/>
  <c r="M342" i="9"/>
  <c r="L92" i="9"/>
  <c r="L316" i="9"/>
  <c r="L262" i="9"/>
  <c r="M182" i="9"/>
  <c r="L164" i="9"/>
  <c r="M134" i="9"/>
  <c r="M293" i="9"/>
  <c r="L208" i="9"/>
  <c r="L183" i="9"/>
  <c r="M129" i="9"/>
  <c r="M261" i="9"/>
  <c r="L158" i="9"/>
  <c r="L177" i="9"/>
  <c r="L82" i="9"/>
  <c r="L190" i="9"/>
  <c r="L150" i="9"/>
  <c r="L73" i="9"/>
  <c r="M39" i="9"/>
  <c r="L180" i="9"/>
  <c r="M287" i="9"/>
  <c r="M159" i="9"/>
  <c r="M116" i="9"/>
  <c r="M271" i="9"/>
  <c r="L352" i="9"/>
  <c r="M300" i="9"/>
  <c r="L187" i="9"/>
  <c r="L358" i="9"/>
  <c r="L172" i="9"/>
  <c r="L344" i="9"/>
  <c r="L242" i="9"/>
  <c r="M315" i="9"/>
  <c r="M36" i="9"/>
  <c r="L51" i="9"/>
  <c r="M92" i="9"/>
  <c r="M352" i="9"/>
  <c r="L219" i="9"/>
  <c r="L160" i="9"/>
  <c r="L385" i="9"/>
  <c r="L319" i="9"/>
  <c r="M91" i="9"/>
  <c r="L306" i="9"/>
  <c r="L64" i="9"/>
  <c r="L112" i="9"/>
  <c r="M399" i="9"/>
  <c r="L71" i="9"/>
  <c r="L398" i="9"/>
  <c r="L312" i="9"/>
  <c r="M377" i="9"/>
  <c r="L98" i="9"/>
  <c r="L351" i="9"/>
  <c r="M83" i="9"/>
  <c r="M253" i="9"/>
  <c r="M47" i="9"/>
  <c r="L41" i="9"/>
  <c r="L78" i="9"/>
  <c r="L247" i="9"/>
  <c r="L244" i="9"/>
  <c r="L246" i="9"/>
  <c r="M204" i="9"/>
  <c r="M259" i="9"/>
  <c r="M340" i="9"/>
  <c r="M258" i="9"/>
  <c r="M126" i="9"/>
  <c r="L357" i="9"/>
  <c r="L339" i="9"/>
  <c r="L329" i="9"/>
  <c r="M223" i="9"/>
  <c r="M157" i="9"/>
  <c r="M56" i="9"/>
  <c r="M289" i="9"/>
  <c r="M9" i="9"/>
  <c r="M322" i="9"/>
  <c r="L49" i="9"/>
  <c r="L118" i="9"/>
  <c r="M224" i="9"/>
  <c r="N224" i="9" s="1"/>
  <c r="M44" i="9"/>
  <c r="L238" i="9"/>
  <c r="M288" i="9"/>
  <c r="L136" i="9"/>
  <c r="L389" i="9"/>
  <c r="M213" i="9"/>
  <c r="M98" i="9"/>
  <c r="L131" i="9"/>
  <c r="M135" i="9"/>
  <c r="M168" i="9"/>
  <c r="M122" i="9"/>
  <c r="L367" i="9"/>
  <c r="L165" i="9"/>
  <c r="M40" i="9"/>
  <c r="L22" i="9"/>
  <c r="L220" i="9"/>
  <c r="L342" i="9"/>
  <c r="M256" i="9"/>
  <c r="N256" i="9" s="1"/>
  <c r="M156" i="9"/>
  <c r="M221" i="9"/>
  <c r="L43" i="9"/>
  <c r="L185" i="9"/>
  <c r="M139" i="9"/>
  <c r="L90" i="9"/>
  <c r="L390" i="9"/>
  <c r="L400" i="9"/>
  <c r="M364" i="9"/>
  <c r="L382" i="9"/>
  <c r="M346" i="9"/>
  <c r="M108" i="9"/>
  <c r="L159" i="9"/>
  <c r="M345" i="9"/>
  <c r="L96" i="9"/>
  <c r="L209" i="9"/>
  <c r="L79" i="9"/>
  <c r="M356" i="9"/>
  <c r="L303" i="9"/>
  <c r="M226" i="9"/>
  <c r="M314" i="9"/>
  <c r="L251" i="9"/>
  <c r="M26" i="9"/>
  <c r="M321" i="9"/>
  <c r="M328" i="9"/>
  <c r="M96" i="9"/>
  <c r="L354" i="9"/>
  <c r="M333" i="9"/>
  <c r="M254" i="9"/>
  <c r="L32" i="9"/>
  <c r="M125" i="9"/>
  <c r="M220" i="9"/>
  <c r="M164" i="9"/>
  <c r="M248" i="9"/>
  <c r="M218" i="9"/>
  <c r="M114" i="9"/>
  <c r="L278" i="9"/>
  <c r="L255" i="9"/>
  <c r="M252" i="9"/>
  <c r="M354" i="9"/>
  <c r="L54" i="9"/>
  <c r="L271" i="9"/>
  <c r="M276" i="9"/>
  <c r="M162" i="9"/>
  <c r="M210" i="9"/>
  <c r="M66" i="9"/>
  <c r="M120" i="9"/>
  <c r="M16" i="9"/>
  <c r="M136" i="9"/>
  <c r="L58" i="9"/>
  <c r="M176" i="9"/>
  <c r="M292" i="9"/>
  <c r="L21" i="9"/>
  <c r="M127" i="9"/>
  <c r="L156" i="9"/>
  <c r="M319" i="9"/>
  <c r="M3" i="9"/>
  <c r="M398" i="9"/>
  <c r="M14" i="9"/>
  <c r="M112" i="9"/>
  <c r="M70" i="9"/>
  <c r="M263" i="9"/>
  <c r="M391" i="9"/>
  <c r="L97" i="9"/>
  <c r="L304" i="9"/>
  <c r="L119" i="9"/>
  <c r="L396" i="9"/>
  <c r="M203" i="9"/>
  <c r="M5" i="9"/>
  <c r="L250" i="9"/>
  <c r="M137" i="9"/>
  <c r="M378" i="9"/>
  <c r="L72" i="9"/>
  <c r="L276" i="9"/>
  <c r="M363" i="9"/>
  <c r="M48" i="9"/>
  <c r="M229" i="9"/>
  <c r="M231" i="9"/>
  <c r="M382" i="9"/>
  <c r="L287" i="9"/>
  <c r="L368" i="9"/>
  <c r="M177" i="9"/>
  <c r="L77" i="9"/>
  <c r="M113" i="9"/>
  <c r="M20" i="9"/>
  <c r="M63" i="9"/>
  <c r="M290" i="9"/>
  <c r="M38" i="9"/>
  <c r="M97" i="9"/>
  <c r="M344" i="9"/>
  <c r="L50" i="9"/>
  <c r="M216" i="9"/>
  <c r="M197" i="9"/>
  <c r="L305" i="9"/>
  <c r="M359" i="9"/>
  <c r="L348" i="9"/>
  <c r="L343" i="9"/>
  <c r="L102" i="9"/>
  <c r="M246" i="9"/>
  <c r="M72" i="9"/>
  <c r="L30" i="9"/>
  <c r="M272" i="9"/>
  <c r="M225" i="9"/>
  <c r="M118" i="9"/>
  <c r="L128" i="9"/>
  <c r="M2" i="9"/>
  <c r="M264" i="9"/>
  <c r="M161" i="9"/>
  <c r="M85" i="9"/>
  <c r="L93" i="9"/>
  <c r="L141" i="9"/>
  <c r="M327" i="9"/>
  <c r="L364" i="9"/>
  <c r="L334" i="9"/>
  <c r="M51" i="9"/>
  <c r="L53" i="9"/>
  <c r="M234" i="9"/>
  <c r="L123" i="9"/>
  <c r="M30" i="9"/>
  <c r="L145" i="9"/>
  <c r="L235" i="9"/>
  <c r="L149" i="9"/>
  <c r="M100" i="9"/>
  <c r="L253" i="9"/>
  <c r="L356" i="9"/>
  <c r="L265" i="9"/>
  <c r="L394" i="9"/>
  <c r="L258" i="9"/>
  <c r="M380" i="9"/>
  <c r="M124" i="9"/>
  <c r="M53" i="9"/>
  <c r="M396" i="9"/>
  <c r="M243" i="9"/>
  <c r="L126" i="9"/>
  <c r="M171" i="9"/>
  <c r="M93" i="9"/>
  <c r="M249" i="9"/>
  <c r="M28" i="9"/>
  <c r="L210" i="9"/>
  <c r="L399" i="9"/>
  <c r="M81" i="9"/>
  <c r="M280" i="9"/>
  <c r="M172" i="9"/>
  <c r="N172" i="9" s="1"/>
  <c r="L243" i="9"/>
  <c r="M24" i="9"/>
  <c r="M73" i="9"/>
  <c r="L161" i="9"/>
  <c r="M366" i="9"/>
  <c r="L10" i="9"/>
  <c r="L391" i="9"/>
  <c r="L340" i="9"/>
  <c r="M60" i="9"/>
  <c r="M186" i="9"/>
  <c r="L47" i="9"/>
  <c r="M43" i="9"/>
  <c r="M334" i="9"/>
  <c r="L120" i="9"/>
  <c r="L84" i="9"/>
  <c r="M49" i="9"/>
  <c r="M194" i="9"/>
  <c r="L264" i="9"/>
  <c r="L100" i="9"/>
  <c r="L12" i="9"/>
  <c r="M201" i="9"/>
  <c r="M50" i="9"/>
  <c r="M330" i="9"/>
  <c r="M33" i="9"/>
  <c r="M297" i="9"/>
  <c r="L137" i="9"/>
  <c r="L252" i="9"/>
  <c r="M370" i="9"/>
  <c r="L166" i="9"/>
  <c r="L3" i="9"/>
  <c r="M214" i="9"/>
  <c r="M89" i="9"/>
  <c r="L320" i="9"/>
  <c r="M335" i="9"/>
  <c r="N335" i="9" s="1"/>
  <c r="L349" i="9"/>
  <c r="L376" i="9"/>
  <c r="L23" i="9"/>
  <c r="M141" i="9"/>
  <c r="M326" i="9"/>
  <c r="M68" i="9"/>
  <c r="L13" i="9"/>
  <c r="M128" i="9"/>
  <c r="N128" i="9" s="1"/>
  <c r="L371" i="9"/>
  <c r="M105" i="9"/>
  <c r="M209" i="9"/>
  <c r="L169" i="9"/>
  <c r="L29" i="9"/>
  <c r="L214" i="9"/>
  <c r="M6" i="9"/>
  <c r="M167" i="9"/>
  <c r="L38" i="9"/>
  <c r="M12" i="9"/>
  <c r="L106" i="9"/>
  <c r="L203" i="9"/>
  <c r="L353" i="9"/>
  <c r="M386" i="9"/>
  <c r="L249" i="9"/>
  <c r="L179" i="9"/>
  <c r="M313" i="9"/>
  <c r="M383" i="9"/>
  <c r="L108" i="9"/>
  <c r="G22" i="9"/>
  <c r="E22" i="9" s="1"/>
  <c r="G233" i="9"/>
  <c r="E233" i="9" s="1"/>
  <c r="G164" i="9"/>
  <c r="E164" i="9" s="1"/>
  <c r="G341" i="9"/>
  <c r="E341" i="9" s="1"/>
  <c r="G328" i="9"/>
  <c r="E328" i="9" s="1"/>
  <c r="G319" i="9"/>
  <c r="E319" i="9" s="1"/>
  <c r="G20" i="9"/>
  <c r="E20" i="9" s="1"/>
  <c r="G377" i="9"/>
  <c r="E377" i="9" s="1"/>
  <c r="G364" i="9"/>
  <c r="E364" i="9" s="1"/>
  <c r="G175" i="9"/>
  <c r="E175" i="9" s="1"/>
  <c r="G156" i="9"/>
  <c r="E156" i="9" s="1"/>
  <c r="G250" i="9"/>
  <c r="E250" i="9" s="1"/>
  <c r="G49" i="9"/>
  <c r="E49" i="9" s="1"/>
  <c r="G143" i="9"/>
  <c r="E143" i="9" s="1"/>
  <c r="G134" i="9"/>
  <c r="E134" i="9" s="1"/>
  <c r="G183" i="9"/>
  <c r="E183" i="9" s="1"/>
  <c r="G144" i="9"/>
  <c r="E144" i="9" s="1"/>
  <c r="G258" i="9"/>
  <c r="E258" i="9" s="1"/>
  <c r="G118" i="9"/>
  <c r="E118" i="9" s="1"/>
  <c r="G287" i="9"/>
  <c r="E287" i="9" s="1"/>
  <c r="G303" i="9"/>
  <c r="E303" i="9" s="1"/>
  <c r="G187" i="9"/>
  <c r="E187" i="9" s="1"/>
  <c r="G268" i="9"/>
  <c r="E268" i="9" s="1"/>
  <c r="G39" i="9"/>
  <c r="E39" i="9" s="1"/>
  <c r="G59" i="9"/>
  <c r="E59" i="9" s="1"/>
  <c r="G324" i="9"/>
  <c r="E324" i="9" s="1"/>
  <c r="G241" i="9"/>
  <c r="E241" i="9" s="1"/>
  <c r="G283" i="9"/>
  <c r="E283" i="9" s="1"/>
  <c r="G400" i="9"/>
  <c r="E400" i="9" s="1"/>
  <c r="G86" i="9"/>
  <c r="E86" i="9" s="1"/>
  <c r="G284" i="9"/>
  <c r="E284" i="9" s="1"/>
  <c r="G385" i="9"/>
  <c r="E385" i="9" s="1"/>
  <c r="G242" i="9"/>
  <c r="E242" i="9" s="1"/>
  <c r="G243" i="9"/>
  <c r="E243" i="9" s="1"/>
  <c r="G6" i="9"/>
  <c r="E6" i="9" s="1"/>
  <c r="G358" i="9"/>
  <c r="E358" i="9" s="1"/>
  <c r="G254" i="9"/>
  <c r="E254" i="9" s="1"/>
  <c r="G65" i="9"/>
  <c r="E65" i="9" s="1"/>
  <c r="G132" i="9"/>
  <c r="E132" i="9" s="1"/>
  <c r="G226" i="9"/>
  <c r="E226" i="9" s="1"/>
  <c r="G193" i="9"/>
  <c r="E193" i="9" s="1"/>
  <c r="G300" i="9"/>
  <c r="E300" i="9" s="1"/>
  <c r="G98" i="9"/>
  <c r="E98" i="9" s="1"/>
  <c r="G19" i="9"/>
  <c r="E19" i="9" s="1"/>
  <c r="G310" i="9"/>
  <c r="E310" i="9" s="1"/>
  <c r="G10" i="9"/>
  <c r="E10" i="9" s="1"/>
  <c r="G114" i="9"/>
  <c r="E114" i="9" s="1"/>
  <c r="G90" i="9"/>
  <c r="E90" i="9" s="1"/>
  <c r="G375" i="9"/>
  <c r="E375" i="9" s="1"/>
  <c r="G316" i="9"/>
  <c r="E316" i="9" s="1"/>
  <c r="G133" i="9"/>
  <c r="E133" i="9" s="1"/>
  <c r="G219" i="9"/>
  <c r="E219" i="9" s="1"/>
  <c r="G309" i="9"/>
  <c r="E309" i="9" s="1"/>
  <c r="G176" i="9"/>
  <c r="E176" i="9" s="1"/>
  <c r="G95" i="9"/>
  <c r="E95" i="9" s="1"/>
  <c r="G227" i="9"/>
  <c r="E227" i="9" s="1"/>
  <c r="G371" i="9"/>
  <c r="E371" i="9" s="1"/>
  <c r="G71" i="9"/>
  <c r="E71" i="9" s="1"/>
  <c r="G152" i="9"/>
  <c r="E152" i="9" s="1"/>
  <c r="G56" i="9"/>
  <c r="E56" i="9" s="1"/>
  <c r="G224" i="9"/>
  <c r="E224" i="9" s="1"/>
  <c r="G196" i="9"/>
  <c r="E196" i="9" s="1"/>
  <c r="G43" i="9"/>
  <c r="E43" i="9" s="1"/>
  <c r="G32" i="9"/>
  <c r="E32" i="9" s="1"/>
  <c r="G343" i="9"/>
  <c r="E343" i="9" s="1"/>
  <c r="G236" i="9"/>
  <c r="E236" i="9" s="1"/>
  <c r="G352" i="9"/>
  <c r="E352" i="9" s="1"/>
  <c r="G342" i="9"/>
  <c r="E342" i="9" s="1"/>
  <c r="G171" i="9"/>
  <c r="E171" i="9" s="1"/>
  <c r="G173" i="9"/>
  <c r="E173" i="9" s="1"/>
  <c r="G26" i="9"/>
  <c r="E26" i="9" s="1"/>
  <c r="G18" i="9"/>
  <c r="E18" i="9" s="1"/>
  <c r="G235" i="9"/>
  <c r="E235" i="9" s="1"/>
  <c r="G185" i="9"/>
  <c r="E185" i="9" s="1"/>
  <c r="G202" i="9"/>
  <c r="E202" i="9" s="1"/>
  <c r="G212" i="9"/>
  <c r="E212" i="9" s="1"/>
  <c r="G51" i="9"/>
  <c r="E51" i="9" s="1"/>
  <c r="G53" i="9"/>
  <c r="E53" i="9" s="1"/>
  <c r="G366" i="9"/>
  <c r="E366" i="9" s="1"/>
  <c r="G126" i="9"/>
  <c r="E126" i="9" s="1"/>
  <c r="G3" i="9"/>
  <c r="E3" i="9" s="1"/>
  <c r="G4" i="9"/>
  <c r="E4" i="9" s="1"/>
  <c r="G42" i="9"/>
  <c r="E42" i="9" s="1"/>
  <c r="G281" i="9"/>
  <c r="E281" i="9" s="1"/>
  <c r="G54" i="9"/>
  <c r="E54" i="9" s="1"/>
  <c r="G356" i="9"/>
  <c r="E356" i="9" s="1"/>
  <c r="G209" i="9"/>
  <c r="E209" i="9" s="1"/>
  <c r="G7" i="9"/>
  <c r="E7" i="9" s="1"/>
  <c r="G41" i="9"/>
  <c r="E41" i="9" s="1"/>
  <c r="G231" i="9"/>
  <c r="E231" i="9" s="1"/>
  <c r="G376" i="9"/>
  <c r="E376" i="9" s="1"/>
  <c r="G395" i="9"/>
  <c r="E395" i="9" s="1"/>
  <c r="G318" i="9"/>
  <c r="E318" i="9" s="1"/>
  <c r="G179" i="9"/>
  <c r="E179" i="9" s="1"/>
  <c r="G217" i="9"/>
  <c r="E217" i="9" s="1"/>
  <c r="G9" i="9"/>
  <c r="E9" i="9" s="1"/>
  <c r="G218" i="9"/>
  <c r="E218" i="9" s="1"/>
  <c r="G349" i="9"/>
  <c r="E349" i="9" s="1"/>
  <c r="G25" i="9"/>
  <c r="E25" i="9" s="1"/>
  <c r="G169" i="9"/>
  <c r="E169" i="9" s="1"/>
  <c r="G38" i="9"/>
  <c r="E38" i="9" s="1"/>
  <c r="G30" i="9"/>
  <c r="E30" i="9" s="1"/>
  <c r="G37" i="9"/>
  <c r="E37" i="9" s="1"/>
  <c r="G72" i="9"/>
  <c r="E72" i="9" s="1"/>
  <c r="G204" i="9"/>
  <c r="E204" i="9" s="1"/>
  <c r="G370" i="9"/>
  <c r="E370" i="9" s="1"/>
  <c r="G293" i="9"/>
  <c r="E293" i="9" s="1"/>
  <c r="G64" i="9"/>
  <c r="E64" i="9" s="1"/>
  <c r="G104" i="9"/>
  <c r="E104" i="9" s="1"/>
  <c r="G351" i="9"/>
  <c r="E351" i="9" s="1"/>
  <c r="G317" i="9"/>
  <c r="E317" i="9" s="1"/>
  <c r="G373" i="9"/>
  <c r="E373" i="9" s="1"/>
  <c r="G290" i="9"/>
  <c r="E290" i="9" s="1"/>
  <c r="G181" i="9"/>
  <c r="E181" i="9" s="1"/>
  <c r="G137" i="9"/>
  <c r="E137" i="9" s="1"/>
  <c r="G162" i="9"/>
  <c r="E162" i="9" s="1"/>
  <c r="G85" i="9"/>
  <c r="E85" i="9" s="1"/>
  <c r="G329" i="9"/>
  <c r="E329" i="9" s="1"/>
  <c r="G338" i="9"/>
  <c r="E338" i="9" s="1"/>
  <c r="G129" i="9"/>
  <c r="E129" i="9" s="1"/>
  <c r="G166" i="9"/>
  <c r="E166" i="9" s="1"/>
  <c r="G315" i="9"/>
  <c r="E315" i="9" s="1"/>
  <c r="G251" i="9"/>
  <c r="E251" i="9" s="1"/>
  <c r="G77" i="9"/>
  <c r="E77" i="9" s="1"/>
  <c r="G115" i="9"/>
  <c r="E115" i="9" s="1"/>
  <c r="G195" i="9"/>
  <c r="E195" i="9" s="1"/>
  <c r="G24" i="9"/>
  <c r="E24" i="9" s="1"/>
  <c r="G393" i="9"/>
  <c r="E393" i="9" s="1"/>
  <c r="G125" i="9"/>
  <c r="E125" i="9" s="1"/>
  <c r="G249" i="9"/>
  <c r="E249" i="9" s="1"/>
  <c r="G151" i="9"/>
  <c r="E151" i="9" s="1"/>
  <c r="G69" i="9"/>
  <c r="E69" i="9" s="1"/>
  <c r="G263" i="9"/>
  <c r="E263" i="9" s="1"/>
  <c r="G45" i="9"/>
  <c r="E45" i="9" s="1"/>
  <c r="G111" i="9"/>
  <c r="E111" i="9" s="1"/>
  <c r="G275" i="9"/>
  <c r="E275" i="9" s="1"/>
  <c r="G291" i="9"/>
  <c r="E291" i="9" s="1"/>
  <c r="G223" i="9"/>
  <c r="E223" i="9" s="1"/>
  <c r="G394" i="9"/>
  <c r="E394" i="9" s="1"/>
  <c r="G214" i="9"/>
  <c r="E214" i="9" s="1"/>
  <c r="G165" i="9"/>
  <c r="E165" i="9" s="1"/>
  <c r="G82" i="9"/>
  <c r="E82" i="9" s="1"/>
  <c r="G313" i="9"/>
  <c r="E313" i="9" s="1"/>
  <c r="G158" i="9"/>
  <c r="E158" i="9" s="1"/>
  <c r="G207" i="9"/>
  <c r="E207" i="9" s="1"/>
  <c r="G78" i="9"/>
  <c r="E78" i="9" s="1"/>
  <c r="G389" i="9"/>
  <c r="E389" i="9" s="1"/>
  <c r="G106" i="9"/>
  <c r="E106" i="9" s="1"/>
  <c r="G58" i="9"/>
  <c r="E58" i="9" s="1"/>
  <c r="G221" i="9"/>
  <c r="E221" i="9" s="1"/>
  <c r="G148" i="9"/>
  <c r="E148" i="9" s="1"/>
  <c r="G192" i="9"/>
  <c r="E192" i="9" s="1"/>
  <c r="G163" i="9"/>
  <c r="E163" i="9" s="1"/>
  <c r="G225" i="9"/>
  <c r="E225" i="9" s="1"/>
  <c r="G285" i="9"/>
  <c r="E285" i="9" s="1"/>
  <c r="G198" i="9"/>
  <c r="E198" i="9" s="1"/>
  <c r="G332" i="9"/>
  <c r="E332" i="9" s="1"/>
  <c r="G278" i="9"/>
  <c r="E278" i="9" s="1"/>
  <c r="G335" i="9"/>
  <c r="E335" i="9" s="1"/>
  <c r="G74" i="9"/>
  <c r="E74" i="9" s="1"/>
  <c r="G21" i="9"/>
  <c r="E21" i="9" s="1"/>
  <c r="G367" i="9"/>
  <c r="E367" i="9" s="1"/>
  <c r="G321" i="9"/>
  <c r="E321" i="9" s="1"/>
  <c r="G23" i="9"/>
  <c r="E23" i="9" s="1"/>
  <c r="G136" i="9"/>
  <c r="E136" i="9" s="1"/>
  <c r="G295" i="9"/>
  <c r="E295" i="9" s="1"/>
  <c r="G155" i="9"/>
  <c r="E155" i="9" s="1"/>
  <c r="G29" i="9"/>
  <c r="E29" i="9" s="1"/>
  <c r="G120" i="9"/>
  <c r="E120" i="9" s="1"/>
  <c r="G248" i="9"/>
  <c r="E248" i="9" s="1"/>
  <c r="G91" i="9"/>
  <c r="E91" i="9" s="1"/>
  <c r="G116" i="9"/>
  <c r="E116" i="9" s="1"/>
  <c r="G83" i="9"/>
  <c r="E83" i="9" s="1"/>
  <c r="G232" i="9"/>
  <c r="E232" i="9" s="1"/>
  <c r="G265" i="9"/>
  <c r="E265" i="9" s="1"/>
  <c r="G360" i="9"/>
  <c r="E360" i="9" s="1"/>
  <c r="G186" i="9"/>
  <c r="E186" i="9" s="1"/>
  <c r="G109" i="9"/>
  <c r="E109" i="9" s="1"/>
  <c r="G35" i="9"/>
  <c r="E35" i="9" s="1"/>
  <c r="G61" i="9"/>
  <c r="E61" i="9" s="1"/>
  <c r="G314" i="9"/>
  <c r="E314" i="9" s="1"/>
  <c r="G237" i="9"/>
  <c r="E237" i="9" s="1"/>
  <c r="G216" i="9"/>
  <c r="E216" i="9" s="1"/>
  <c r="G15" i="9"/>
  <c r="E15" i="9" s="1"/>
  <c r="G44" i="9"/>
  <c r="E44" i="9" s="1"/>
  <c r="G70" i="9"/>
  <c r="E70" i="9" s="1"/>
  <c r="G372" i="9"/>
  <c r="E372" i="9" s="1"/>
  <c r="G357" i="9"/>
  <c r="E357" i="9" s="1"/>
  <c r="G297" i="9"/>
  <c r="E297" i="9" s="1"/>
  <c r="G234" i="9"/>
  <c r="E234" i="9" s="1"/>
  <c r="G47" i="9"/>
  <c r="E47" i="9" s="1"/>
  <c r="G167" i="9"/>
  <c r="E167" i="9" s="1"/>
  <c r="G387" i="9"/>
  <c r="E387" i="9" s="1"/>
  <c r="G80" i="9"/>
  <c r="E80" i="9" s="1"/>
  <c r="G272" i="9"/>
  <c r="E272" i="9" s="1"/>
  <c r="G46" i="9"/>
  <c r="E46" i="9" s="1"/>
  <c r="G140" i="9"/>
  <c r="E140" i="9" s="1"/>
  <c r="G286" i="9"/>
  <c r="E286" i="9" s="1"/>
  <c r="G68" i="9"/>
  <c r="E68" i="9" s="1"/>
  <c r="G306" i="9"/>
  <c r="E306" i="9" s="1"/>
  <c r="G294" i="9"/>
  <c r="E294" i="9" s="1"/>
  <c r="G365" i="9"/>
  <c r="E365" i="9" s="1"/>
  <c r="G322" i="9"/>
  <c r="E322" i="9" s="1"/>
  <c r="G368" i="9"/>
  <c r="E368" i="9" s="1"/>
  <c r="G345" i="9"/>
  <c r="E345" i="9" s="1"/>
  <c r="G127" i="9"/>
  <c r="E127" i="9" s="1"/>
  <c r="G320" i="9"/>
  <c r="E320" i="9" s="1"/>
  <c r="G346" i="9"/>
  <c r="E346" i="9" s="1"/>
  <c r="G240" i="9"/>
  <c r="E240" i="9" s="1"/>
  <c r="G28" i="9"/>
  <c r="E28" i="9" s="1"/>
  <c r="G298" i="9"/>
  <c r="E298" i="9" s="1"/>
  <c r="G50" i="9"/>
  <c r="E50" i="9" s="1"/>
  <c r="G246" i="9"/>
  <c r="E246" i="9" s="1"/>
  <c r="G63" i="9"/>
  <c r="E63" i="9" s="1"/>
  <c r="G124" i="9"/>
  <c r="E124" i="9" s="1"/>
  <c r="G256" i="9"/>
  <c r="E256" i="9" s="1"/>
  <c r="G399" i="9"/>
  <c r="E399" i="9" s="1"/>
  <c r="G184" i="9"/>
  <c r="E184" i="9" s="1"/>
  <c r="G362" i="9"/>
  <c r="E362" i="9" s="1"/>
  <c r="G208" i="9"/>
  <c r="E208" i="9" s="1"/>
  <c r="G197" i="9"/>
  <c r="E197" i="9" s="1"/>
  <c r="G100" i="9"/>
  <c r="E100" i="9" s="1"/>
  <c r="G105" i="9"/>
  <c r="E105" i="9" s="1"/>
  <c r="G276" i="9"/>
  <c r="E276" i="9" s="1"/>
  <c r="G150" i="9"/>
  <c r="E150" i="9" s="1"/>
  <c r="G239" i="9"/>
  <c r="E239" i="9" s="1"/>
  <c r="G363" i="9"/>
  <c r="E363" i="9" s="1"/>
  <c r="G359" i="9"/>
  <c r="E359" i="9" s="1"/>
  <c r="G138" i="9"/>
  <c r="E138" i="9" s="1"/>
  <c r="G108" i="9"/>
  <c r="E108" i="9" s="1"/>
  <c r="G260" i="9"/>
  <c r="E260" i="9" s="1"/>
  <c r="G157" i="9"/>
  <c r="E157" i="9" s="1"/>
  <c r="G289" i="9"/>
  <c r="E289" i="9" s="1"/>
  <c r="G107" i="9"/>
  <c r="E107" i="9" s="1"/>
  <c r="G92" i="9"/>
  <c r="E92" i="9" s="1"/>
  <c r="G396" i="9"/>
  <c r="E396" i="9" s="1"/>
  <c r="G247" i="9"/>
  <c r="E247" i="9" s="1"/>
  <c r="G269" i="9"/>
  <c r="E269" i="9" s="1"/>
  <c r="G273" i="9"/>
  <c r="E273" i="9" s="1"/>
  <c r="G384" i="9"/>
  <c r="E384" i="9" s="1"/>
  <c r="G189" i="9"/>
  <c r="E189" i="9" s="1"/>
  <c r="G27" i="9"/>
  <c r="E27" i="9" s="1"/>
  <c r="G113" i="9"/>
  <c r="E113" i="9" s="1"/>
  <c r="G146" i="9"/>
  <c r="E146" i="9" s="1"/>
  <c r="G386" i="9"/>
  <c r="E386" i="9" s="1"/>
  <c r="G188" i="9"/>
  <c r="E188" i="9" s="1"/>
  <c r="G344" i="9"/>
  <c r="E344" i="9" s="1"/>
  <c r="G159" i="9"/>
  <c r="E159" i="9" s="1"/>
  <c r="G154" i="9"/>
  <c r="E154" i="9" s="1"/>
  <c r="G33" i="9"/>
  <c r="E33" i="9" s="1"/>
  <c r="G292" i="9"/>
  <c r="E292" i="9" s="1"/>
  <c r="G60" i="9"/>
  <c r="E60" i="9" s="1"/>
  <c r="G379" i="9"/>
  <c r="E379" i="9" s="1"/>
  <c r="G89" i="9"/>
  <c r="E89" i="9" s="1"/>
  <c r="G259" i="9"/>
  <c r="E259" i="9" s="1"/>
  <c r="G40" i="9"/>
  <c r="E40" i="9" s="1"/>
  <c r="G101" i="9"/>
  <c r="E101" i="9" s="1"/>
  <c r="G121" i="9"/>
  <c r="E121" i="9" s="1"/>
  <c r="G128" i="9"/>
  <c r="E128" i="9" s="1"/>
  <c r="G390" i="9"/>
  <c r="E390" i="9" s="1"/>
  <c r="G261" i="9"/>
  <c r="E261" i="9" s="1"/>
  <c r="G130" i="9"/>
  <c r="E130" i="9" s="1"/>
  <c r="G347" i="9"/>
  <c r="E347" i="9" s="1"/>
  <c r="G302" i="9"/>
  <c r="E302" i="9" s="1"/>
  <c r="G228" i="9"/>
  <c r="E228" i="9" s="1"/>
  <c r="G87" i="9"/>
  <c r="E87" i="9" s="1"/>
  <c r="G354" i="9"/>
  <c r="E354" i="9" s="1"/>
  <c r="G374" i="9"/>
  <c r="E374" i="9" s="1"/>
  <c r="G12" i="9"/>
  <c r="E12" i="9" s="1"/>
  <c r="G199" i="9"/>
  <c r="E199" i="9" s="1"/>
  <c r="G170" i="9"/>
  <c r="E170" i="9" s="1"/>
  <c r="G161" i="9"/>
  <c r="E161" i="9" s="1"/>
  <c r="G350" i="9"/>
  <c r="E350" i="9" s="1"/>
  <c r="G253" i="9"/>
  <c r="E253" i="9" s="1"/>
  <c r="G255" i="9"/>
  <c r="E255" i="9" s="1"/>
  <c r="G210" i="9"/>
  <c r="E210" i="9" s="1"/>
  <c r="G301" i="9"/>
  <c r="E301" i="9" s="1"/>
  <c r="G123" i="9"/>
  <c r="E123" i="9" s="1"/>
  <c r="G48" i="9"/>
  <c r="E48" i="9" s="1"/>
  <c r="G215" i="9"/>
  <c r="E215" i="9" s="1"/>
  <c r="G110" i="9"/>
  <c r="E110" i="9" s="1"/>
  <c r="G331" i="9"/>
  <c r="E331" i="9" s="1"/>
  <c r="G392" i="9"/>
  <c r="G103" i="9"/>
  <c r="E103" i="9" s="1"/>
  <c r="G79" i="9"/>
  <c r="E79" i="9" s="1"/>
  <c r="G119" i="9"/>
  <c r="E119" i="9" s="1"/>
  <c r="G257" i="9"/>
  <c r="E257" i="9" s="1"/>
  <c r="G168" i="9"/>
  <c r="E168" i="9" s="1"/>
  <c r="G141" i="9"/>
  <c r="E141" i="9" s="1"/>
  <c r="G339" i="9"/>
  <c r="E339" i="9" s="1"/>
  <c r="G336" i="9"/>
  <c r="E336" i="9" s="1"/>
  <c r="G299" i="9"/>
  <c r="E299" i="9" s="1"/>
  <c r="G149" i="9"/>
  <c r="E149" i="9" s="1"/>
  <c r="G75" i="9"/>
  <c r="E75" i="9" s="1"/>
  <c r="G52" i="9"/>
  <c r="E52" i="9" s="1"/>
  <c r="G383" i="9"/>
  <c r="E383" i="9" s="1"/>
  <c r="G361" i="9"/>
  <c r="E361" i="9" s="1"/>
  <c r="G73" i="9"/>
  <c r="E73" i="9" s="1"/>
  <c r="G353" i="9"/>
  <c r="E353" i="9" s="1"/>
  <c r="G262" i="9"/>
  <c r="E262" i="9" s="1"/>
  <c r="G279" i="9"/>
  <c r="E279" i="9" s="1"/>
  <c r="G333" i="9"/>
  <c r="E333" i="9" s="1"/>
  <c r="G66" i="9"/>
  <c r="E66" i="9" s="1"/>
  <c r="G369" i="9"/>
  <c r="E369" i="9" s="1"/>
  <c r="G117" i="9"/>
  <c r="E117" i="9" s="1"/>
  <c r="G311" i="9"/>
  <c r="E311" i="9" s="1"/>
  <c r="G96" i="9"/>
  <c r="E96" i="9" s="1"/>
  <c r="G153" i="9"/>
  <c r="E153" i="9" s="1"/>
  <c r="G112" i="9"/>
  <c r="E112" i="9" s="1"/>
  <c r="G381" i="9"/>
  <c r="E381" i="9" s="1"/>
  <c r="G62" i="9"/>
  <c r="E62" i="9" s="1"/>
  <c r="G203" i="9"/>
  <c r="E203" i="9" s="1"/>
  <c r="G178" i="9"/>
  <c r="E178" i="9" s="1"/>
  <c r="G135" i="9"/>
  <c r="E135" i="9" s="1"/>
  <c r="G340" i="9"/>
  <c r="E340" i="9" s="1"/>
  <c r="G308" i="9"/>
  <c r="E308" i="9" s="1"/>
  <c r="G93" i="9"/>
  <c r="E93" i="9" s="1"/>
  <c r="G55" i="9"/>
  <c r="E55" i="9" s="1"/>
  <c r="G97" i="9"/>
  <c r="E97" i="9" s="1"/>
  <c r="G122" i="9"/>
  <c r="E122" i="9" s="1"/>
  <c r="G145" i="9"/>
  <c r="E145" i="9" s="1"/>
  <c r="G348" i="9"/>
  <c r="E348" i="9" s="1"/>
  <c r="G229" i="9"/>
  <c r="E229" i="9" s="1"/>
  <c r="G252" i="9"/>
  <c r="E252" i="9" s="1"/>
  <c r="G174" i="9"/>
  <c r="E174" i="9" s="1"/>
  <c r="G277" i="9"/>
  <c r="E277" i="9" s="1"/>
  <c r="G337" i="9"/>
  <c r="E337" i="9" s="1"/>
  <c r="G213" i="9"/>
  <c r="E213" i="9" s="1"/>
  <c r="G326" i="9"/>
  <c r="E326" i="9" s="1"/>
  <c r="G304" i="9"/>
  <c r="E304" i="9" s="1"/>
  <c r="G220" i="9"/>
  <c r="E220" i="9" s="1"/>
  <c r="G147" i="9"/>
  <c r="E147" i="9" s="1"/>
  <c r="G14" i="9"/>
  <c r="E14" i="9" s="1"/>
  <c r="G327" i="9"/>
  <c r="E327" i="9" s="1"/>
  <c r="G205" i="9"/>
  <c r="E205" i="9" s="1"/>
  <c r="G81" i="9"/>
  <c r="E81" i="9" s="1"/>
  <c r="G222" i="9"/>
  <c r="E222" i="9" s="1"/>
  <c r="G16" i="9"/>
  <c r="E16" i="9" s="1"/>
  <c r="G172" i="9"/>
  <c r="E172" i="9" s="1"/>
  <c r="G142" i="9"/>
  <c r="E142" i="9" s="1"/>
  <c r="G388" i="9"/>
  <c r="E388" i="9" s="1"/>
  <c r="G397" i="9"/>
  <c r="E397" i="9" s="1"/>
  <c r="G266" i="9"/>
  <c r="E266" i="9" s="1"/>
  <c r="G11" i="9"/>
  <c r="E11" i="9" s="1"/>
  <c r="G380" i="9"/>
  <c r="E380" i="9" s="1"/>
  <c r="G8" i="9"/>
  <c r="E8" i="9" s="1"/>
  <c r="G177" i="9"/>
  <c r="E177" i="9" s="1"/>
  <c r="G280" i="9"/>
  <c r="E280" i="9" s="1"/>
  <c r="G17" i="9"/>
  <c r="E17" i="9" s="1"/>
  <c r="G194" i="9"/>
  <c r="E194" i="9" s="1"/>
  <c r="G264" i="9"/>
  <c r="E264" i="9" s="1"/>
  <c r="G355" i="9"/>
  <c r="E355" i="9" s="1"/>
  <c r="G67" i="9"/>
  <c r="E67" i="9" s="1"/>
  <c r="G271" i="9"/>
  <c r="E271" i="9" s="1"/>
  <c r="G211" i="9"/>
  <c r="E211" i="9" s="1"/>
  <c r="G206" i="9"/>
  <c r="E206" i="9" s="1"/>
  <c r="G99" i="9"/>
  <c r="E99" i="9" s="1"/>
  <c r="G200" i="9"/>
  <c r="E200" i="9" s="1"/>
  <c r="G391" i="9"/>
  <c r="G288" i="9"/>
  <c r="E288" i="9" s="1"/>
  <c r="G88" i="9"/>
  <c r="E88" i="9" s="1"/>
  <c r="G282" i="9"/>
  <c r="E282" i="9" s="1"/>
  <c r="G57" i="9"/>
  <c r="E57" i="9" s="1"/>
  <c r="G201" i="9"/>
  <c r="E201" i="9" s="1"/>
  <c r="G191" i="9"/>
  <c r="E191" i="9" s="1"/>
  <c r="G238" i="9"/>
  <c r="E238" i="9" s="1"/>
  <c r="G131" i="9"/>
  <c r="E131" i="9" s="1"/>
  <c r="G84" i="9"/>
  <c r="E84" i="9" s="1"/>
  <c r="G160" i="9"/>
  <c r="E160" i="9" s="1"/>
  <c r="G13" i="9"/>
  <c r="E13" i="9" s="1"/>
  <c r="G274" i="9"/>
  <c r="E274" i="9" s="1"/>
  <c r="G267" i="9"/>
  <c r="E267" i="9" s="1"/>
  <c r="G230" i="9"/>
  <c r="E230" i="9" s="1"/>
  <c r="G5" i="9"/>
  <c r="E5" i="9" s="1"/>
  <c r="G2" i="9"/>
  <c r="E2" i="9" s="1"/>
  <c r="G94" i="9"/>
  <c r="E94" i="9" s="1"/>
  <c r="G307" i="9"/>
  <c r="E307" i="9" s="1"/>
  <c r="G296" i="9"/>
  <c r="E296" i="9" s="1"/>
  <c r="G325" i="9"/>
  <c r="E325" i="9" s="1"/>
  <c r="G190" i="9"/>
  <c r="E190" i="9" s="1"/>
  <c r="G102" i="9"/>
  <c r="E102" i="9" s="1"/>
  <c r="G270" i="9"/>
  <c r="E270" i="9" s="1"/>
  <c r="G382" i="9"/>
  <c r="E382" i="9" s="1"/>
  <c r="G330" i="9"/>
  <c r="E330" i="9" s="1"/>
  <c r="G244" i="9"/>
  <c r="E244" i="9" s="1"/>
  <c r="G76" i="9"/>
  <c r="E76" i="9" s="1"/>
  <c r="G180" i="9"/>
  <c r="E180" i="9" s="1"/>
  <c r="G398" i="9"/>
  <c r="E398" i="9" s="1"/>
  <c r="G378" i="9"/>
  <c r="E378" i="9" s="1"/>
  <c r="G323" i="9"/>
  <c r="E323" i="9" s="1"/>
  <c r="G305" i="9"/>
  <c r="E305" i="9" s="1"/>
  <c r="G245" i="9"/>
  <c r="E245" i="9" s="1"/>
  <c r="G139" i="9"/>
  <c r="E139" i="9" s="1"/>
  <c r="G31" i="9"/>
  <c r="E31" i="9" s="1"/>
  <c r="G334" i="9"/>
  <c r="E334" i="9" s="1"/>
  <c r="G182" i="9"/>
  <c r="E182" i="9" s="1"/>
  <c r="G36" i="9"/>
  <c r="E36" i="9" s="1"/>
  <c r="G34" i="9"/>
  <c r="E34" i="9" s="1"/>
  <c r="G312" i="9"/>
  <c r="E312" i="9" s="1"/>
  <c r="N197" i="9" l="1"/>
  <c r="N310" i="9"/>
  <c r="P311" i="10" s="1"/>
  <c r="N322" i="9"/>
  <c r="P323" i="10" s="1"/>
  <c r="N202" i="9"/>
  <c r="P203" i="10" s="1"/>
  <c r="N105" i="9"/>
  <c r="P106" i="10" s="1"/>
  <c r="J391" i="9"/>
  <c r="J392" i="10" s="1"/>
  <c r="E391" i="9"/>
  <c r="J392" i="9"/>
  <c r="J393" i="10" s="1"/>
  <c r="E392" i="9"/>
  <c r="F393" i="9" s="1"/>
  <c r="N333" i="9"/>
  <c r="P334" i="10" s="1"/>
  <c r="N116" i="9"/>
  <c r="P117" i="10" s="1"/>
  <c r="N290" i="9"/>
  <c r="P291" i="10" s="1"/>
  <c r="N115" i="9"/>
  <c r="P116" i="10" s="1"/>
  <c r="N122" i="9"/>
  <c r="P123" i="10" s="1"/>
  <c r="N385" i="9"/>
  <c r="P386" i="10" s="1"/>
  <c r="N365" i="9"/>
  <c r="P366" i="10" s="1"/>
  <c r="N381" i="9"/>
  <c r="P382" i="10" s="1"/>
  <c r="N360" i="9"/>
  <c r="P361" i="10" s="1"/>
  <c r="N297" i="9"/>
  <c r="P298" i="10" s="1"/>
  <c r="N192" i="9"/>
  <c r="P193" i="10" s="1"/>
  <c r="N353" i="9"/>
  <c r="P354" i="10" s="1"/>
  <c r="N63" i="9"/>
  <c r="P64" i="10" s="1"/>
  <c r="N77" i="9"/>
  <c r="P78" i="10" s="1"/>
  <c r="N43" i="9"/>
  <c r="P44" i="10" s="1"/>
  <c r="N28" i="9"/>
  <c r="P29" i="10" s="1"/>
  <c r="N134" i="9"/>
  <c r="P135" i="10" s="1"/>
  <c r="N12" i="9"/>
  <c r="P13" i="10" s="1"/>
  <c r="N260" i="9"/>
  <c r="P261" i="10" s="1"/>
  <c r="N359" i="9"/>
  <c r="P360" i="10" s="1"/>
  <c r="N346" i="9"/>
  <c r="P347" i="10" s="1"/>
  <c r="N25" i="9"/>
  <c r="P26" i="10" s="1"/>
  <c r="N384" i="9"/>
  <c r="P385" i="10" s="1"/>
  <c r="N377" i="9"/>
  <c r="P378" i="10" s="1"/>
  <c r="N284" i="9"/>
  <c r="P285" i="10" s="1"/>
  <c r="N119" i="9"/>
  <c r="P120" i="10" s="1"/>
  <c r="N299" i="9"/>
  <c r="P300" i="10" s="1"/>
  <c r="N86" i="9"/>
  <c r="P87" i="10" s="1"/>
  <c r="N223" i="9"/>
  <c r="P224" i="10" s="1"/>
  <c r="N206" i="9"/>
  <c r="P207" i="10" s="1"/>
  <c r="N339" i="9"/>
  <c r="P340" i="10" s="1"/>
  <c r="N186" i="9"/>
  <c r="P187" i="10" s="1"/>
  <c r="N233" i="9"/>
  <c r="P234" i="10" s="1"/>
  <c r="N173" i="9"/>
  <c r="P174" i="10" s="1"/>
  <c r="N117" i="9"/>
  <c r="P118" i="10" s="1"/>
  <c r="N272" i="9"/>
  <c r="P273" i="10" s="1"/>
  <c r="N234" i="9"/>
  <c r="P235" i="10" s="1"/>
  <c r="N345" i="9"/>
  <c r="P346" i="10" s="1"/>
  <c r="N83" i="9"/>
  <c r="P84" i="10" s="1"/>
  <c r="N143" i="9"/>
  <c r="P144" i="10" s="1"/>
  <c r="N13" i="9"/>
  <c r="P14" i="10" s="1"/>
  <c r="N145" i="9"/>
  <c r="P146" i="10" s="1"/>
  <c r="N361" i="9"/>
  <c r="P362" i="10" s="1"/>
  <c r="N308" i="9"/>
  <c r="P309" i="10" s="1"/>
  <c r="N65" i="9"/>
  <c r="P66" i="10" s="1"/>
  <c r="N292" i="9"/>
  <c r="P293" i="10" s="1"/>
  <c r="N167" i="9"/>
  <c r="P168" i="10" s="1"/>
  <c r="N330" i="9"/>
  <c r="P331" i="10" s="1"/>
  <c r="N338" i="9"/>
  <c r="P339" i="10" s="1"/>
  <c r="N157" i="9"/>
  <c r="P158" i="10" s="1"/>
  <c r="N70" i="9"/>
  <c r="P71" i="10" s="1"/>
  <c r="N398" i="9"/>
  <c r="P399" i="10" s="1"/>
  <c r="N336" i="9"/>
  <c r="P337" i="10" s="1"/>
  <c r="N68" i="9"/>
  <c r="P69" i="10" s="1"/>
  <c r="N182" i="9"/>
  <c r="P183" i="10" s="1"/>
  <c r="N24" i="9"/>
  <c r="P25" i="10" s="1"/>
  <c r="N280" i="9"/>
  <c r="P281" i="10" s="1"/>
  <c r="N205" i="9"/>
  <c r="P206" i="10" s="1"/>
  <c r="N314" i="9"/>
  <c r="P315" i="10" s="1"/>
  <c r="N98" i="9"/>
  <c r="P99" i="10" s="1"/>
  <c r="N92" i="9"/>
  <c r="P93" i="10" s="1"/>
  <c r="N95" i="9"/>
  <c r="P96" i="10" s="1"/>
  <c r="N61" i="9"/>
  <c r="P62" i="10" s="1"/>
  <c r="N392" i="9"/>
  <c r="P393" i="10" s="1"/>
  <c r="N391" i="9"/>
  <c r="P392" i="10" s="1"/>
  <c r="N141" i="9"/>
  <c r="P142" i="10" s="1"/>
  <c r="N85" i="9"/>
  <c r="P86" i="10" s="1"/>
  <c r="N229" i="9"/>
  <c r="P230" i="10" s="1"/>
  <c r="N254" i="9"/>
  <c r="P255" i="10" s="1"/>
  <c r="N358" i="9"/>
  <c r="P359" i="10" s="1"/>
  <c r="N149" i="9"/>
  <c r="P150" i="10" s="1"/>
  <c r="N55" i="9"/>
  <c r="P56" i="10" s="1"/>
  <c r="N102" i="9"/>
  <c r="P103" i="10" s="1"/>
  <c r="N138" i="9"/>
  <c r="P139" i="10" s="1"/>
  <c r="N238" i="9"/>
  <c r="P239" i="10" s="1"/>
  <c r="N48" i="9"/>
  <c r="P49" i="10" s="1"/>
  <c r="N112" i="9"/>
  <c r="P113" i="10" s="1"/>
  <c r="N162" i="9"/>
  <c r="P163" i="10" s="1"/>
  <c r="N40" i="9"/>
  <c r="P41" i="10" s="1"/>
  <c r="N175" i="9"/>
  <c r="P176" i="10" s="1"/>
  <c r="N362" i="9"/>
  <c r="P363" i="10" s="1"/>
  <c r="N26" i="9"/>
  <c r="P27" i="10" s="1"/>
  <c r="N93" i="9"/>
  <c r="P94" i="10" s="1"/>
  <c r="N20" i="9"/>
  <c r="P21" i="10" s="1"/>
  <c r="N301" i="9"/>
  <c r="P302" i="10" s="1"/>
  <c r="N114" i="9"/>
  <c r="P115" i="10" s="1"/>
  <c r="N36" i="9"/>
  <c r="P37" i="10" s="1"/>
  <c r="N237" i="9"/>
  <c r="P238" i="10" s="1"/>
  <c r="N220" i="9"/>
  <c r="P221" i="10" s="1"/>
  <c r="N383" i="9"/>
  <c r="P384" i="10" s="1"/>
  <c r="N363" i="9"/>
  <c r="P364" i="10" s="1"/>
  <c r="N354" i="9"/>
  <c r="P355" i="10" s="1"/>
  <c r="N91" i="9"/>
  <c r="P92" i="10" s="1"/>
  <c r="N279" i="9"/>
  <c r="P280" i="10" s="1"/>
  <c r="N313" i="9"/>
  <c r="P314" i="10" s="1"/>
  <c r="N2" i="9"/>
  <c r="P3" i="10" s="1"/>
  <c r="N344" i="9"/>
  <c r="P345" i="10" s="1"/>
  <c r="N96" i="9"/>
  <c r="P97" i="10" s="1"/>
  <c r="N293" i="9"/>
  <c r="P294" i="10" s="1"/>
  <c r="N282" i="9"/>
  <c r="P283" i="10" s="1"/>
  <c r="N350" i="9"/>
  <c r="P351" i="10" s="1"/>
  <c r="N51" i="9"/>
  <c r="P52" i="10" s="1"/>
  <c r="N213" i="9"/>
  <c r="P214" i="10" s="1"/>
  <c r="N17" i="9"/>
  <c r="P18" i="10" s="1"/>
  <c r="N73" i="9"/>
  <c r="P74" i="10" s="1"/>
  <c r="N315" i="9"/>
  <c r="P316" i="10" s="1"/>
  <c r="N270" i="9"/>
  <c r="P271" i="10" s="1"/>
  <c r="N366" i="9"/>
  <c r="P367" i="10" s="1"/>
  <c r="N288" i="9"/>
  <c r="P289" i="10" s="1"/>
  <c r="N242" i="9"/>
  <c r="P243" i="10" s="1"/>
  <c r="N281" i="9"/>
  <c r="P282" i="10" s="1"/>
  <c r="N27" i="9"/>
  <c r="P28" i="10" s="1"/>
  <c r="N7" i="9"/>
  <c r="P8" i="10" s="1"/>
  <c r="N71" i="9"/>
  <c r="P72" i="10" s="1"/>
  <c r="N277" i="9"/>
  <c r="P278" i="10" s="1"/>
  <c r="N121" i="9"/>
  <c r="P122" i="10" s="1"/>
  <c r="N44" i="9"/>
  <c r="P45" i="10" s="1"/>
  <c r="N52" i="9"/>
  <c r="P53" i="10" s="1"/>
  <c r="N174" i="9"/>
  <c r="P175" i="10" s="1"/>
  <c r="N78" i="9"/>
  <c r="P79" i="10" s="1"/>
  <c r="N99" i="9"/>
  <c r="P100" i="10" s="1"/>
  <c r="N216" i="9"/>
  <c r="P217" i="10" s="1"/>
  <c r="N300" i="9"/>
  <c r="P301" i="10" s="1"/>
  <c r="N142" i="9"/>
  <c r="P143" i="10" s="1"/>
  <c r="N257" i="9"/>
  <c r="P258" i="10" s="1"/>
  <c r="N328" i="9"/>
  <c r="P329" i="10" s="1"/>
  <c r="N133" i="9"/>
  <c r="P134" i="10" s="1"/>
  <c r="N53" i="9"/>
  <c r="P54" i="10" s="1"/>
  <c r="N378" i="9"/>
  <c r="P379" i="10" s="1"/>
  <c r="N56" i="9"/>
  <c r="P57" i="10" s="1"/>
  <c r="N69" i="9"/>
  <c r="P70" i="10" s="1"/>
  <c r="N319" i="9"/>
  <c r="P320" i="10" s="1"/>
  <c r="N168" i="9"/>
  <c r="P169" i="10" s="1"/>
  <c r="N148" i="9"/>
  <c r="P149" i="10" s="1"/>
  <c r="N386" i="9"/>
  <c r="P387" i="10" s="1"/>
  <c r="N171" i="9"/>
  <c r="P172" i="10" s="1"/>
  <c r="N30" i="9"/>
  <c r="P31" i="10" s="1"/>
  <c r="N241" i="9"/>
  <c r="P242" i="10" s="1"/>
  <c r="N4" i="9"/>
  <c r="P5" i="10" s="1"/>
  <c r="N307" i="9"/>
  <c r="P308" i="10" s="1"/>
  <c r="N285" i="9"/>
  <c r="P286" i="10" s="1"/>
  <c r="N239" i="9"/>
  <c r="P240" i="10" s="1"/>
  <c r="N151" i="9"/>
  <c r="P152" i="10" s="1"/>
  <c r="N369" i="9"/>
  <c r="P370" i="10" s="1"/>
  <c r="N326" i="9"/>
  <c r="P327" i="10" s="1"/>
  <c r="N127" i="9"/>
  <c r="P128" i="10" s="1"/>
  <c r="N352" i="9"/>
  <c r="P353" i="10" s="1"/>
  <c r="N110" i="9"/>
  <c r="P111" i="10" s="1"/>
  <c r="N217" i="9"/>
  <c r="P218" i="10" s="1"/>
  <c r="N50" i="9"/>
  <c r="P51" i="10" s="1"/>
  <c r="N5" i="9"/>
  <c r="P6" i="10" s="1"/>
  <c r="N18" i="9"/>
  <c r="P19" i="10" s="1"/>
  <c r="N201" i="9"/>
  <c r="P202" i="10" s="1"/>
  <c r="N396" i="9"/>
  <c r="P397" i="10" s="1"/>
  <c r="N59" i="9"/>
  <c r="P60" i="10" s="1"/>
  <c r="N74" i="9"/>
  <c r="P75" i="10" s="1"/>
  <c r="N212" i="9"/>
  <c r="P213" i="10" s="1"/>
  <c r="N153" i="9"/>
  <c r="P154" i="10" s="1"/>
  <c r="N161" i="9"/>
  <c r="P162" i="10" s="1"/>
  <c r="N188" i="9"/>
  <c r="P189" i="10" s="1"/>
  <c r="N124" i="9"/>
  <c r="P125" i="10" s="1"/>
  <c r="N248" i="9"/>
  <c r="P249" i="10" s="1"/>
  <c r="N221" i="9"/>
  <c r="P222" i="10" s="1"/>
  <c r="N331" i="9"/>
  <c r="P332" i="10" s="1"/>
  <c r="N380" i="9"/>
  <c r="P381" i="10" s="1"/>
  <c r="N136" i="9"/>
  <c r="P137" i="10" s="1"/>
  <c r="N164" i="9"/>
  <c r="P165" i="10" s="1"/>
  <c r="N298" i="9"/>
  <c r="P299" i="10" s="1"/>
  <c r="N107" i="9"/>
  <c r="P108" i="10" s="1"/>
  <c r="N34" i="9"/>
  <c r="P35" i="10" s="1"/>
  <c r="N199" i="9"/>
  <c r="P200" i="10" s="1"/>
  <c r="N6" i="9"/>
  <c r="P7" i="10" s="1"/>
  <c r="N327" i="9"/>
  <c r="P328" i="10" s="1"/>
  <c r="N16" i="9"/>
  <c r="P17" i="10" s="1"/>
  <c r="N291" i="9"/>
  <c r="P292" i="10" s="1"/>
  <c r="N374" i="9"/>
  <c r="P375" i="10" s="1"/>
  <c r="N341" i="9"/>
  <c r="P342" i="10" s="1"/>
  <c r="N89" i="9"/>
  <c r="P90" i="10" s="1"/>
  <c r="N382" i="9"/>
  <c r="P383" i="10" s="1"/>
  <c r="N125" i="9"/>
  <c r="P126" i="10" s="1"/>
  <c r="N259" i="9"/>
  <c r="P260" i="10" s="1"/>
  <c r="N393" i="9"/>
  <c r="P394" i="10" s="1"/>
  <c r="N46" i="9"/>
  <c r="P47" i="10" s="1"/>
  <c r="N236" i="9"/>
  <c r="P237" i="10" s="1"/>
  <c r="N62" i="9"/>
  <c r="P63" i="10" s="1"/>
  <c r="N305" i="9"/>
  <c r="P306" i="10" s="1"/>
  <c r="N231" i="9"/>
  <c r="P232" i="10" s="1"/>
  <c r="N66" i="9"/>
  <c r="P67" i="10" s="1"/>
  <c r="N204" i="9"/>
  <c r="P205" i="10" s="1"/>
  <c r="N261" i="9"/>
  <c r="P262" i="10" s="1"/>
  <c r="N155" i="9"/>
  <c r="P156" i="10" s="1"/>
  <c r="N103" i="9"/>
  <c r="P104" i="10" s="1"/>
  <c r="N193" i="9"/>
  <c r="P194" i="10" s="1"/>
  <c r="N178" i="9"/>
  <c r="P179" i="10" s="1"/>
  <c r="N334" i="9"/>
  <c r="P335" i="10" s="1"/>
  <c r="N108" i="9"/>
  <c r="P109" i="10" s="1"/>
  <c r="N49" i="9"/>
  <c r="P50" i="10" s="1"/>
  <c r="N19" i="9"/>
  <c r="P20" i="10" s="1"/>
  <c r="N104" i="9"/>
  <c r="P105" i="10" s="1"/>
  <c r="N67" i="9"/>
  <c r="P68" i="10" s="1"/>
  <c r="N351" i="9"/>
  <c r="P352" i="10" s="1"/>
  <c r="N80" i="9"/>
  <c r="P81" i="10" s="1"/>
  <c r="N106" i="9"/>
  <c r="P107" i="10" s="1"/>
  <c r="N371" i="9"/>
  <c r="P372" i="10" s="1"/>
  <c r="N303" i="9"/>
  <c r="P304" i="10" s="1"/>
  <c r="N195" i="9"/>
  <c r="P196" i="10" s="1"/>
  <c r="N245" i="9"/>
  <c r="P246" i="10" s="1"/>
  <c r="N129" i="9"/>
  <c r="P130" i="10" s="1"/>
  <c r="N210" i="9"/>
  <c r="P211" i="10" s="1"/>
  <c r="N100" i="9"/>
  <c r="P101" i="10" s="1"/>
  <c r="N264" i="9"/>
  <c r="P265" i="10" s="1"/>
  <c r="N14" i="9"/>
  <c r="P15" i="10" s="1"/>
  <c r="N276" i="9"/>
  <c r="P277" i="10" s="1"/>
  <c r="N58" i="9"/>
  <c r="P59" i="10" s="1"/>
  <c r="N185" i="9"/>
  <c r="P186" i="10" s="1"/>
  <c r="N376" i="9"/>
  <c r="P377" i="10" s="1"/>
  <c r="N304" i="9"/>
  <c r="P305" i="10" s="1"/>
  <c r="N278" i="9"/>
  <c r="P279" i="10" s="1"/>
  <c r="N42" i="9"/>
  <c r="P43" i="10" s="1"/>
  <c r="N395" i="9"/>
  <c r="P396" i="10" s="1"/>
  <c r="N225" i="9"/>
  <c r="P226" i="10" s="1"/>
  <c r="N9" i="9"/>
  <c r="P10" i="10" s="1"/>
  <c r="N271" i="9"/>
  <c r="P272" i="10" s="1"/>
  <c r="N158" i="9"/>
  <c r="P159" i="10" s="1"/>
  <c r="N215" i="9"/>
  <c r="P216" i="10" s="1"/>
  <c r="N250" i="9"/>
  <c r="P251" i="10" s="1"/>
  <c r="N394" i="9"/>
  <c r="P395" i="10" s="1"/>
  <c r="N35" i="9"/>
  <c r="P36" i="10" s="1"/>
  <c r="N187" i="9"/>
  <c r="P188" i="10" s="1"/>
  <c r="N146" i="9"/>
  <c r="P147" i="10" s="1"/>
  <c r="N211" i="9"/>
  <c r="P212" i="10" s="1"/>
  <c r="N262" i="9"/>
  <c r="P263" i="10" s="1"/>
  <c r="N312" i="9"/>
  <c r="P313" i="10" s="1"/>
  <c r="N249" i="9"/>
  <c r="P250" i="10" s="1"/>
  <c r="N3" i="9"/>
  <c r="P4" i="10" s="1"/>
  <c r="N364" i="9"/>
  <c r="P365" i="10" s="1"/>
  <c r="N41" i="9"/>
  <c r="P42" i="10" s="1"/>
  <c r="N263" i="9"/>
  <c r="P264" i="10" s="1"/>
  <c r="N166" i="9"/>
  <c r="P167" i="10" s="1"/>
  <c r="N247" i="9"/>
  <c r="P248" i="10" s="1"/>
  <c r="N318" i="9"/>
  <c r="P319" i="10" s="1"/>
  <c r="N101" i="9"/>
  <c r="P102" i="10" s="1"/>
  <c r="N183" i="9"/>
  <c r="P184" i="10" s="1"/>
  <c r="N273" i="9"/>
  <c r="P274" i="10" s="1"/>
  <c r="N316" i="9"/>
  <c r="P317" i="10" s="1"/>
  <c r="N388" i="9"/>
  <c r="P389" i="10" s="1"/>
  <c r="N372" i="9"/>
  <c r="P373" i="10" s="1"/>
  <c r="N232" i="9"/>
  <c r="P233" i="10" s="1"/>
  <c r="N222" i="9"/>
  <c r="P223" i="10" s="1"/>
  <c r="N329" i="9"/>
  <c r="P330" i="10" s="1"/>
  <c r="N60" i="9"/>
  <c r="P61" i="10" s="1"/>
  <c r="N118" i="9"/>
  <c r="P119" i="10" s="1"/>
  <c r="N38" i="9"/>
  <c r="P39" i="10" s="1"/>
  <c r="N47" i="9"/>
  <c r="P48" i="10" s="1"/>
  <c r="N159" i="9"/>
  <c r="P160" i="10" s="1"/>
  <c r="N320" i="9"/>
  <c r="P321" i="10" s="1"/>
  <c r="N347" i="9"/>
  <c r="P348" i="10" s="1"/>
  <c r="N64" i="9"/>
  <c r="P65" i="10" s="1"/>
  <c r="N267" i="9"/>
  <c r="P268" i="10" s="1"/>
  <c r="N32" i="9"/>
  <c r="P33" i="10" s="1"/>
  <c r="N227" i="9"/>
  <c r="P228" i="10" s="1"/>
  <c r="N389" i="9"/>
  <c r="P390" i="10" s="1"/>
  <c r="N296" i="9"/>
  <c r="P297" i="10" s="1"/>
  <c r="N76" i="9"/>
  <c r="P77" i="10" s="1"/>
  <c r="N198" i="9"/>
  <c r="P199" i="10" s="1"/>
  <c r="N137" i="9"/>
  <c r="P138" i="10" s="1"/>
  <c r="N252" i="9"/>
  <c r="P253" i="10" s="1"/>
  <c r="N253" i="9"/>
  <c r="P254" i="10" s="1"/>
  <c r="N287" i="9"/>
  <c r="P288" i="10" s="1"/>
  <c r="N228" i="9"/>
  <c r="P229" i="10" s="1"/>
  <c r="N135" i="9"/>
  <c r="P136" i="10" s="1"/>
  <c r="N295" i="9"/>
  <c r="P296" i="10" s="1"/>
  <c r="N289" i="9"/>
  <c r="P290" i="10" s="1"/>
  <c r="N294" i="9"/>
  <c r="P295" i="10" s="1"/>
  <c r="N147" i="9"/>
  <c r="P148" i="10" s="1"/>
  <c r="N255" i="9"/>
  <c r="P256" i="10" s="1"/>
  <c r="N87" i="9"/>
  <c r="P88" i="10" s="1"/>
  <c r="N387" i="9"/>
  <c r="P388" i="10" s="1"/>
  <c r="N379" i="9"/>
  <c r="P380" i="10" s="1"/>
  <c r="N160" i="9"/>
  <c r="P161" i="10" s="1"/>
  <c r="N268" i="9"/>
  <c r="P269" i="10" s="1"/>
  <c r="N81" i="9"/>
  <c r="P82" i="10" s="1"/>
  <c r="N357" i="9"/>
  <c r="P358" i="10" s="1"/>
  <c r="N84" i="9"/>
  <c r="P85" i="10" s="1"/>
  <c r="N355" i="9"/>
  <c r="P356" i="10" s="1"/>
  <c r="N324" i="9"/>
  <c r="P325" i="10" s="1"/>
  <c r="N283" i="9"/>
  <c r="P284" i="10" s="1"/>
  <c r="N274" i="9"/>
  <c r="P275" i="10" s="1"/>
  <c r="N243" i="9"/>
  <c r="P244" i="10" s="1"/>
  <c r="N139" i="9"/>
  <c r="P140" i="10" s="1"/>
  <c r="N219" i="9"/>
  <c r="P220" i="10" s="1"/>
  <c r="N400" i="9"/>
  <c r="P401" i="10" s="1"/>
  <c r="N286" i="9"/>
  <c r="P287" i="10" s="1"/>
  <c r="N207" i="9"/>
  <c r="P208" i="10" s="1"/>
  <c r="N191" i="9"/>
  <c r="P192" i="10" s="1"/>
  <c r="N57" i="9"/>
  <c r="P58" i="10" s="1"/>
  <c r="N251" i="9"/>
  <c r="P252" i="10" s="1"/>
  <c r="N323" i="9"/>
  <c r="P324" i="10" s="1"/>
  <c r="N373" i="9"/>
  <c r="P374" i="10" s="1"/>
  <c r="N235" i="9"/>
  <c r="P236" i="10" s="1"/>
  <c r="N169" i="9"/>
  <c r="P170" i="10" s="1"/>
  <c r="N23" i="9"/>
  <c r="P24" i="10" s="1"/>
  <c r="N72" i="9"/>
  <c r="P73" i="10" s="1"/>
  <c r="N203" i="9"/>
  <c r="P204" i="10" s="1"/>
  <c r="N370" i="9"/>
  <c r="P371" i="10" s="1"/>
  <c r="N349" i="9"/>
  <c r="P350" i="10" s="1"/>
  <c r="N180" i="9"/>
  <c r="P181" i="10" s="1"/>
  <c r="N10" i="9"/>
  <c r="P11" i="10" s="1"/>
  <c r="N150" i="9"/>
  <c r="P151" i="10" s="1"/>
  <c r="N88" i="9"/>
  <c r="P89" i="10" s="1"/>
  <c r="N190" i="9"/>
  <c r="P191" i="10" s="1"/>
  <c r="N11" i="9"/>
  <c r="P12" i="10" s="1"/>
  <c r="N246" i="9"/>
  <c r="P247" i="10" s="1"/>
  <c r="N176" i="9"/>
  <c r="P177" i="10" s="1"/>
  <c r="N218" i="9"/>
  <c r="P219" i="10" s="1"/>
  <c r="N342" i="9"/>
  <c r="P343" i="10" s="1"/>
  <c r="N37" i="9"/>
  <c r="P38" i="10" s="1"/>
  <c r="N39" i="9"/>
  <c r="P40" i="10" s="1"/>
  <c r="N311" i="9"/>
  <c r="P312" i="10" s="1"/>
  <c r="N113" i="9"/>
  <c r="P114" i="10" s="1"/>
  <c r="N109" i="9"/>
  <c r="P110" i="10" s="1"/>
  <c r="N230" i="9"/>
  <c r="P231" i="10" s="1"/>
  <c r="N208" i="9"/>
  <c r="P209" i="10" s="1"/>
  <c r="N189" i="9"/>
  <c r="P190" i="10" s="1"/>
  <c r="N309" i="9"/>
  <c r="P310" i="10" s="1"/>
  <c r="N321" i="9"/>
  <c r="P322" i="10" s="1"/>
  <c r="N337" i="9"/>
  <c r="P338" i="10" s="1"/>
  <c r="N194" i="9"/>
  <c r="P195" i="10" s="1"/>
  <c r="N240" i="9"/>
  <c r="P241" i="10" s="1"/>
  <c r="N356" i="9"/>
  <c r="P357" i="10" s="1"/>
  <c r="N126" i="9"/>
  <c r="P127" i="10" s="1"/>
  <c r="N348" i="9"/>
  <c r="P349" i="10" s="1"/>
  <c r="N306" i="9"/>
  <c r="P307" i="10" s="1"/>
  <c r="N367" i="9"/>
  <c r="P368" i="10" s="1"/>
  <c r="N302" i="9"/>
  <c r="P303" i="10" s="1"/>
  <c r="N94" i="9"/>
  <c r="P95" i="10" s="1"/>
  <c r="N184" i="9"/>
  <c r="P185" i="10" s="1"/>
  <c r="N390" i="9"/>
  <c r="P391" i="10" s="1"/>
  <c r="N130" i="9"/>
  <c r="P131" i="10" s="1"/>
  <c r="N170" i="9"/>
  <c r="P171" i="10" s="1"/>
  <c r="N368" i="9"/>
  <c r="P369" i="10" s="1"/>
  <c r="N140" i="9"/>
  <c r="P141" i="10" s="1"/>
  <c r="N156" i="9"/>
  <c r="P157" i="10" s="1"/>
  <c r="N258" i="9"/>
  <c r="P259" i="10" s="1"/>
  <c r="N226" i="9"/>
  <c r="P227" i="10" s="1"/>
  <c r="N397" i="9"/>
  <c r="P398" i="10" s="1"/>
  <c r="N21" i="9"/>
  <c r="P22" i="10" s="1"/>
  <c r="N269" i="9"/>
  <c r="P270" i="10" s="1"/>
  <c r="N45" i="9"/>
  <c r="P46" i="10" s="1"/>
  <c r="N179" i="9"/>
  <c r="P180" i="10" s="1"/>
  <c r="N163" i="9"/>
  <c r="P164" i="10" s="1"/>
  <c r="N97" i="9"/>
  <c r="P98" i="10" s="1"/>
  <c r="N209" i="9"/>
  <c r="P210" i="10" s="1"/>
  <c r="N340" i="9"/>
  <c r="P341" i="10" s="1"/>
  <c r="N177" i="9"/>
  <c r="P178" i="10" s="1"/>
  <c r="N325" i="9"/>
  <c r="P326" i="10" s="1"/>
  <c r="N266" i="9"/>
  <c r="P267" i="10" s="1"/>
  <c r="N375" i="9"/>
  <c r="P376" i="10" s="1"/>
  <c r="N343" i="9"/>
  <c r="P344" i="10" s="1"/>
  <c r="N132" i="9"/>
  <c r="P133" i="10" s="1"/>
  <c r="N152" i="9"/>
  <c r="P153" i="10" s="1"/>
  <c r="N265" i="9"/>
  <c r="P266" i="10" s="1"/>
  <c r="N33" i="9"/>
  <c r="P34" i="10" s="1"/>
  <c r="N8" i="9"/>
  <c r="P9" i="10" s="1"/>
  <c r="N120" i="9"/>
  <c r="P121" i="10" s="1"/>
  <c r="N399" i="9"/>
  <c r="P400" i="10" s="1"/>
  <c r="N79" i="9"/>
  <c r="P80" i="10" s="1"/>
  <c r="N22" i="9"/>
  <c r="P23" i="10" s="1"/>
  <c r="N111" i="9"/>
  <c r="P112" i="10" s="1"/>
  <c r="N144" i="9"/>
  <c r="P145" i="10" s="1"/>
  <c r="N31" i="9"/>
  <c r="P32" i="10" s="1"/>
  <c r="N317" i="9"/>
  <c r="P318" i="10" s="1"/>
  <c r="N75" i="9"/>
  <c r="P76" i="10" s="1"/>
  <c r="N131" i="9"/>
  <c r="P132" i="10" s="1"/>
  <c r="N200" i="9"/>
  <c r="P201" i="10" s="1"/>
  <c r="N29" i="9"/>
  <c r="P30" i="10" s="1"/>
  <c r="N214" i="9"/>
  <c r="P215" i="10" s="1"/>
  <c r="N90" i="9"/>
  <c r="P91" i="10" s="1"/>
  <c r="N54" i="9"/>
  <c r="P55" i="10" s="1"/>
  <c r="N15" i="9"/>
  <c r="P16" i="10" s="1"/>
  <c r="N82" i="9"/>
  <c r="P83" i="10" s="1"/>
  <c r="N244" i="9"/>
  <c r="P245" i="10" s="1"/>
  <c r="N275" i="9"/>
  <c r="P276" i="10" s="1"/>
  <c r="N123" i="9"/>
  <c r="P124" i="10" s="1"/>
  <c r="N165" i="9"/>
  <c r="P166" i="10" s="1"/>
  <c r="H2" i="9"/>
  <c r="J2" i="9"/>
  <c r="J3" i="10" s="1"/>
  <c r="F24" i="9"/>
  <c r="H24" i="9" s="1"/>
  <c r="F55" i="9"/>
  <c r="H55" i="9" s="1"/>
  <c r="F127" i="9"/>
  <c r="H127" i="9" s="1"/>
  <c r="F143" i="9"/>
  <c r="N144" i="10" s="1"/>
  <c r="Q144" i="10" s="1"/>
  <c r="F345" i="9"/>
  <c r="N346" i="10" s="1"/>
  <c r="Q346" i="10" s="1"/>
  <c r="F182" i="9"/>
  <c r="N183" i="10" s="1"/>
  <c r="Q183" i="10" s="1"/>
  <c r="F280" i="9"/>
  <c r="H280" i="9" s="1"/>
  <c r="F147" i="9"/>
  <c r="H147" i="9" s="1"/>
  <c r="F308" i="9"/>
  <c r="H308" i="9" s="1"/>
  <c r="F103" i="9"/>
  <c r="N104" i="10" s="1"/>
  <c r="Q104" i="10" s="1"/>
  <c r="F396" i="9"/>
  <c r="N397" i="10" s="1"/>
  <c r="Q397" i="10" s="1"/>
  <c r="F208" i="9"/>
  <c r="N209" i="10" s="1"/>
  <c r="Q209" i="10" s="1"/>
  <c r="F368" i="9"/>
  <c r="H368" i="9" s="1"/>
  <c r="F357" i="9"/>
  <c r="H357" i="9" s="1"/>
  <c r="F198" i="9"/>
  <c r="H198" i="9" s="1"/>
  <c r="F214" i="9"/>
  <c r="H214" i="9" s="1"/>
  <c r="F77" i="9"/>
  <c r="N78" i="10" s="1"/>
  <c r="Q78" i="10" s="1"/>
  <c r="F64" i="9"/>
  <c r="N65" i="10" s="1"/>
  <c r="Q65" i="10" s="1"/>
  <c r="F56" i="9"/>
  <c r="H56" i="9" s="1"/>
  <c r="F19" i="9"/>
  <c r="H19" i="9" s="1"/>
  <c r="F141" i="9"/>
  <c r="H141" i="9" s="1"/>
  <c r="F207" i="9"/>
  <c r="H207" i="9" s="1"/>
  <c r="F22" i="9"/>
  <c r="H22" i="9" s="1"/>
  <c r="F369" i="9"/>
  <c r="N370" i="10" s="1"/>
  <c r="Q370" i="10" s="1"/>
  <c r="F167" i="9"/>
  <c r="N168" i="10" s="1"/>
  <c r="Q168" i="10" s="1"/>
  <c r="F32" i="9"/>
  <c r="H32" i="9" s="1"/>
  <c r="F273" i="9"/>
  <c r="H273" i="9" s="1"/>
  <c r="F194" i="9"/>
  <c r="H194" i="9" s="1"/>
  <c r="F234" i="9"/>
  <c r="H234" i="9" s="1"/>
  <c r="F36" i="9"/>
  <c r="H36" i="9" s="1"/>
  <c r="F318" i="9"/>
  <c r="H318" i="9" s="1"/>
  <c r="F248" i="9"/>
  <c r="N249" i="10" s="1"/>
  <c r="Q249" i="10" s="1"/>
  <c r="F71" i="9"/>
  <c r="N72" i="10" s="1"/>
  <c r="Q72" i="10" s="1"/>
  <c r="F307" i="9"/>
  <c r="H307" i="9" s="1"/>
  <c r="F380" i="9"/>
  <c r="H380" i="9" s="1"/>
  <c r="F326" i="9"/>
  <c r="H326" i="9" s="1"/>
  <c r="F178" i="9"/>
  <c r="H178" i="9" s="1"/>
  <c r="F361" i="9"/>
  <c r="N362" i="10" s="1"/>
  <c r="Q362" i="10" s="1"/>
  <c r="F110" i="9"/>
  <c r="N111" i="10" s="1"/>
  <c r="Q111" i="10" s="1"/>
  <c r="F228" i="9"/>
  <c r="N229" i="10" s="1"/>
  <c r="Q229" i="10" s="1"/>
  <c r="F154" i="9"/>
  <c r="H154" i="9" s="1"/>
  <c r="F399" i="9"/>
  <c r="H399" i="9" s="1"/>
  <c r="F44" i="9"/>
  <c r="H44" i="9" s="1"/>
  <c r="F163" i="9"/>
  <c r="H163" i="9" s="1"/>
  <c r="F291" i="9"/>
  <c r="N292" i="10" s="1"/>
  <c r="Q292" i="10" s="1"/>
  <c r="F41" i="9"/>
  <c r="N42" i="10" s="1"/>
  <c r="Q42" i="10" s="1"/>
  <c r="F235" i="9"/>
  <c r="H235" i="9" s="1"/>
  <c r="F371" i="9"/>
  <c r="H371" i="9" s="1"/>
  <c r="F193" i="9"/>
  <c r="H193" i="9" s="1"/>
  <c r="F59" i="9"/>
  <c r="N60" i="10" s="1"/>
  <c r="Q60" i="10" s="1"/>
  <c r="F364" i="9"/>
  <c r="N365" i="10" s="1"/>
  <c r="Q365" i="10" s="1"/>
  <c r="F117" i="9"/>
  <c r="N118" i="10" s="1"/>
  <c r="Q118" i="10" s="1"/>
  <c r="F387" i="9"/>
  <c r="N388" i="10" s="1"/>
  <c r="Q388" i="10" s="1"/>
  <c r="F144" i="9"/>
  <c r="H144" i="9" s="1"/>
  <c r="F355" i="9"/>
  <c r="H355" i="9" s="1"/>
  <c r="F384" i="9"/>
  <c r="H384" i="9" s="1"/>
  <c r="F74" i="9"/>
  <c r="H74" i="9" s="1"/>
  <c r="F385" i="9"/>
  <c r="H385" i="9" s="1"/>
  <c r="F382" i="9"/>
  <c r="N383" i="10" s="1"/>
  <c r="Q383" i="10" s="1"/>
  <c r="F257" i="9"/>
  <c r="N258" i="10" s="1"/>
  <c r="Q258" i="10" s="1"/>
  <c r="F335" i="9"/>
  <c r="H335" i="9" s="1"/>
  <c r="F238" i="9"/>
  <c r="H238" i="9" s="1"/>
  <c r="F53" i="9"/>
  <c r="H53" i="9" s="1"/>
  <c r="F191" i="9"/>
  <c r="N192" i="10" s="1"/>
  <c r="Q192" i="10" s="1"/>
  <c r="F379" i="9"/>
  <c r="H379" i="9" s="1"/>
  <c r="F83" i="9"/>
  <c r="N84" i="10" s="1"/>
  <c r="Q84" i="10" s="1"/>
  <c r="F310" i="9"/>
  <c r="H310" i="9" s="1"/>
  <c r="F152" i="9"/>
  <c r="H152" i="9" s="1"/>
  <c r="F331" i="9"/>
  <c r="H331" i="9" s="1"/>
  <c r="F324" i="9"/>
  <c r="H324" i="9" s="1"/>
  <c r="F383" i="9"/>
  <c r="N384" i="10" s="1"/>
  <c r="Q384" i="10" s="1"/>
  <c r="F215" i="9"/>
  <c r="N216" i="10" s="1"/>
  <c r="Q216" i="10" s="1"/>
  <c r="F302" i="9"/>
  <c r="N303" i="10" s="1"/>
  <c r="Q303" i="10" s="1"/>
  <c r="F159" i="9"/>
  <c r="H159" i="9" s="1"/>
  <c r="F157" i="9"/>
  <c r="H157" i="9" s="1"/>
  <c r="F306" i="9"/>
  <c r="H306" i="9" s="1"/>
  <c r="F15" i="9"/>
  <c r="F29" i="9"/>
  <c r="H29" i="9" s="1"/>
  <c r="F192" i="9"/>
  <c r="N193" i="10" s="1"/>
  <c r="Q193" i="10" s="1"/>
  <c r="F275" i="9"/>
  <c r="H275" i="9" s="1"/>
  <c r="F129" i="9"/>
  <c r="H129" i="9" s="1"/>
  <c r="F72" i="9"/>
  <c r="H72" i="9" s="1"/>
  <c r="F7" i="9"/>
  <c r="H7" i="9" s="1"/>
  <c r="F18" i="9"/>
  <c r="H18" i="9" s="1"/>
  <c r="F227" i="9"/>
  <c r="N228" i="10" s="1"/>
  <c r="Q228" i="10" s="1"/>
  <c r="F226" i="9"/>
  <c r="N227" i="10" s="1"/>
  <c r="Q227" i="10" s="1"/>
  <c r="F39" i="9"/>
  <c r="H39" i="9" s="1"/>
  <c r="F377" i="9"/>
  <c r="H377" i="9" s="1"/>
  <c r="F160" i="9"/>
  <c r="H160" i="9" s="1"/>
  <c r="F101" i="9"/>
  <c r="H101" i="9" s="1"/>
  <c r="F9" i="9"/>
  <c r="H9" i="9" s="1"/>
  <c r="F97" i="9"/>
  <c r="N98" i="10" s="1"/>
  <c r="Q98" i="10" s="1"/>
  <c r="F47" i="9"/>
  <c r="N48" i="10" s="1"/>
  <c r="Q48" i="10" s="1"/>
  <c r="F134" i="9"/>
  <c r="H134" i="9" s="1"/>
  <c r="F199" i="9"/>
  <c r="H199" i="9" s="1"/>
  <c r="F82" i="9"/>
  <c r="H82" i="9" s="1"/>
  <c r="F14" i="9"/>
  <c r="H14" i="9" s="1"/>
  <c r="F12" i="9"/>
  <c r="H12" i="9" s="1"/>
  <c r="F400" i="9"/>
  <c r="N401" i="10" s="1"/>
  <c r="Q401" i="10" s="1"/>
  <c r="F92" i="9"/>
  <c r="N93" i="10" s="1"/>
  <c r="Q93" i="10" s="1"/>
  <c r="F8" i="9"/>
  <c r="H8" i="9" s="1"/>
  <c r="F184" i="9"/>
  <c r="H184" i="9" s="1"/>
  <c r="F300" i="9"/>
  <c r="H300" i="9" s="1"/>
  <c r="F11" i="9"/>
  <c r="H11" i="9" s="1"/>
  <c r="F337" i="9"/>
  <c r="N338" i="10" s="1"/>
  <c r="Q338" i="10" s="1"/>
  <c r="F52" i="9"/>
  <c r="N53" i="10" s="1"/>
  <c r="Q53" i="10" s="1"/>
  <c r="F48" i="9"/>
  <c r="H48" i="9" s="1"/>
  <c r="F347" i="9"/>
  <c r="H347" i="9" s="1"/>
  <c r="F344" i="9"/>
  <c r="H344" i="9" s="1"/>
  <c r="F68" i="9"/>
  <c r="H68" i="9" s="1"/>
  <c r="F216" i="9"/>
  <c r="H216" i="9" s="1"/>
  <c r="F155" i="9"/>
  <c r="N156" i="10" s="1"/>
  <c r="Q156" i="10" s="1"/>
  <c r="F37" i="9"/>
  <c r="N38" i="10" s="1"/>
  <c r="Q38" i="10" s="1"/>
  <c r="F209" i="9"/>
  <c r="H209" i="9" s="1"/>
  <c r="F26" i="9"/>
  <c r="N27" i="10" s="1"/>
  <c r="Q27" i="10" s="1"/>
  <c r="F20" i="9"/>
  <c r="H20" i="9" s="1"/>
  <c r="F21" i="9"/>
  <c r="F168" i="9"/>
  <c r="N169" i="10" s="1"/>
  <c r="Q169" i="10" s="1"/>
  <c r="F131" i="9"/>
  <c r="N132" i="10" s="1"/>
  <c r="Q132" i="10" s="1"/>
  <c r="F114" i="9"/>
  <c r="N115" i="10" s="1"/>
  <c r="Q115" i="10" s="1"/>
  <c r="F34" i="9"/>
  <c r="H34" i="9" s="1"/>
  <c r="F89" i="9"/>
  <c r="H89" i="9" s="1"/>
  <c r="F195" i="9"/>
  <c r="H195" i="9" s="1"/>
  <c r="F102" i="9"/>
  <c r="H102" i="9" s="1"/>
  <c r="F197" i="9"/>
  <c r="N198" i="10" s="1"/>
  <c r="Q198" i="10" s="1"/>
  <c r="F104" i="9"/>
  <c r="N105" i="10" s="1"/>
  <c r="Q105" i="10" s="1"/>
  <c r="F285" i="9"/>
  <c r="N286" i="10" s="1"/>
  <c r="Q286" i="10" s="1"/>
  <c r="F98" i="9"/>
  <c r="N99" i="10" s="1"/>
  <c r="Q99" i="10" s="1"/>
  <c r="F175" i="9"/>
  <c r="H175" i="9" s="1"/>
  <c r="F323" i="9"/>
  <c r="H323" i="9" s="1"/>
  <c r="F5" i="9"/>
  <c r="H5" i="9" s="1"/>
  <c r="F397" i="9"/>
  <c r="N398" i="10" s="1"/>
  <c r="Q398" i="10" s="1"/>
  <c r="F381" i="9"/>
  <c r="N382" i="10" s="1"/>
  <c r="Q382" i="10" s="1"/>
  <c r="F130" i="9"/>
  <c r="N131" i="10" s="1"/>
  <c r="Q131" i="10" s="1"/>
  <c r="F286" i="9"/>
  <c r="H286" i="9" s="1"/>
  <c r="F295" i="9"/>
  <c r="H295" i="9" s="1"/>
  <c r="F221" i="9"/>
  <c r="N222" i="10" s="1"/>
  <c r="Q222" i="10" s="1"/>
  <c r="F45" i="9"/>
  <c r="H45" i="9" s="1"/>
  <c r="F329" i="9"/>
  <c r="N330" i="10" s="1"/>
  <c r="Q330" i="10" s="1"/>
  <c r="F30" i="9"/>
  <c r="N31" i="10" s="1"/>
  <c r="Q31" i="10" s="1"/>
  <c r="F356" i="9"/>
  <c r="H356" i="9" s="1"/>
  <c r="F67" i="9"/>
  <c r="H67" i="9" s="1"/>
  <c r="F150" i="9"/>
  <c r="H150" i="9" s="1"/>
  <c r="F81" i="9"/>
  <c r="N82" i="10" s="1"/>
  <c r="Q82" i="10" s="1"/>
  <c r="F346" i="9"/>
  <c r="N347" i="10" s="1"/>
  <c r="Q347" i="10" s="1"/>
  <c r="F90" i="9"/>
  <c r="H90" i="9" s="1"/>
  <c r="F312" i="9"/>
  <c r="H312" i="9" s="1"/>
  <c r="F313" i="9"/>
  <c r="H313" i="9" s="1"/>
  <c r="F327" i="9"/>
  <c r="H327" i="9" s="1"/>
  <c r="F10" i="9"/>
  <c r="H10" i="9" s="1"/>
  <c r="F93" i="9"/>
  <c r="N94" i="10" s="1"/>
  <c r="Q94" i="10" s="1"/>
  <c r="F332" i="9"/>
  <c r="N333" i="10" s="1"/>
  <c r="Q333" i="10" s="1"/>
  <c r="F49" i="9"/>
  <c r="N50" i="10" s="1"/>
  <c r="Q50" i="10" s="1"/>
  <c r="F91" i="9"/>
  <c r="N92" i="10" s="1"/>
  <c r="Q92" i="10" s="1"/>
  <c r="F33" i="9"/>
  <c r="H33" i="9" s="1"/>
  <c r="F370" i="9"/>
  <c r="N371" i="10" s="1"/>
  <c r="Q371" i="10" s="1"/>
  <c r="F230" i="9"/>
  <c r="N231" i="10" s="1"/>
  <c r="Q231" i="10" s="1"/>
  <c r="F99" i="9"/>
  <c r="H99" i="9" s="1"/>
  <c r="F388" i="9"/>
  <c r="H388" i="9" s="1"/>
  <c r="F301" i="9"/>
  <c r="H301" i="9" s="1"/>
  <c r="F386" i="9"/>
  <c r="N387" i="10" s="1"/>
  <c r="Q387" i="10" s="1"/>
  <c r="F246" i="9"/>
  <c r="N247" i="10" s="1"/>
  <c r="Q247" i="10" s="1"/>
  <c r="F58" i="9"/>
  <c r="H58" i="9" s="1"/>
  <c r="F85" i="9"/>
  <c r="H85" i="9" s="1"/>
  <c r="F38" i="9"/>
  <c r="N39" i="10" s="1"/>
  <c r="Q39" i="10" s="1"/>
  <c r="F54" i="9"/>
  <c r="N55" i="10" s="1"/>
  <c r="Q55" i="10" s="1"/>
  <c r="F171" i="9"/>
  <c r="N172" i="10" s="1"/>
  <c r="Q172" i="10" s="1"/>
  <c r="F309" i="9"/>
  <c r="H309" i="9" s="1"/>
  <c r="F254" i="9"/>
  <c r="H254" i="9" s="1"/>
  <c r="F328" i="9"/>
  <c r="N329" i="10" s="1"/>
  <c r="Q329" i="10" s="1"/>
  <c r="F222" i="9"/>
  <c r="H222" i="9" s="1"/>
  <c r="F161" i="9"/>
  <c r="N162" i="10" s="1"/>
  <c r="Q162" i="10" s="1"/>
  <c r="F158" i="9"/>
  <c r="N159" i="10" s="1"/>
  <c r="Q159" i="10" s="1"/>
  <c r="F183" i="9"/>
  <c r="N184" i="10" s="1"/>
  <c r="Q184" i="10" s="1"/>
  <c r="F264" i="9"/>
  <c r="H264" i="9" s="1"/>
  <c r="F265" i="9"/>
  <c r="H265" i="9" s="1"/>
  <c r="F43" i="9"/>
  <c r="H43" i="9" s="1"/>
  <c r="F351" i="9"/>
  <c r="N352" i="10" s="1"/>
  <c r="Q352" i="10" s="1"/>
  <c r="F17" i="9"/>
  <c r="N18" i="10" s="1"/>
  <c r="Q18" i="10" s="1"/>
  <c r="F297" i="9"/>
  <c r="N298" i="10" s="1"/>
  <c r="Q298" i="10" s="1"/>
  <c r="F325" i="9"/>
  <c r="N326" i="10" s="1"/>
  <c r="Q326" i="10" s="1"/>
  <c r="F362" i="9"/>
  <c r="H362" i="9" s="1"/>
  <c r="F296" i="9"/>
  <c r="H296" i="9" s="1"/>
  <c r="F245" i="9"/>
  <c r="H245" i="9" s="1"/>
  <c r="F398" i="9"/>
  <c r="H398" i="9" s="1"/>
  <c r="F206" i="9"/>
  <c r="N207" i="10" s="1"/>
  <c r="Q207" i="10" s="1"/>
  <c r="F142" i="9"/>
  <c r="H142" i="9" s="1"/>
  <c r="F252" i="9"/>
  <c r="N253" i="10" s="1"/>
  <c r="Q253" i="10" s="1"/>
  <c r="F153" i="9"/>
  <c r="H153" i="9" s="1"/>
  <c r="F299" i="9"/>
  <c r="H299" i="9" s="1"/>
  <c r="F210" i="9"/>
  <c r="H210" i="9" s="1"/>
  <c r="F390" i="9"/>
  <c r="N391" i="10" s="1"/>
  <c r="Q391" i="10" s="1"/>
  <c r="F146" i="9"/>
  <c r="H146" i="9" s="1"/>
  <c r="F46" i="9"/>
  <c r="N47" i="10" s="1"/>
  <c r="Q47" i="10" s="1"/>
  <c r="F23" i="9"/>
  <c r="H23" i="9" s="1"/>
  <c r="F69" i="9"/>
  <c r="H69" i="9" s="1"/>
  <c r="F162" i="9"/>
  <c r="N163" i="10" s="1"/>
  <c r="Q163" i="10" s="1"/>
  <c r="F169" i="9"/>
  <c r="H169" i="9" s="1"/>
  <c r="F219" i="9"/>
  <c r="H219" i="9" s="1"/>
  <c r="F358" i="9"/>
  <c r="N359" i="10" s="1"/>
  <c r="Q359" i="10" s="1"/>
  <c r="F145" i="9"/>
  <c r="H145" i="9" s="1"/>
  <c r="F84" i="9"/>
  <c r="H84" i="9" s="1"/>
  <c r="F276" i="9"/>
  <c r="N277" i="10" s="1"/>
  <c r="Q277" i="10" s="1"/>
  <c r="F126" i="9"/>
  <c r="H126" i="9" s="1"/>
  <c r="F366" i="9"/>
  <c r="N367" i="10" s="1"/>
  <c r="Q367" i="10" s="1"/>
  <c r="F279" i="9"/>
  <c r="N280" i="10" s="1"/>
  <c r="Q280" i="10" s="1"/>
  <c r="F220" i="9"/>
  <c r="N221" i="10" s="1"/>
  <c r="Q221" i="10" s="1"/>
  <c r="F322" i="9"/>
  <c r="N323" i="10" s="1"/>
  <c r="Q323" i="10" s="1"/>
  <c r="F156" i="9"/>
  <c r="H156" i="9" s="1"/>
  <c r="F73" i="9"/>
  <c r="H73" i="9" s="1"/>
  <c r="F70" i="9"/>
  <c r="N71" i="10" s="1"/>
  <c r="Q71" i="10" s="1"/>
  <c r="F185" i="9"/>
  <c r="N186" i="10" s="1"/>
  <c r="Q186" i="10" s="1"/>
  <c r="F305" i="9"/>
  <c r="N306" i="10" s="1"/>
  <c r="Q306" i="10" s="1"/>
  <c r="F274" i="9"/>
  <c r="N275" i="10" s="1"/>
  <c r="Q275" i="10" s="1"/>
  <c r="F211" i="9"/>
  <c r="H211" i="9" s="1"/>
  <c r="F229" i="9"/>
  <c r="H229" i="9" s="1"/>
  <c r="F336" i="9"/>
  <c r="H336" i="9" s="1"/>
  <c r="F128" i="9"/>
  <c r="N129" i="10" s="1"/>
  <c r="Q129" i="10" s="1"/>
  <c r="F113" i="9"/>
  <c r="N114" i="10" s="1"/>
  <c r="Q114" i="10" s="1"/>
  <c r="F363" i="9"/>
  <c r="H363" i="9" s="1"/>
  <c r="F298" i="9"/>
  <c r="H298" i="9" s="1"/>
  <c r="F272" i="9"/>
  <c r="H272" i="9" s="1"/>
  <c r="F35" i="9"/>
  <c r="N36" i="10" s="1"/>
  <c r="Q36" i="10" s="1"/>
  <c r="F389" i="9"/>
  <c r="H389" i="9" s="1"/>
  <c r="F151" i="9"/>
  <c r="N152" i="10" s="1"/>
  <c r="Q152" i="10" s="1"/>
  <c r="F137" i="9"/>
  <c r="N138" i="10" s="1"/>
  <c r="Q138" i="10" s="1"/>
  <c r="F25" i="9"/>
  <c r="H25" i="9" s="1"/>
  <c r="F42" i="9"/>
  <c r="H42" i="9" s="1"/>
  <c r="F352" i="9"/>
  <c r="H352" i="9" s="1"/>
  <c r="F6" i="9"/>
  <c r="H6" i="9" s="1"/>
  <c r="F118" i="9"/>
  <c r="H118" i="9" s="1"/>
  <c r="F164" i="9"/>
  <c r="H164" i="9" s="1"/>
  <c r="F244" i="9"/>
  <c r="H244" i="9" s="1"/>
  <c r="F330" i="9"/>
  <c r="N331" i="10" s="1"/>
  <c r="Q331" i="10" s="1"/>
  <c r="F40" i="9"/>
  <c r="H40" i="9" s="1"/>
  <c r="F170" i="9"/>
  <c r="H170" i="9" s="1"/>
  <c r="F317" i="9"/>
  <c r="H317" i="9" s="1"/>
  <c r="F100" i="9"/>
  <c r="N101" i="10" s="1"/>
  <c r="Q101" i="10" s="1"/>
  <c r="F196" i="9"/>
  <c r="H196" i="9" s="1"/>
  <c r="F247" i="9"/>
  <c r="N248" i="10" s="1"/>
  <c r="Q248" i="10" s="1"/>
  <c r="F57" i="9"/>
  <c r="N58" i="10" s="1"/>
  <c r="Q58" i="10" s="1"/>
  <c r="F292" i="9"/>
  <c r="N293" i="10" s="1"/>
  <c r="Q293" i="10" s="1"/>
  <c r="F376" i="9"/>
  <c r="H376" i="9" s="1"/>
  <c r="F31" i="9"/>
  <c r="H31" i="9" s="1"/>
  <c r="F365" i="9"/>
  <c r="H365" i="9" s="1"/>
  <c r="F231" i="9"/>
  <c r="N232" i="10" s="1"/>
  <c r="Q232" i="10" s="1"/>
  <c r="F378" i="9"/>
  <c r="H378" i="9" s="1"/>
  <c r="F13" i="9"/>
  <c r="H13" i="9" s="1"/>
  <c r="F16" i="9"/>
  <c r="H16" i="9" s="1"/>
  <c r="F348" i="9"/>
  <c r="H348" i="9" s="1"/>
  <c r="F311" i="9"/>
  <c r="H311" i="9" s="1"/>
  <c r="F253" i="9"/>
  <c r="N254" i="10" s="1"/>
  <c r="Q254" i="10" s="1"/>
  <c r="F121" i="9"/>
  <c r="N122" i="10" s="1"/>
  <c r="Q122" i="10" s="1"/>
  <c r="F27" i="9"/>
  <c r="N28" i="10" s="1"/>
  <c r="Q28" i="10" s="1"/>
  <c r="F28" i="9"/>
  <c r="H28" i="9" s="1"/>
  <c r="F367" i="9"/>
  <c r="H367" i="9" s="1"/>
  <c r="F249" i="9"/>
  <c r="N250" i="10" s="1"/>
  <c r="Q250" i="10" s="1"/>
  <c r="F181" i="9"/>
  <c r="H181" i="9" s="1"/>
  <c r="F4" i="9"/>
  <c r="H4" i="9" s="1"/>
  <c r="F316" i="9"/>
  <c r="N317" i="10" s="1"/>
  <c r="Q317" i="10" s="1"/>
  <c r="F243" i="9"/>
  <c r="H243" i="9" s="1"/>
  <c r="P197" i="10"/>
  <c r="P155" i="10"/>
  <c r="P129" i="10"/>
  <c r="P333" i="10"/>
  <c r="P198" i="10"/>
  <c r="P336" i="10"/>
  <c r="P182" i="10"/>
  <c r="P173" i="10"/>
  <c r="P257" i="10"/>
  <c r="P225" i="10"/>
  <c r="F3" i="9"/>
  <c r="O385" i="10"/>
  <c r="O346" i="10"/>
  <c r="O53" i="10"/>
  <c r="O259" i="10"/>
  <c r="J268" i="9"/>
  <c r="J269" i="10" s="1"/>
  <c r="J165" i="9"/>
  <c r="J166" i="10" s="1"/>
  <c r="F166" i="9"/>
  <c r="O237" i="10"/>
  <c r="F237" i="9"/>
  <c r="J342" i="9"/>
  <c r="J343" i="10" s="1"/>
  <c r="F343" i="9"/>
  <c r="J217" i="9"/>
  <c r="J218" i="10" s="1"/>
  <c r="J60" i="9"/>
  <c r="J61" i="10" s="1"/>
  <c r="F61" i="9"/>
  <c r="O350" i="10"/>
  <c r="O242" i="10"/>
  <c r="F242" i="9"/>
  <c r="O66" i="10"/>
  <c r="O95" i="10"/>
  <c r="O203" i="10"/>
  <c r="F203" i="9"/>
  <c r="H203" i="9" s="1"/>
  <c r="O140" i="10"/>
  <c r="F140" i="9"/>
  <c r="O63" i="10"/>
  <c r="O282" i="10"/>
  <c r="O271" i="10"/>
  <c r="O96" i="10"/>
  <c r="J287" i="9"/>
  <c r="J288" i="10" s="1"/>
  <c r="F288" i="9"/>
  <c r="J75" i="9"/>
  <c r="J76" i="10" s="1"/>
  <c r="F76" i="9"/>
  <c r="H76" i="9" s="1"/>
  <c r="J108" i="9"/>
  <c r="J109" i="10" s="1"/>
  <c r="F109" i="9"/>
  <c r="O263" i="10"/>
  <c r="F263" i="9"/>
  <c r="J269" i="9"/>
  <c r="J270" i="10" s="1"/>
  <c r="O339" i="10"/>
  <c r="O225" i="10"/>
  <c r="J111" i="9"/>
  <c r="J112" i="10" s="1"/>
  <c r="J123" i="9"/>
  <c r="J124" i="10" s="1"/>
  <c r="J124" i="9"/>
  <c r="J125" i="10" s="1"/>
  <c r="O51" i="10"/>
  <c r="F51" i="9"/>
  <c r="H51" i="9" s="1"/>
  <c r="O315" i="10"/>
  <c r="O290" i="10"/>
  <c r="O201" i="10"/>
  <c r="O190" i="10"/>
  <c r="O180" i="10"/>
  <c r="F180" i="9"/>
  <c r="O187" i="10"/>
  <c r="O392" i="10"/>
  <c r="J87" i="9"/>
  <c r="J88" i="10" s="1"/>
  <c r="O261" i="10"/>
  <c r="F261" i="9"/>
  <c r="O284" i="10"/>
  <c r="O233" i="10"/>
  <c r="O373" i="10"/>
  <c r="F373" i="9"/>
  <c r="O251" i="10"/>
  <c r="O80" i="10"/>
  <c r="O136" i="10"/>
  <c r="O267" i="10"/>
  <c r="F267" i="9"/>
  <c r="H267" i="9" s="1"/>
  <c r="O395" i="10"/>
  <c r="F395" i="9"/>
  <c r="J353" i="9"/>
  <c r="J354" i="10" s="1"/>
  <c r="F354" i="9"/>
  <c r="H354" i="9" s="1"/>
  <c r="O205" i="10"/>
  <c r="O304" i="10"/>
  <c r="O213" i="10"/>
  <c r="O360" i="10"/>
  <c r="J122" i="9"/>
  <c r="J123" i="10" s="1"/>
  <c r="O139" i="10"/>
  <c r="O79" i="10"/>
  <c r="J319" i="9"/>
  <c r="J320" i="10" s="1"/>
  <c r="O334" i="10"/>
  <c r="O149" i="10"/>
  <c r="F149" i="9"/>
  <c r="O177" i="10"/>
  <c r="F177" i="9"/>
  <c r="H177" i="9" s="1"/>
  <c r="J86" i="9"/>
  <c r="J87" i="10" s="1"/>
  <c r="J320" i="9"/>
  <c r="J321" i="10" s="1"/>
  <c r="O116" i="10"/>
  <c r="O375" i="10"/>
  <c r="F375" i="9"/>
  <c r="J239" i="9"/>
  <c r="J240" i="10" s="1"/>
  <c r="J340" i="9"/>
  <c r="J341" i="10" s="1"/>
  <c r="F341" i="9"/>
  <c r="H341" i="9" s="1"/>
  <c r="J223" i="9"/>
  <c r="J224" i="10" s="1"/>
  <c r="J293" i="9"/>
  <c r="J294" i="10" s="1"/>
  <c r="F294" i="9"/>
  <c r="J187" i="9"/>
  <c r="J188" i="10" s="1"/>
  <c r="F188" i="9"/>
  <c r="J105" i="9"/>
  <c r="J106" i="10" s="1"/>
  <c r="F106" i="9"/>
  <c r="H106" i="9" s="1"/>
  <c r="O278" i="10"/>
  <c r="F278" i="9"/>
  <c r="O174" i="10"/>
  <c r="O393" i="10"/>
  <c r="O108" i="10"/>
  <c r="O173" i="10"/>
  <c r="O260" i="10"/>
  <c r="O256" i="10"/>
  <c r="O133" i="10"/>
  <c r="F133" i="9"/>
  <c r="O120" i="10"/>
  <c r="F120" i="9"/>
  <c r="J189" i="9"/>
  <c r="J190" i="10" s="1"/>
  <c r="J289" i="9"/>
  <c r="J290" i="10" s="1"/>
  <c r="O354" i="10"/>
  <c r="J135" i="9"/>
  <c r="J136" i="10" s="1"/>
  <c r="J7" i="9"/>
  <c r="J8" i="10" s="1"/>
  <c r="J9" i="9"/>
  <c r="J10" i="10" s="1"/>
  <c r="O10" i="10"/>
  <c r="O61" i="10"/>
  <c r="O36" i="10"/>
  <c r="J30" i="9"/>
  <c r="J31" i="10" s="1"/>
  <c r="O42" i="10"/>
  <c r="O11" i="10"/>
  <c r="J4" i="9"/>
  <c r="J5" i="10" s="1"/>
  <c r="O32" i="10"/>
  <c r="J50" i="9"/>
  <c r="J51" i="10" s="1"/>
  <c r="O37" i="10"/>
  <c r="J349" i="9"/>
  <c r="J350" i="10" s="1"/>
  <c r="J262" i="9"/>
  <c r="J263" i="10" s="1"/>
  <c r="J107" i="9"/>
  <c r="J108" i="10" s="1"/>
  <c r="O341" i="10"/>
  <c r="O106" i="10"/>
  <c r="O109" i="10"/>
  <c r="O188" i="10"/>
  <c r="J270" i="9"/>
  <c r="J271" i="10" s="1"/>
  <c r="J139" i="9"/>
  <c r="J140" i="10" s="1"/>
  <c r="J372" i="9"/>
  <c r="J373" i="10" s="1"/>
  <c r="O5" i="10"/>
  <c r="J394" i="9"/>
  <c r="J395" i="10" s="1"/>
  <c r="O112" i="10"/>
  <c r="O320" i="10"/>
  <c r="J258" i="9"/>
  <c r="J259" i="10" s="1"/>
  <c r="O343" i="10"/>
  <c r="J138" i="9"/>
  <c r="J139" i="10" s="1"/>
  <c r="J202" i="9"/>
  <c r="J203" i="10" s="1"/>
  <c r="J78" i="9"/>
  <c r="J79" i="10" s="1"/>
  <c r="J10" i="9"/>
  <c r="J11" i="10" s="1"/>
  <c r="J115" i="9"/>
  <c r="J116" i="10" s="1"/>
  <c r="J224" i="9"/>
  <c r="J225" i="10" s="1"/>
  <c r="O224" i="10"/>
  <c r="J179" i="9"/>
  <c r="J180" i="10" s="1"/>
  <c r="O124" i="10"/>
  <c r="J277" i="9"/>
  <c r="J278" i="10" s="1"/>
  <c r="O21" i="10"/>
  <c r="J35" i="9"/>
  <c r="J36" i="10" s="1"/>
  <c r="J36" i="9"/>
  <c r="J37" i="10" s="1"/>
  <c r="J255" i="9"/>
  <c r="J256" i="10" s="1"/>
  <c r="J95" i="9"/>
  <c r="J96" i="10" s="1"/>
  <c r="O125" i="10"/>
  <c r="O87" i="10"/>
  <c r="J232" i="9"/>
  <c r="J233" i="10" s="1"/>
  <c r="O88" i="10"/>
  <c r="O294" i="10"/>
  <c r="J374" i="9"/>
  <c r="J375" i="10" s="1"/>
  <c r="J41" i="9"/>
  <c r="J42" i="10" s="1"/>
  <c r="O218" i="10"/>
  <c r="O321" i="10"/>
  <c r="J132" i="9"/>
  <c r="J133" i="10" s="1"/>
  <c r="J94" i="9"/>
  <c r="J95" i="10" s="1"/>
  <c r="O16" i="10"/>
  <c r="J148" i="9"/>
  <c r="J149" i="10" s="1"/>
  <c r="J15" i="9"/>
  <c r="J16" i="10" s="1"/>
  <c r="J20" i="9"/>
  <c r="J21" i="10" s="1"/>
  <c r="O8" i="10"/>
  <c r="J200" i="9"/>
  <c r="J201" i="10" s="1"/>
  <c r="J333" i="9"/>
  <c r="J334" i="10" s="1"/>
  <c r="J384" i="9"/>
  <c r="J385" i="10" s="1"/>
  <c r="J186" i="9"/>
  <c r="J187" i="10" s="1"/>
  <c r="O31" i="10"/>
  <c r="J119" i="9"/>
  <c r="J120" i="10" s="1"/>
  <c r="J236" i="9"/>
  <c r="J237" i="10" s="1"/>
  <c r="O269" i="10"/>
  <c r="J260" i="9"/>
  <c r="J261" i="10" s="1"/>
  <c r="O166" i="10"/>
  <c r="J204" i="9"/>
  <c r="J205" i="10" s="1"/>
  <c r="J241" i="9"/>
  <c r="J242" i="10" s="1"/>
  <c r="J65" i="9"/>
  <c r="J66" i="10" s="1"/>
  <c r="J31" i="9"/>
  <c r="J32" i="10" s="1"/>
  <c r="O270" i="10"/>
  <c r="O288" i="10"/>
  <c r="O123" i="10"/>
  <c r="J283" i="9"/>
  <c r="J284" i="10" s="1"/>
  <c r="J281" i="9"/>
  <c r="J282" i="10" s="1"/>
  <c r="O76" i="10"/>
  <c r="J172" i="9"/>
  <c r="J173" i="10" s="1"/>
  <c r="J52" i="9"/>
  <c r="J53" i="10" s="1"/>
  <c r="J303" i="9"/>
  <c r="J304" i="10" s="1"/>
  <c r="J345" i="9"/>
  <c r="J346" i="10" s="1"/>
  <c r="J173" i="9"/>
  <c r="J174" i="10" s="1"/>
  <c r="J314" i="9"/>
  <c r="J315" i="10" s="1"/>
  <c r="J212" i="9"/>
  <c r="J213" i="10" s="1"/>
  <c r="J62" i="9"/>
  <c r="J63" i="10" s="1"/>
  <c r="J259" i="9"/>
  <c r="J260" i="10" s="1"/>
  <c r="J176" i="9"/>
  <c r="J177" i="10" s="1"/>
  <c r="J338" i="9"/>
  <c r="J339" i="10" s="1"/>
  <c r="J359" i="9"/>
  <c r="J360" i="10" s="1"/>
  <c r="J79" i="9"/>
  <c r="J80" i="10" s="1"/>
  <c r="J266" i="9"/>
  <c r="J267" i="10" s="1"/>
  <c r="O240" i="10"/>
  <c r="J250" i="9"/>
  <c r="J251" i="10" s="1"/>
  <c r="O6" i="10"/>
  <c r="J5" i="9"/>
  <c r="J6" i="10" s="1"/>
  <c r="O43" i="10"/>
  <c r="J42" i="9"/>
  <c r="J43" i="10" s="1"/>
  <c r="O119" i="10"/>
  <c r="J118" i="9"/>
  <c r="J119" i="10" s="1"/>
  <c r="O318" i="10"/>
  <c r="J317" i="9"/>
  <c r="J318" i="10" s="1"/>
  <c r="O23" i="10"/>
  <c r="J22" i="9"/>
  <c r="J23" i="10" s="1"/>
  <c r="O222" i="10"/>
  <c r="J221" i="9"/>
  <c r="J222" i="10" s="1"/>
  <c r="O295" i="10"/>
  <c r="J294" i="9"/>
  <c r="J295" i="10" s="1"/>
  <c r="J235" i="9"/>
  <c r="J236" i="10" s="1"/>
  <c r="O236" i="10"/>
  <c r="O330" i="10"/>
  <c r="J329" i="9"/>
  <c r="J330" i="10" s="1"/>
  <c r="O280" i="10"/>
  <c r="J279" i="9"/>
  <c r="J280" i="10" s="1"/>
  <c r="O250" i="10"/>
  <c r="J249" i="9"/>
  <c r="J250" i="10" s="1"/>
  <c r="O394" i="10"/>
  <c r="J393" i="9"/>
  <c r="J394" i="10" s="1"/>
  <c r="O161" i="10"/>
  <c r="J160" i="9"/>
  <c r="J161" i="10" s="1"/>
  <c r="O92" i="10"/>
  <c r="J91" i="9"/>
  <c r="J92" i="10" s="1"/>
  <c r="O223" i="10"/>
  <c r="J222" i="9"/>
  <c r="J223" i="10" s="1"/>
  <c r="O247" i="10"/>
  <c r="J246" i="9"/>
  <c r="J247" i="10" s="1"/>
  <c r="O102" i="10"/>
  <c r="J101" i="9"/>
  <c r="J102" i="10" s="1"/>
  <c r="O197" i="10"/>
  <c r="J196" i="9"/>
  <c r="J197" i="10" s="1"/>
  <c r="O347" i="10"/>
  <c r="J346" i="9"/>
  <c r="J347" i="10" s="1"/>
  <c r="O367" i="10"/>
  <c r="J366" i="9"/>
  <c r="J367" i="10" s="1"/>
  <c r="O19" i="10"/>
  <c r="J18" i="9"/>
  <c r="J19" i="10" s="1"/>
  <c r="O4" i="10"/>
  <c r="J3" i="9"/>
  <c r="J4" i="10" s="1"/>
  <c r="O56" i="10"/>
  <c r="J55" i="9"/>
  <c r="J56" i="10" s="1"/>
  <c r="J19" i="9"/>
  <c r="J20" i="10" s="1"/>
  <c r="O20" i="10"/>
  <c r="O141" i="10"/>
  <c r="J140" i="9"/>
  <c r="J141" i="10" s="1"/>
  <c r="O289" i="10"/>
  <c r="J288" i="9"/>
  <c r="J289" i="10" s="1"/>
  <c r="O211" i="10"/>
  <c r="J210" i="9"/>
  <c r="J211" i="10" s="1"/>
  <c r="O217" i="10"/>
  <c r="J216" i="9"/>
  <c r="J217" i="10" s="1"/>
  <c r="O164" i="10"/>
  <c r="J163" i="9"/>
  <c r="J164" i="10" s="1"/>
  <c r="O216" i="10"/>
  <c r="J215" i="9"/>
  <c r="J216" i="10" s="1"/>
  <c r="O39" i="10"/>
  <c r="J38" i="9"/>
  <c r="J39" i="10" s="1"/>
  <c r="J201" i="9"/>
  <c r="J202" i="10" s="1"/>
  <c r="O202" i="10"/>
  <c r="O59" i="10"/>
  <c r="J58" i="9"/>
  <c r="J59" i="10" s="1"/>
  <c r="O27" i="10"/>
  <c r="J26" i="9"/>
  <c r="J27" i="10" s="1"/>
  <c r="O378" i="10"/>
  <c r="J377" i="9"/>
  <c r="J378" i="10" s="1"/>
  <c r="O64" i="10"/>
  <c r="J63" i="9"/>
  <c r="J64" i="10" s="1"/>
  <c r="J193" i="9"/>
  <c r="J194" i="10" s="1"/>
  <c r="O194" i="10"/>
  <c r="O249" i="10"/>
  <c r="J248" i="9"/>
  <c r="J249" i="10" s="1"/>
  <c r="O204" i="10"/>
  <c r="J203" i="9"/>
  <c r="J204" i="10" s="1"/>
  <c r="O336" i="10"/>
  <c r="J335" i="9"/>
  <c r="J336" i="10" s="1"/>
  <c r="O338" i="10"/>
  <c r="J337" i="9"/>
  <c r="J338" i="10" s="1"/>
  <c r="O231" i="10"/>
  <c r="J230" i="9"/>
  <c r="J231" i="10" s="1"/>
  <c r="O183" i="10"/>
  <c r="J182" i="9"/>
  <c r="J183" i="10" s="1"/>
  <c r="O62" i="10"/>
  <c r="J61" i="9"/>
  <c r="J62" i="10" s="1"/>
  <c r="O163" i="10"/>
  <c r="J162" i="9"/>
  <c r="J163" i="10" s="1"/>
  <c r="O229" i="10"/>
  <c r="J228" i="9"/>
  <c r="J229" i="10" s="1"/>
  <c r="O332" i="10"/>
  <c r="J331" i="9"/>
  <c r="J332" i="10" s="1"/>
  <c r="O98" i="10"/>
  <c r="J97" i="9"/>
  <c r="J98" i="10" s="1"/>
  <c r="O22" i="10"/>
  <c r="J21" i="9"/>
  <c r="J22" i="10" s="1"/>
  <c r="O335" i="10"/>
  <c r="J334" i="9"/>
  <c r="J335" i="10" s="1"/>
  <c r="O189" i="10"/>
  <c r="J188" i="9"/>
  <c r="J189" i="10" s="1"/>
  <c r="O175" i="10"/>
  <c r="J174" i="9"/>
  <c r="J175" i="10" s="1"/>
  <c r="O369" i="10"/>
  <c r="J368" i="9"/>
  <c r="J369" i="10" s="1"/>
  <c r="O215" i="10"/>
  <c r="J214" i="9"/>
  <c r="J215" i="10" s="1"/>
  <c r="O281" i="10"/>
  <c r="J280" i="9"/>
  <c r="J281" i="10" s="1"/>
  <c r="O342" i="10"/>
  <c r="J341" i="9"/>
  <c r="J342" i="10" s="1"/>
  <c r="O322" i="10"/>
  <c r="J321" i="9"/>
  <c r="J322" i="10" s="1"/>
  <c r="O179" i="10"/>
  <c r="J178" i="9"/>
  <c r="J179" i="10" s="1"/>
  <c r="O132" i="10"/>
  <c r="J131" i="9"/>
  <c r="J132" i="10" s="1"/>
  <c r="O382" i="10"/>
  <c r="J381" i="9"/>
  <c r="J382" i="10" s="1"/>
  <c r="O228" i="10"/>
  <c r="J227" i="9"/>
  <c r="J228" i="10" s="1"/>
  <c r="O100" i="10"/>
  <c r="J99" i="9"/>
  <c r="J100" i="10" s="1"/>
  <c r="O258" i="10"/>
  <c r="J257" i="9"/>
  <c r="J258" i="10" s="1"/>
  <c r="O299" i="10"/>
  <c r="J298" i="9"/>
  <c r="J299" i="10" s="1"/>
  <c r="O114" i="10"/>
  <c r="J113" i="9"/>
  <c r="J114" i="10" s="1"/>
  <c r="O49" i="10"/>
  <c r="J48" i="9"/>
  <c r="J49" i="10" s="1"/>
  <c r="O103" i="10"/>
  <c r="J102" i="9"/>
  <c r="J103" i="10" s="1"/>
  <c r="O384" i="10"/>
  <c r="J383" i="9"/>
  <c r="J384" i="10" s="1"/>
  <c r="O293" i="10"/>
  <c r="J292" i="9"/>
  <c r="J293" i="10" s="1"/>
  <c r="O212" i="10"/>
  <c r="J211" i="9"/>
  <c r="J212" i="10" s="1"/>
  <c r="O7" i="10"/>
  <c r="J6" i="9"/>
  <c r="J7" i="10" s="1"/>
  <c r="O169" i="10"/>
  <c r="J168" i="9"/>
  <c r="J169" i="10" s="1"/>
  <c r="O389" i="10"/>
  <c r="J388" i="9"/>
  <c r="J389" i="10" s="1"/>
  <c r="O176" i="10"/>
  <c r="J175" i="9"/>
  <c r="J176" i="10" s="1"/>
  <c r="O337" i="10"/>
  <c r="J336" i="9"/>
  <c r="J337" i="10" s="1"/>
  <c r="O129" i="10"/>
  <c r="J128" i="9"/>
  <c r="J129" i="10" s="1"/>
  <c r="O316" i="10"/>
  <c r="J315" i="9"/>
  <c r="J316" i="10" s="1"/>
  <c r="O150" i="10"/>
  <c r="J149" i="9"/>
  <c r="J150" i="10" s="1"/>
  <c r="J14" i="9"/>
  <c r="J15" i="10" s="1"/>
  <c r="O15" i="10"/>
  <c r="O74" i="10"/>
  <c r="J73" i="9"/>
  <c r="J74" i="10" s="1"/>
  <c r="O307" i="10"/>
  <c r="J306" i="9"/>
  <c r="J307" i="10" s="1"/>
  <c r="O115" i="10"/>
  <c r="J114" i="9"/>
  <c r="J115" i="10" s="1"/>
  <c r="O230" i="10"/>
  <c r="J229" i="9"/>
  <c r="J230" i="10" s="1"/>
  <c r="O90" i="10"/>
  <c r="J89" i="9"/>
  <c r="J90" i="10" s="1"/>
  <c r="O274" i="10"/>
  <c r="J273" i="9"/>
  <c r="J274" i="10" s="1"/>
  <c r="O310" i="10"/>
  <c r="J309" i="9"/>
  <c r="J310" i="10" s="1"/>
  <c r="J209" i="9"/>
  <c r="J210" i="10" s="1"/>
  <c r="O210" i="10"/>
  <c r="O41" i="10"/>
  <c r="J40" i="9"/>
  <c r="J41" i="10" s="1"/>
  <c r="O235" i="10"/>
  <c r="J234" i="9"/>
  <c r="J235" i="10" s="1"/>
  <c r="O165" i="10"/>
  <c r="J164" i="9"/>
  <c r="J165" i="10" s="1"/>
  <c r="J316" i="9"/>
  <c r="J317" i="10" s="1"/>
  <c r="O317" i="10"/>
  <c r="O340" i="10"/>
  <c r="J339" i="9"/>
  <c r="J340" i="10" s="1"/>
  <c r="O82" i="10"/>
  <c r="J81" i="9"/>
  <c r="J82" i="10" s="1"/>
  <c r="O130" i="10"/>
  <c r="J129" i="9"/>
  <c r="J130" i="10" s="1"/>
  <c r="O254" i="10"/>
  <c r="J253" i="9"/>
  <c r="J254" i="10" s="1"/>
  <c r="O78" i="10"/>
  <c r="J77" i="9"/>
  <c r="J78" i="10" s="1"/>
  <c r="O81" i="10"/>
  <c r="J80" i="9"/>
  <c r="J81" i="10" s="1"/>
  <c r="O77" i="10"/>
  <c r="J76" i="9"/>
  <c r="J77" i="10" s="1"/>
  <c r="O245" i="10"/>
  <c r="J244" i="9"/>
  <c r="J245" i="10" s="1"/>
  <c r="O147" i="10"/>
  <c r="J146" i="9"/>
  <c r="J147" i="10" s="1"/>
  <c r="O198" i="10"/>
  <c r="J197" i="9"/>
  <c r="J198" i="10" s="1"/>
  <c r="O24" i="10"/>
  <c r="J23" i="9"/>
  <c r="J24" i="10" s="1"/>
  <c r="O311" i="10"/>
  <c r="J310" i="9"/>
  <c r="J311" i="10" s="1"/>
  <c r="O387" i="10"/>
  <c r="J386" i="9"/>
  <c r="J387" i="10" s="1"/>
  <c r="O155" i="10"/>
  <c r="J154" i="9"/>
  <c r="J155" i="10" s="1"/>
  <c r="O283" i="10"/>
  <c r="J282" i="9"/>
  <c r="J283" i="10" s="1"/>
  <c r="O298" i="10"/>
  <c r="J297" i="9"/>
  <c r="J298" i="10" s="1"/>
  <c r="O181" i="10"/>
  <c r="J180" i="9"/>
  <c r="J181" i="10" s="1"/>
  <c r="O363" i="10"/>
  <c r="J362" i="9"/>
  <c r="J363" i="10" s="1"/>
  <c r="J312" i="9"/>
  <c r="J313" i="10" s="1"/>
  <c r="O313" i="10"/>
  <c r="O328" i="10"/>
  <c r="J327" i="9"/>
  <c r="J328" i="10" s="1"/>
  <c r="O196" i="10"/>
  <c r="J195" i="9"/>
  <c r="J196" i="10" s="1"/>
  <c r="O45" i="10"/>
  <c r="J44" i="9"/>
  <c r="J45" i="10" s="1"/>
  <c r="O333" i="10"/>
  <c r="J332" i="9"/>
  <c r="J333" i="10" s="1"/>
  <c r="J181" i="9"/>
  <c r="J182" i="10" s="1"/>
  <c r="O182" i="10"/>
  <c r="O91" i="10"/>
  <c r="J90" i="9"/>
  <c r="J91" i="10" s="1"/>
  <c r="O398" i="10"/>
  <c r="J397" i="9"/>
  <c r="J398" i="10" s="1"/>
  <c r="O153" i="10"/>
  <c r="J152" i="9"/>
  <c r="J153" i="10" s="1"/>
  <c r="O379" i="10"/>
  <c r="J378" i="9"/>
  <c r="J379" i="10" s="1"/>
  <c r="O107" i="10"/>
  <c r="J106" i="9"/>
  <c r="J107" i="10" s="1"/>
  <c r="O308" i="10"/>
  <c r="J307" i="9"/>
  <c r="J308" i="10" s="1"/>
  <c r="O67" i="10"/>
  <c r="J66" i="9"/>
  <c r="J67" i="10" s="1"/>
  <c r="O305" i="10"/>
  <c r="J304" i="9"/>
  <c r="J305" i="10" s="1"/>
  <c r="O33" i="10"/>
  <c r="J32" i="9"/>
  <c r="J33" i="10" s="1"/>
  <c r="O89" i="10"/>
  <c r="J88" i="9"/>
  <c r="J89" i="10" s="1"/>
  <c r="J364" i="9"/>
  <c r="J365" i="10" s="1"/>
  <c r="O365" i="10"/>
  <c r="O191" i="10"/>
  <c r="J190" i="9"/>
  <c r="J191" i="10" s="1"/>
  <c r="O272" i="10"/>
  <c r="J271" i="9"/>
  <c r="J272" i="10" s="1"/>
  <c r="O253" i="10"/>
  <c r="J252" i="9"/>
  <c r="J253" i="10" s="1"/>
  <c r="O361" i="10"/>
  <c r="J360" i="9"/>
  <c r="J361" i="10" s="1"/>
  <c r="O151" i="10"/>
  <c r="J150" i="9"/>
  <c r="J151" i="10" s="1"/>
  <c r="O244" i="10"/>
  <c r="J243" i="9"/>
  <c r="J244" i="10" s="1"/>
  <c r="O65" i="10"/>
  <c r="J64" i="9"/>
  <c r="J65" i="10" s="1"/>
  <c r="J375" i="9"/>
  <c r="J376" i="10" s="1"/>
  <c r="O376" i="10"/>
  <c r="O380" i="10"/>
  <c r="J379" i="9"/>
  <c r="J380" i="10" s="1"/>
  <c r="O273" i="10"/>
  <c r="J272" i="9"/>
  <c r="J273" i="10" s="1"/>
  <c r="J261" i="9"/>
  <c r="J262" i="10" s="1"/>
  <c r="O262" i="10"/>
  <c r="O268" i="10"/>
  <c r="J267" i="9"/>
  <c r="J268" i="10" s="1"/>
  <c r="O69" i="10"/>
  <c r="J68" i="9"/>
  <c r="J69" i="10" s="1"/>
  <c r="O195" i="10"/>
  <c r="J194" i="9"/>
  <c r="J195" i="10" s="1"/>
  <c r="O297" i="10"/>
  <c r="J296" i="9"/>
  <c r="J297" i="10" s="1"/>
  <c r="O105" i="10"/>
  <c r="J104" i="9"/>
  <c r="J105" i="10" s="1"/>
  <c r="O226" i="10"/>
  <c r="J225" i="9"/>
  <c r="J226" i="10" s="1"/>
  <c r="O148" i="10"/>
  <c r="J147" i="9"/>
  <c r="J148" i="10" s="1"/>
  <c r="O50" i="10"/>
  <c r="J49" i="9"/>
  <c r="J50" i="10" s="1"/>
  <c r="O221" i="10"/>
  <c r="J220" i="9"/>
  <c r="J221" i="10" s="1"/>
  <c r="O296" i="10"/>
  <c r="J295" i="9"/>
  <c r="J296" i="10" s="1"/>
  <c r="O381" i="10"/>
  <c r="J380" i="9"/>
  <c r="J381" i="10" s="1"/>
  <c r="O399" i="10"/>
  <c r="J398" i="9"/>
  <c r="J399" i="10" s="1"/>
  <c r="O46" i="10"/>
  <c r="J45" i="9"/>
  <c r="J46" i="10" s="1"/>
  <c r="O113" i="10"/>
  <c r="J112" i="9"/>
  <c r="J113" i="10" s="1"/>
  <c r="O241" i="10"/>
  <c r="J240" i="9"/>
  <c r="J241" i="10" s="1"/>
  <c r="O209" i="10"/>
  <c r="J208" i="9"/>
  <c r="J209" i="10" s="1"/>
  <c r="O85" i="10"/>
  <c r="J84" i="9"/>
  <c r="J85" i="10" s="1"/>
  <c r="O252" i="10"/>
  <c r="J251" i="9"/>
  <c r="J252" i="10" s="1"/>
  <c r="O325" i="10"/>
  <c r="J324" i="9"/>
  <c r="J325" i="10" s="1"/>
  <c r="O154" i="10"/>
  <c r="J153" i="9"/>
  <c r="J154" i="10" s="1"/>
  <c r="O94" i="10"/>
  <c r="J93" i="9"/>
  <c r="J94" i="10" s="1"/>
  <c r="O144" i="10"/>
  <c r="J143" i="9"/>
  <c r="J144" i="10" s="1"/>
  <c r="O162" i="10"/>
  <c r="J161" i="9"/>
  <c r="J162" i="10" s="1"/>
  <c r="O301" i="10"/>
  <c r="J300" i="9"/>
  <c r="J301" i="10" s="1"/>
  <c r="O219" i="10"/>
  <c r="J218" i="9"/>
  <c r="J219" i="10" s="1"/>
  <c r="O279" i="10"/>
  <c r="J278" i="9"/>
  <c r="J279" i="10" s="1"/>
  <c r="O358" i="10"/>
  <c r="J357" i="9"/>
  <c r="J358" i="10" s="1"/>
  <c r="O134" i="10"/>
  <c r="J133" i="9"/>
  <c r="J134" i="10" s="1"/>
  <c r="J233" i="9"/>
  <c r="J234" i="10" s="1"/>
  <c r="O234" i="10"/>
  <c r="O193" i="10"/>
  <c r="J192" i="9"/>
  <c r="J193" i="10" s="1"/>
  <c r="O93" i="10"/>
  <c r="J92" i="9"/>
  <c r="J93" i="10" s="1"/>
  <c r="O172" i="10"/>
  <c r="J171" i="9"/>
  <c r="J172" i="10" s="1"/>
  <c r="O68" i="10"/>
  <c r="J67" i="9"/>
  <c r="J68" i="10" s="1"/>
  <c r="O303" i="10"/>
  <c r="J302" i="9"/>
  <c r="J303" i="10" s="1"/>
  <c r="O83" i="10"/>
  <c r="J82" i="9"/>
  <c r="J83" i="10" s="1"/>
  <c r="O348" i="10"/>
  <c r="J347" i="9"/>
  <c r="J348" i="10" s="1"/>
  <c r="O14" i="10"/>
  <c r="J13" i="9"/>
  <c r="J14" i="10" s="1"/>
  <c r="O264" i="10"/>
  <c r="J263" i="9"/>
  <c r="J264" i="10" s="1"/>
  <c r="O57" i="10"/>
  <c r="J56" i="9"/>
  <c r="J57" i="10" s="1"/>
  <c r="J385" i="9"/>
  <c r="J386" i="10" s="1"/>
  <c r="O386" i="10"/>
  <c r="O145" i="10"/>
  <c r="J144" i="9"/>
  <c r="J145" i="10" s="1"/>
  <c r="O359" i="10"/>
  <c r="J358" i="9"/>
  <c r="J359" i="10" s="1"/>
  <c r="O401" i="10"/>
  <c r="J400" i="9"/>
  <c r="J401" i="10" s="1"/>
  <c r="J53" i="9"/>
  <c r="J54" i="10" s="1"/>
  <c r="O54" i="10"/>
  <c r="O309" i="10"/>
  <c r="J308" i="9"/>
  <c r="J309" i="10" s="1"/>
  <c r="O383" i="10"/>
  <c r="J382" i="9"/>
  <c r="J383" i="10" s="1"/>
  <c r="O220" i="10"/>
  <c r="J219" i="9"/>
  <c r="J220" i="10" s="1"/>
  <c r="O357" i="10"/>
  <c r="J356" i="9"/>
  <c r="J357" i="10" s="1"/>
  <c r="O28" i="10"/>
  <c r="J27" i="9"/>
  <c r="J28" i="10" s="1"/>
  <c r="O170" i="10"/>
  <c r="J169" i="9"/>
  <c r="J170" i="10" s="1"/>
  <c r="O55" i="10"/>
  <c r="J54" i="9"/>
  <c r="J55" i="10" s="1"/>
  <c r="O368" i="10"/>
  <c r="J367" i="9"/>
  <c r="J368" i="10" s="1"/>
  <c r="O159" i="10"/>
  <c r="J158" i="9"/>
  <c r="J159" i="10" s="1"/>
  <c r="J231" i="9"/>
  <c r="J232" i="10" s="1"/>
  <c r="O232" i="10"/>
  <c r="O13" i="10"/>
  <c r="J12" i="9"/>
  <c r="J13" i="10" s="1"/>
  <c r="O158" i="10"/>
  <c r="J157" i="9"/>
  <c r="J158" i="10" s="1"/>
  <c r="O44" i="10"/>
  <c r="J43" i="9"/>
  <c r="J44" i="10" s="1"/>
  <c r="O326" i="10"/>
  <c r="J325" i="9"/>
  <c r="J326" i="10" s="1"/>
  <c r="O48" i="10"/>
  <c r="J47" i="9"/>
  <c r="J48" i="10" s="1"/>
  <c r="O275" i="10"/>
  <c r="J274" i="9"/>
  <c r="J275" i="10" s="1"/>
  <c r="O396" i="10"/>
  <c r="J395" i="9"/>
  <c r="J396" i="10" s="1"/>
  <c r="O3" i="10"/>
  <c r="O291" i="10"/>
  <c r="J290" i="9"/>
  <c r="J291" i="10" s="1"/>
  <c r="O84" i="10"/>
  <c r="J83" i="9"/>
  <c r="J84" i="10" s="1"/>
  <c r="O17" i="10"/>
  <c r="J16" i="9"/>
  <c r="J17" i="10" s="1"/>
  <c r="O30" i="10"/>
  <c r="J29" i="9"/>
  <c r="J30" i="10" s="1"/>
  <c r="O97" i="10"/>
  <c r="J96" i="9"/>
  <c r="J97" i="10" s="1"/>
  <c r="O199" i="10"/>
  <c r="J198" i="9"/>
  <c r="J199" i="10" s="1"/>
  <c r="O306" i="10"/>
  <c r="J305" i="9"/>
  <c r="J306" i="10" s="1"/>
  <c r="O292" i="10"/>
  <c r="J291" i="9"/>
  <c r="J292" i="10" s="1"/>
  <c r="O257" i="10"/>
  <c r="J256" i="9"/>
  <c r="J257" i="10" s="1"/>
  <c r="O185" i="10"/>
  <c r="J184" i="9"/>
  <c r="J185" i="10" s="1"/>
  <c r="O60" i="10"/>
  <c r="J59" i="9"/>
  <c r="J60" i="10" s="1"/>
  <c r="O35" i="10"/>
  <c r="J34" i="9"/>
  <c r="J35" i="10" s="1"/>
  <c r="O302" i="10"/>
  <c r="J301" i="9"/>
  <c r="J302" i="10" s="1"/>
  <c r="O138" i="10"/>
  <c r="J137" i="9"/>
  <c r="J138" i="10" s="1"/>
  <c r="O356" i="10"/>
  <c r="J355" i="9"/>
  <c r="J356" i="10" s="1"/>
  <c r="O239" i="10"/>
  <c r="J238" i="9"/>
  <c r="J239" i="10" s="1"/>
  <c r="O238" i="10"/>
  <c r="J237" i="9"/>
  <c r="J238" i="10" s="1"/>
  <c r="O86" i="10"/>
  <c r="J85" i="9"/>
  <c r="J86" i="10" s="1"/>
  <c r="O75" i="10"/>
  <c r="J74" i="9"/>
  <c r="J75" i="10" s="1"/>
  <c r="O18" i="10"/>
  <c r="J17" i="9"/>
  <c r="J18" i="10" s="1"/>
  <c r="O286" i="10"/>
  <c r="J285" i="9"/>
  <c r="J286" i="10" s="1"/>
  <c r="O329" i="10"/>
  <c r="J328" i="9"/>
  <c r="J329" i="10" s="1"/>
  <c r="O243" i="10"/>
  <c r="J242" i="9"/>
  <c r="J243" i="10" s="1"/>
  <c r="O29" i="10"/>
  <c r="J28" i="9"/>
  <c r="J29" i="10" s="1"/>
  <c r="O99" i="10"/>
  <c r="J98" i="9"/>
  <c r="J99" i="10" s="1"/>
  <c r="O276" i="10"/>
  <c r="J275" i="9"/>
  <c r="J276" i="10" s="1"/>
  <c r="O344" i="10"/>
  <c r="J343" i="9"/>
  <c r="J344" i="10" s="1"/>
  <c r="O364" i="10"/>
  <c r="J363" i="9"/>
  <c r="J364" i="10" s="1"/>
  <c r="O152" i="10"/>
  <c r="J151" i="9"/>
  <c r="J152" i="10" s="1"/>
  <c r="O265" i="10"/>
  <c r="J264" i="9"/>
  <c r="J265" i="10" s="1"/>
  <c r="O374" i="10"/>
  <c r="J373" i="9"/>
  <c r="J374" i="10" s="1"/>
  <c r="O167" i="10"/>
  <c r="J166" i="9"/>
  <c r="J167" i="10" s="1"/>
  <c r="O371" i="10"/>
  <c r="J370" i="9"/>
  <c r="J371" i="10" s="1"/>
  <c r="O366" i="10"/>
  <c r="J365" i="9"/>
  <c r="J366" i="10" s="1"/>
  <c r="O12" i="10"/>
  <c r="J11" i="9"/>
  <c r="J12" i="10" s="1"/>
  <c r="O200" i="10"/>
  <c r="J199" i="9"/>
  <c r="J200" i="10" s="1"/>
  <c r="O168" i="10"/>
  <c r="J167" i="9"/>
  <c r="J168" i="10" s="1"/>
  <c r="O178" i="10"/>
  <c r="J177" i="9"/>
  <c r="J178" i="10" s="1"/>
  <c r="O122" i="10"/>
  <c r="J121" i="9"/>
  <c r="J122" i="10" s="1"/>
  <c r="O349" i="10"/>
  <c r="J348" i="9"/>
  <c r="J349" i="10" s="1"/>
  <c r="O128" i="10"/>
  <c r="J127" i="9"/>
  <c r="J128" i="10" s="1"/>
  <c r="O353" i="10"/>
  <c r="J352" i="9"/>
  <c r="J353" i="10" s="1"/>
  <c r="O214" i="10"/>
  <c r="J213" i="9"/>
  <c r="J214" i="10" s="1"/>
  <c r="O352" i="10"/>
  <c r="J351" i="9"/>
  <c r="J352" i="10" s="1"/>
  <c r="O157" i="10"/>
  <c r="J156" i="9"/>
  <c r="J157" i="10" s="1"/>
  <c r="O362" i="10"/>
  <c r="J361" i="9"/>
  <c r="J362" i="10" s="1"/>
  <c r="O126" i="10"/>
  <c r="J125" i="9"/>
  <c r="J126" i="10" s="1"/>
  <c r="O391" i="10"/>
  <c r="J390" i="9"/>
  <c r="J391" i="10" s="1"/>
  <c r="O34" i="10"/>
  <c r="J33" i="9"/>
  <c r="J34" i="10" s="1"/>
  <c r="O38" i="10"/>
  <c r="J37" i="9"/>
  <c r="J38" i="10" s="1"/>
  <c r="J183" i="9"/>
  <c r="J184" i="10" s="1"/>
  <c r="O184" i="10"/>
  <c r="O323" i="10"/>
  <c r="J322" i="9"/>
  <c r="J323" i="10" s="1"/>
  <c r="O101" i="10"/>
  <c r="J100" i="9"/>
  <c r="J101" i="10" s="1"/>
  <c r="O372" i="10"/>
  <c r="J371" i="9"/>
  <c r="J372" i="10" s="1"/>
  <c r="O121" i="10"/>
  <c r="J120" i="9"/>
  <c r="J121" i="10" s="1"/>
  <c r="O9" i="10"/>
  <c r="J8" i="9"/>
  <c r="J9" i="10" s="1"/>
  <c r="O111" i="10"/>
  <c r="J110" i="9"/>
  <c r="J111" i="10" s="1"/>
  <c r="O117" i="10"/>
  <c r="J116" i="9"/>
  <c r="J117" i="10" s="1"/>
  <c r="O206" i="10"/>
  <c r="J205" i="9"/>
  <c r="J206" i="10" s="1"/>
  <c r="O319" i="10"/>
  <c r="J318" i="9"/>
  <c r="J319" i="10" s="1"/>
  <c r="O277" i="10"/>
  <c r="J276" i="9"/>
  <c r="J277" i="10" s="1"/>
  <c r="O127" i="10"/>
  <c r="J126" i="9"/>
  <c r="J127" i="10" s="1"/>
  <c r="O58" i="10"/>
  <c r="J57" i="9"/>
  <c r="J58" i="10" s="1"/>
  <c r="O137" i="10"/>
  <c r="J136" i="9"/>
  <c r="J137" i="10" s="1"/>
  <c r="J141" i="9"/>
  <c r="J142" i="10" s="1"/>
  <c r="O142" i="10"/>
  <c r="O255" i="10"/>
  <c r="J254" i="9"/>
  <c r="J255" i="10" s="1"/>
  <c r="O377" i="10"/>
  <c r="J376" i="9"/>
  <c r="J377" i="10" s="1"/>
  <c r="O104" i="10"/>
  <c r="J103" i="9"/>
  <c r="J104" i="10" s="1"/>
  <c r="O355" i="10"/>
  <c r="J354" i="9"/>
  <c r="J355" i="10" s="1"/>
  <c r="O345" i="10"/>
  <c r="J344" i="9"/>
  <c r="J345" i="10" s="1"/>
  <c r="O351" i="10"/>
  <c r="J350" i="9"/>
  <c r="J351" i="10" s="1"/>
  <c r="O331" i="10"/>
  <c r="J330" i="9"/>
  <c r="J331" i="10" s="1"/>
  <c r="J191" i="9"/>
  <c r="J192" i="10" s="1"/>
  <c r="O192" i="10"/>
  <c r="O40" i="10"/>
  <c r="J39" i="9"/>
  <c r="J40" i="10" s="1"/>
  <c r="O47" i="10"/>
  <c r="J46" i="9"/>
  <c r="J47" i="10" s="1"/>
  <c r="O143" i="10"/>
  <c r="J142" i="9"/>
  <c r="J143" i="10" s="1"/>
  <c r="O160" i="10"/>
  <c r="J159" i="9"/>
  <c r="J160" i="10" s="1"/>
  <c r="O248" i="10"/>
  <c r="J247" i="9"/>
  <c r="J248" i="10" s="1"/>
  <c r="O52" i="10"/>
  <c r="J51" i="9"/>
  <c r="J52" i="10" s="1"/>
  <c r="O312" i="10"/>
  <c r="J311" i="9"/>
  <c r="J312" i="10" s="1"/>
  <c r="O73" i="10"/>
  <c r="J72" i="9"/>
  <c r="J73" i="10" s="1"/>
  <c r="O156" i="10"/>
  <c r="J155" i="9"/>
  <c r="J156" i="10" s="1"/>
  <c r="O70" i="10"/>
  <c r="J69" i="9"/>
  <c r="J70" i="10" s="1"/>
  <c r="J145" i="9"/>
  <c r="J146" i="10" s="1"/>
  <c r="O146" i="10"/>
  <c r="O171" i="10"/>
  <c r="J170" i="9"/>
  <c r="J171" i="10" s="1"/>
  <c r="O186" i="10"/>
  <c r="J185" i="9"/>
  <c r="J186" i="10" s="1"/>
  <c r="O25" i="10"/>
  <c r="J24" i="9"/>
  <c r="J25" i="10" s="1"/>
  <c r="O26" i="10"/>
  <c r="J25" i="9"/>
  <c r="J26" i="10" s="1"/>
  <c r="O397" i="10"/>
  <c r="J396" i="9"/>
  <c r="J397" i="10" s="1"/>
  <c r="O118" i="10"/>
  <c r="J117" i="9"/>
  <c r="J118" i="10" s="1"/>
  <c r="O266" i="10"/>
  <c r="J265" i="9"/>
  <c r="J266" i="10" s="1"/>
  <c r="O72" i="10"/>
  <c r="J71" i="9"/>
  <c r="J72" i="10" s="1"/>
  <c r="J323" i="9"/>
  <c r="J324" i="10" s="1"/>
  <c r="O324" i="10"/>
  <c r="O135" i="10"/>
  <c r="J134" i="9"/>
  <c r="J135" i="10" s="1"/>
  <c r="O287" i="10"/>
  <c r="J286" i="9"/>
  <c r="J287" i="10" s="1"/>
  <c r="O208" i="10"/>
  <c r="J207" i="9"/>
  <c r="J208" i="10" s="1"/>
  <c r="O300" i="10"/>
  <c r="J299" i="9"/>
  <c r="J300" i="10" s="1"/>
  <c r="O110" i="10"/>
  <c r="J109" i="9"/>
  <c r="J110" i="10" s="1"/>
  <c r="O285" i="10"/>
  <c r="J284" i="9"/>
  <c r="J285" i="10" s="1"/>
  <c r="O246" i="10"/>
  <c r="J245" i="9"/>
  <c r="J246" i="10" s="1"/>
  <c r="O388" i="10"/>
  <c r="J387" i="9"/>
  <c r="J388" i="10" s="1"/>
  <c r="O227" i="10"/>
  <c r="J226" i="9"/>
  <c r="J227" i="10" s="1"/>
  <c r="O400" i="10"/>
  <c r="J399" i="9"/>
  <c r="J400" i="10" s="1"/>
  <c r="O71" i="10"/>
  <c r="J70" i="9"/>
  <c r="J71" i="10" s="1"/>
  <c r="O207" i="10"/>
  <c r="J206" i="9"/>
  <c r="J207" i="10" s="1"/>
  <c r="J389" i="9"/>
  <c r="J390" i="10" s="1"/>
  <c r="O390" i="10"/>
  <c r="O314" i="10"/>
  <c r="J313" i="9"/>
  <c r="J314" i="10" s="1"/>
  <c r="O327" i="10"/>
  <c r="J326" i="9"/>
  <c r="J327" i="10" s="1"/>
  <c r="O131" i="10"/>
  <c r="J130" i="9"/>
  <c r="J131" i="10" s="1"/>
  <c r="J369" i="9"/>
  <c r="J370" i="10" s="1"/>
  <c r="O370" i="10"/>
  <c r="H15" i="9" l="1"/>
  <c r="I15" i="9" s="1"/>
  <c r="I16" i="10" s="1"/>
  <c r="L16" i="10" s="1"/>
  <c r="N16" i="10"/>
  <c r="Q16" i="10" s="1"/>
  <c r="H21" i="9"/>
  <c r="I21" i="9" s="1"/>
  <c r="I22" i="10" s="1"/>
  <c r="N22" i="10"/>
  <c r="Q22" i="10" s="1"/>
  <c r="N57" i="10"/>
  <c r="Q57" i="10" s="1"/>
  <c r="H185" i="9"/>
  <c r="I185" i="9" s="1"/>
  <c r="I186" i="10" s="1"/>
  <c r="L186" i="10" s="1"/>
  <c r="R186" i="10" s="1"/>
  <c r="N56" i="10"/>
  <c r="Q56" i="10" s="1"/>
  <c r="N128" i="10"/>
  <c r="Q128" i="10" s="1"/>
  <c r="H366" i="9"/>
  <c r="I366" i="9" s="1"/>
  <c r="I367" i="10" s="1"/>
  <c r="L367" i="10" s="1"/>
  <c r="R367" i="10" s="1"/>
  <c r="H246" i="9"/>
  <c r="I246" i="9" s="1"/>
  <c r="I247" i="10" s="1"/>
  <c r="L247" i="10" s="1"/>
  <c r="R247" i="10" s="1"/>
  <c r="N281" i="10"/>
  <c r="Q281" i="10" s="1"/>
  <c r="H161" i="9"/>
  <c r="I161" i="9" s="1"/>
  <c r="I162" i="10" s="1"/>
  <c r="L162" i="10" s="1"/>
  <c r="R162" i="10" s="1"/>
  <c r="N255" i="10"/>
  <c r="Q255" i="10" s="1"/>
  <c r="H361" i="9"/>
  <c r="I361" i="9" s="1"/>
  <c r="I362" i="10" s="1"/>
  <c r="L362" i="10" s="1"/>
  <c r="R362" i="10" s="1"/>
  <c r="N389" i="10"/>
  <c r="Q389" i="10" s="1"/>
  <c r="N151" i="10"/>
  <c r="Q151" i="10" s="1"/>
  <c r="H253" i="9"/>
  <c r="I253" i="9" s="1"/>
  <c r="I254" i="10" s="1"/>
  <c r="L254" i="10" s="1"/>
  <c r="R254" i="10" s="1"/>
  <c r="N215" i="10"/>
  <c r="Q215" i="10" s="1"/>
  <c r="H81" i="9"/>
  <c r="I81" i="9" s="1"/>
  <c r="I82" i="10" s="1"/>
  <c r="L82" i="10" s="1"/>
  <c r="R82" i="10" s="1"/>
  <c r="N400" i="10"/>
  <c r="Q400" i="10" s="1"/>
  <c r="H337" i="9"/>
  <c r="I337" i="9" s="1"/>
  <c r="I338" i="10" s="1"/>
  <c r="L338" i="10" s="1"/>
  <c r="R338" i="10" s="1"/>
  <c r="H103" i="9"/>
  <c r="I103" i="9" s="1"/>
  <c r="I104" i="10" s="1"/>
  <c r="L104" i="10" s="1"/>
  <c r="R104" i="10" s="1"/>
  <c r="H158" i="9"/>
  <c r="I158" i="9" s="1"/>
  <c r="I159" i="10" s="1"/>
  <c r="L159" i="10" s="1"/>
  <c r="R159" i="10" s="1"/>
  <c r="H386" i="9"/>
  <c r="I386" i="9" s="1"/>
  <c r="I387" i="10" s="1"/>
  <c r="L387" i="10" s="1"/>
  <c r="R387" i="10" s="1"/>
  <c r="N170" i="10"/>
  <c r="Q170" i="10" s="1"/>
  <c r="N235" i="10"/>
  <c r="Q235" i="10" s="1"/>
  <c r="N310" i="10"/>
  <c r="Q310" i="10" s="1"/>
  <c r="H316" i="9"/>
  <c r="I316" i="9" s="1"/>
  <c r="I317" i="10" s="1"/>
  <c r="L317" i="10" s="1"/>
  <c r="R317" i="10" s="1"/>
  <c r="N302" i="10"/>
  <c r="Q302" i="10" s="1"/>
  <c r="N349" i="10"/>
  <c r="Q349" i="10" s="1"/>
  <c r="N49" i="10"/>
  <c r="Q49" i="10" s="1"/>
  <c r="N386" i="10"/>
  <c r="Q386" i="10" s="1"/>
  <c r="H358" i="9"/>
  <c r="I358" i="9" s="1"/>
  <c r="I359" i="10" s="1"/>
  <c r="L359" i="10" s="1"/>
  <c r="R359" i="10" s="1"/>
  <c r="N161" i="10"/>
  <c r="Q161" i="10" s="1"/>
  <c r="N195" i="10"/>
  <c r="Q195" i="10" s="1"/>
  <c r="N17" i="10"/>
  <c r="Q17" i="10" s="1"/>
  <c r="N40" i="10"/>
  <c r="Q40" i="10" s="1"/>
  <c r="N307" i="10"/>
  <c r="Q307" i="10" s="1"/>
  <c r="N199" i="10"/>
  <c r="Q199" i="10" s="1"/>
  <c r="N296" i="10"/>
  <c r="Q296" i="10" s="1"/>
  <c r="N312" i="10"/>
  <c r="Q312" i="10" s="1"/>
  <c r="H57" i="9"/>
  <c r="I57" i="9" s="1"/>
  <c r="I58" i="10" s="1"/>
  <c r="L58" i="10" s="1"/>
  <c r="R58" i="10" s="1"/>
  <c r="H192" i="9"/>
  <c r="I192" i="9" s="1"/>
  <c r="I193" i="10" s="1"/>
  <c r="L193" i="10" s="1"/>
  <c r="R193" i="10" s="1"/>
  <c r="N45" i="10"/>
  <c r="Q45" i="10" s="1"/>
  <c r="N358" i="10"/>
  <c r="Q358" i="10" s="1"/>
  <c r="N30" i="10"/>
  <c r="Q30" i="10" s="1"/>
  <c r="H27" i="9"/>
  <c r="I27" i="9" s="1"/>
  <c r="I28" i="10" s="1"/>
  <c r="H91" i="9"/>
  <c r="I91" i="9" s="1"/>
  <c r="I92" i="10" s="1"/>
  <c r="L92" i="10" s="1"/>
  <c r="R92" i="10" s="1"/>
  <c r="H128" i="9"/>
  <c r="I128" i="9" s="1"/>
  <c r="I129" i="10" s="1"/>
  <c r="L129" i="10" s="1"/>
  <c r="R129" i="10" s="1"/>
  <c r="H208" i="9"/>
  <c r="I208" i="9" s="1"/>
  <c r="I209" i="10" s="1"/>
  <c r="L209" i="10" s="1"/>
  <c r="R209" i="10" s="1"/>
  <c r="H183" i="9"/>
  <c r="I183" i="9" s="1"/>
  <c r="I184" i="10" s="1"/>
  <c r="L184" i="10" s="1"/>
  <c r="R184" i="10" s="1"/>
  <c r="H49" i="9"/>
  <c r="I49" i="9" s="1"/>
  <c r="I50" i="10" s="1"/>
  <c r="L50" i="10" s="1"/>
  <c r="R50" i="10" s="1"/>
  <c r="H167" i="9"/>
  <c r="I167" i="9" s="1"/>
  <c r="I168" i="10" s="1"/>
  <c r="L168" i="10" s="1"/>
  <c r="R168" i="10" s="1"/>
  <c r="N230" i="10"/>
  <c r="Q230" i="10" s="1"/>
  <c r="H206" i="9"/>
  <c r="I206" i="9" s="1"/>
  <c r="I207" i="10" s="1"/>
  <c r="L207" i="10" s="1"/>
  <c r="R207" i="10" s="1"/>
  <c r="N155" i="10"/>
  <c r="Q155" i="10" s="1"/>
  <c r="N85" i="10"/>
  <c r="Q85" i="10" s="1"/>
  <c r="H121" i="9"/>
  <c r="I121" i="9" s="1"/>
  <c r="I122" i="10" s="1"/>
  <c r="L122" i="10" s="1"/>
  <c r="R122" i="10" s="1"/>
  <c r="H247" i="9"/>
  <c r="I247" i="9" s="1"/>
  <c r="I248" i="10" s="1"/>
  <c r="L248" i="10" s="1"/>
  <c r="R248" i="10" s="1"/>
  <c r="H397" i="9"/>
  <c r="I397" i="9" s="1"/>
  <c r="I398" i="10" s="1"/>
  <c r="L398" i="10" s="1"/>
  <c r="R398" i="10" s="1"/>
  <c r="H168" i="9"/>
  <c r="I168" i="9" s="1"/>
  <c r="I169" i="10" s="1"/>
  <c r="L169" i="10" s="1"/>
  <c r="R169" i="10" s="1"/>
  <c r="H71" i="9"/>
  <c r="I71" i="9" s="1"/>
  <c r="I72" i="10" s="1"/>
  <c r="L72" i="10" s="1"/>
  <c r="R72" i="10" s="1"/>
  <c r="H182" i="9"/>
  <c r="I182" i="9" s="1"/>
  <c r="I183" i="10" s="1"/>
  <c r="L183" i="10" s="1"/>
  <c r="R183" i="10" s="1"/>
  <c r="H257" i="9"/>
  <c r="I257" i="9" s="1"/>
  <c r="I258" i="10" s="1"/>
  <c r="L258" i="10" s="1"/>
  <c r="R258" i="10" s="1"/>
  <c r="H41" i="9"/>
  <c r="I41" i="9" s="1"/>
  <c r="I42" i="10" s="1"/>
  <c r="L42" i="10" s="1"/>
  <c r="R42" i="10" s="1"/>
  <c r="H345" i="9"/>
  <c r="I345" i="9" s="1"/>
  <c r="I346" i="10" s="1"/>
  <c r="L346" i="10" s="1"/>
  <c r="R346" i="10" s="1"/>
  <c r="N274" i="10"/>
  <c r="Q274" i="10" s="1"/>
  <c r="N328" i="10"/>
  <c r="Q328" i="10" s="1"/>
  <c r="H288" i="9"/>
  <c r="H382" i="9"/>
  <c r="I382" i="9" s="1"/>
  <c r="I383" i="10" s="1"/>
  <c r="L383" i="10" s="1"/>
  <c r="R383" i="10" s="1"/>
  <c r="H54" i="9"/>
  <c r="I54" i="9" s="1"/>
  <c r="I55" i="10" s="1"/>
  <c r="H215" i="9"/>
  <c r="I215" i="9" s="1"/>
  <c r="I216" i="10" s="1"/>
  <c r="L216" i="10" s="1"/>
  <c r="R216" i="10" s="1"/>
  <c r="N348" i="10"/>
  <c r="Q348" i="10" s="1"/>
  <c r="H38" i="9"/>
  <c r="I38" i="9" s="1"/>
  <c r="I39" i="10" s="1"/>
  <c r="H285" i="9"/>
  <c r="I285" i="9" s="1"/>
  <c r="I286" i="10" s="1"/>
  <c r="L286" i="10" s="1"/>
  <c r="R286" i="10" s="1"/>
  <c r="N211" i="10"/>
  <c r="Q211" i="10" s="1"/>
  <c r="H226" i="9"/>
  <c r="I226" i="9" s="1"/>
  <c r="I227" i="10" s="1"/>
  <c r="L227" i="10" s="1"/>
  <c r="R227" i="10" s="1"/>
  <c r="N153" i="10"/>
  <c r="Q153" i="10" s="1"/>
  <c r="H93" i="9"/>
  <c r="I93" i="9" s="1"/>
  <c r="I94" i="10" s="1"/>
  <c r="L94" i="10" s="1"/>
  <c r="R94" i="10" s="1"/>
  <c r="H221" i="9"/>
  <c r="I221" i="9" s="1"/>
  <c r="I222" i="10" s="1"/>
  <c r="L222" i="10" s="1"/>
  <c r="R222" i="10" s="1"/>
  <c r="H248" i="9"/>
  <c r="I248" i="9" s="1"/>
  <c r="I249" i="10" s="1"/>
  <c r="L249" i="10" s="1"/>
  <c r="R249" i="10" s="1"/>
  <c r="N276" i="10"/>
  <c r="Q276" i="10" s="1"/>
  <c r="N185" i="10"/>
  <c r="Q185" i="10" s="1"/>
  <c r="N353" i="10"/>
  <c r="Q353" i="10" s="1"/>
  <c r="N309" i="10"/>
  <c r="Q309" i="10" s="1"/>
  <c r="H383" i="9"/>
  <c r="I383" i="9" s="1"/>
  <c r="I384" i="10" s="1"/>
  <c r="L384" i="10" s="1"/>
  <c r="R384" i="10" s="1"/>
  <c r="N34" i="10"/>
  <c r="Q34" i="10" s="1"/>
  <c r="N212" i="10"/>
  <c r="Q212" i="10" s="1"/>
  <c r="H61" i="9"/>
  <c r="H325" i="9"/>
  <c r="I325" i="9" s="1"/>
  <c r="I326" i="10" s="1"/>
  <c r="L326" i="10" s="1"/>
  <c r="R326" i="10" s="1"/>
  <c r="H130" i="9"/>
  <c r="I130" i="9" s="1"/>
  <c r="I131" i="10" s="1"/>
  <c r="L131" i="10" s="1"/>
  <c r="R131" i="10" s="1"/>
  <c r="N127" i="10"/>
  <c r="Q127" i="10" s="1"/>
  <c r="N301" i="10"/>
  <c r="Q301" i="10" s="1"/>
  <c r="N176" i="10"/>
  <c r="Q176" i="10" s="1"/>
  <c r="N311" i="10"/>
  <c r="Q311" i="10" s="1"/>
  <c r="N337" i="10"/>
  <c r="Q337" i="10" s="1"/>
  <c r="H231" i="9"/>
  <c r="I231" i="9" s="1"/>
  <c r="I232" i="10" s="1"/>
  <c r="L232" i="10" s="1"/>
  <c r="R232" i="10" s="1"/>
  <c r="H343" i="9"/>
  <c r="H279" i="9"/>
  <c r="I279" i="9" s="1"/>
  <c r="I280" i="10" s="1"/>
  <c r="L280" i="10" s="1"/>
  <c r="R280" i="10" s="1"/>
  <c r="N26" i="10"/>
  <c r="Q26" i="10" s="1"/>
  <c r="N381" i="10"/>
  <c r="Q381" i="10" s="1"/>
  <c r="N145" i="10"/>
  <c r="Q145" i="10" s="1"/>
  <c r="N119" i="10"/>
  <c r="Q119" i="10" s="1"/>
  <c r="N318" i="10"/>
  <c r="Q318" i="10" s="1"/>
  <c r="H297" i="9"/>
  <c r="I297" i="9" s="1"/>
  <c r="I298" i="10" s="1"/>
  <c r="L298" i="10" s="1"/>
  <c r="R298" i="10" s="1"/>
  <c r="H381" i="9"/>
  <c r="I381" i="9" s="1"/>
  <c r="I382" i="10" s="1"/>
  <c r="L382" i="10" s="1"/>
  <c r="R382" i="10" s="1"/>
  <c r="H47" i="9"/>
  <c r="I47" i="9" s="1"/>
  <c r="I48" i="10" s="1"/>
  <c r="L48" i="10" s="1"/>
  <c r="R48" i="10" s="1"/>
  <c r="N196" i="10"/>
  <c r="Q196" i="10" s="1"/>
  <c r="N182" i="10"/>
  <c r="Q182" i="10" s="1"/>
  <c r="N103" i="10"/>
  <c r="Q103" i="10" s="1"/>
  <c r="N20" i="10"/>
  <c r="Q20" i="10" s="1"/>
  <c r="N236" i="10"/>
  <c r="Q236" i="10" s="1"/>
  <c r="N327" i="10"/>
  <c r="Q327" i="10" s="1"/>
  <c r="N325" i="10"/>
  <c r="Q325" i="10" s="1"/>
  <c r="N68" i="10"/>
  <c r="Q68" i="10" s="1"/>
  <c r="N158" i="10"/>
  <c r="Q158" i="10" s="1"/>
  <c r="N86" i="10"/>
  <c r="Q86" i="10" s="1"/>
  <c r="H390" i="9"/>
  <c r="I390" i="9" s="1"/>
  <c r="I391" i="10" s="1"/>
  <c r="L391" i="10" s="1"/>
  <c r="R391" i="10" s="1"/>
  <c r="H104" i="9"/>
  <c r="I104" i="9" s="1"/>
  <c r="I105" i="10" s="1"/>
  <c r="L105" i="10" s="1"/>
  <c r="R105" i="10" s="1"/>
  <c r="H37" i="9"/>
  <c r="I37" i="9" s="1"/>
  <c r="I38" i="10" s="1"/>
  <c r="H83" i="9"/>
  <c r="I83" i="9" s="1"/>
  <c r="I84" i="10" s="1"/>
  <c r="L84" i="10" s="1"/>
  <c r="R84" i="10" s="1"/>
  <c r="H351" i="9"/>
  <c r="I351" i="9" s="1"/>
  <c r="I352" i="10" s="1"/>
  <c r="L352" i="10" s="1"/>
  <c r="R352" i="10" s="1"/>
  <c r="N345" i="10"/>
  <c r="Q345" i="10" s="1"/>
  <c r="N35" i="10"/>
  <c r="Q35" i="10" s="1"/>
  <c r="N313" i="10"/>
  <c r="Q313" i="10" s="1"/>
  <c r="N44" i="10"/>
  <c r="Q44" i="10" s="1"/>
  <c r="N75" i="10"/>
  <c r="Q75" i="10" s="1"/>
  <c r="H274" i="9"/>
  <c r="I274" i="9" s="1"/>
  <c r="I275" i="10" s="1"/>
  <c r="L275" i="10" s="1"/>
  <c r="R275" i="10" s="1"/>
  <c r="H387" i="9"/>
  <c r="I387" i="9" s="1"/>
  <c r="I388" i="10" s="1"/>
  <c r="L388" i="10" s="1"/>
  <c r="R388" i="10" s="1"/>
  <c r="N179" i="10"/>
  <c r="Q179" i="10" s="1"/>
  <c r="N143" i="10"/>
  <c r="Q143" i="10" s="1"/>
  <c r="N364" i="10"/>
  <c r="Q364" i="10" s="1"/>
  <c r="N83" i="10"/>
  <c r="Q83" i="10" s="1"/>
  <c r="N146" i="10"/>
  <c r="Q146" i="10" s="1"/>
  <c r="N142" i="10"/>
  <c r="Q142" i="10" s="1"/>
  <c r="N324" i="10"/>
  <c r="Q324" i="10" s="1"/>
  <c r="H197" i="9"/>
  <c r="I197" i="9" s="1"/>
  <c r="I198" i="10" s="1"/>
  <c r="L198" i="10" s="1"/>
  <c r="R198" i="10" s="1"/>
  <c r="H400" i="9"/>
  <c r="I400" i="9" s="1"/>
  <c r="I401" i="10" s="1"/>
  <c r="L401" i="10" s="1"/>
  <c r="R401" i="10" s="1"/>
  <c r="N194" i="10"/>
  <c r="Q194" i="10" s="1"/>
  <c r="N69" i="10"/>
  <c r="Q69" i="10" s="1"/>
  <c r="N332" i="10"/>
  <c r="Q332" i="10" s="1"/>
  <c r="N385" i="10"/>
  <c r="Q385" i="10" s="1"/>
  <c r="N357" i="10"/>
  <c r="Q357" i="10" s="1"/>
  <c r="N363" i="10"/>
  <c r="Q363" i="10" s="1"/>
  <c r="N154" i="10"/>
  <c r="Q154" i="10" s="1"/>
  <c r="N356" i="10"/>
  <c r="Q356" i="10" s="1"/>
  <c r="N200" i="10"/>
  <c r="Q200" i="10" s="1"/>
  <c r="N74" i="10"/>
  <c r="Q74" i="10" s="1"/>
  <c r="H151" i="9"/>
  <c r="I151" i="9" s="1"/>
  <c r="I152" i="10" s="1"/>
  <c r="L152" i="10" s="1"/>
  <c r="R152" i="10" s="1"/>
  <c r="H305" i="9"/>
  <c r="I305" i="9" s="1"/>
  <c r="I306" i="10" s="1"/>
  <c r="L306" i="10" s="1"/>
  <c r="R306" i="10" s="1"/>
  <c r="H17" i="9"/>
  <c r="I17" i="9" s="1"/>
  <c r="I18" i="10" s="1"/>
  <c r="H230" i="9"/>
  <c r="I230" i="9" s="1"/>
  <c r="I231" i="10" s="1"/>
  <c r="L231" i="10" s="1"/>
  <c r="R231" i="10" s="1"/>
  <c r="H117" i="9"/>
  <c r="I117" i="9" s="1"/>
  <c r="I118" i="10" s="1"/>
  <c r="L118" i="10" s="1"/>
  <c r="R118" i="10" s="1"/>
  <c r="H302" i="9"/>
  <c r="I302" i="9" s="1"/>
  <c r="I303" i="10" s="1"/>
  <c r="L303" i="10" s="1"/>
  <c r="R303" i="10" s="1"/>
  <c r="N208" i="10"/>
  <c r="Q208" i="10" s="1"/>
  <c r="N24" i="10"/>
  <c r="Q24" i="10" s="1"/>
  <c r="H370" i="9"/>
  <c r="I370" i="9" s="1"/>
  <c r="I371" i="10" s="1"/>
  <c r="L371" i="10" s="1"/>
  <c r="R371" i="10" s="1"/>
  <c r="H59" i="9"/>
  <c r="I59" i="9" s="1"/>
  <c r="I60" i="10" s="1"/>
  <c r="L60" i="10" s="1"/>
  <c r="R60" i="10" s="1"/>
  <c r="N319" i="10"/>
  <c r="Q319" i="10" s="1"/>
  <c r="N21" i="10"/>
  <c r="Q21" i="10" s="1"/>
  <c r="N23" i="10"/>
  <c r="Q23" i="10" s="1"/>
  <c r="N164" i="10"/>
  <c r="Q164" i="10" s="1"/>
  <c r="N148" i="10"/>
  <c r="Q148" i="10" s="1"/>
  <c r="N297" i="10"/>
  <c r="Q297" i="10" s="1"/>
  <c r="N171" i="10"/>
  <c r="Q171" i="10" s="1"/>
  <c r="H133" i="9"/>
  <c r="H220" i="9"/>
  <c r="I220" i="9" s="1"/>
  <c r="I221" i="10" s="1"/>
  <c r="L221" i="10" s="1"/>
  <c r="R221" i="10" s="1"/>
  <c r="H252" i="9"/>
  <c r="I252" i="9" s="1"/>
  <c r="I253" i="10" s="1"/>
  <c r="L253" i="10" s="1"/>
  <c r="R253" i="10" s="1"/>
  <c r="H261" i="9"/>
  <c r="H332" i="9"/>
  <c r="I332" i="9" s="1"/>
  <c r="I333" i="10" s="1"/>
  <c r="L333" i="10" s="1"/>
  <c r="R333" i="10" s="1"/>
  <c r="H131" i="9"/>
  <c r="I131" i="9" s="1"/>
  <c r="I132" i="10" s="1"/>
  <c r="L132" i="10" s="1"/>
  <c r="R132" i="10" s="1"/>
  <c r="N266" i="10"/>
  <c r="Q266" i="10" s="1"/>
  <c r="N369" i="10"/>
  <c r="Q369" i="10" s="1"/>
  <c r="H35" i="9"/>
  <c r="I35" i="9" s="1"/>
  <c r="I36" i="10" s="1"/>
  <c r="H276" i="9"/>
  <c r="I276" i="9" s="1"/>
  <c r="I277" i="10" s="1"/>
  <c r="L277" i="10" s="1"/>
  <c r="R277" i="10" s="1"/>
  <c r="N399" i="10"/>
  <c r="Q399" i="10" s="1"/>
  <c r="N366" i="10"/>
  <c r="Q366" i="10" s="1"/>
  <c r="N245" i="10"/>
  <c r="Q245" i="10" s="1"/>
  <c r="N390" i="10"/>
  <c r="Q390" i="10" s="1"/>
  <c r="H292" i="9"/>
  <c r="I292" i="9" s="1"/>
  <c r="I293" i="10" s="1"/>
  <c r="L293" i="10" s="1"/>
  <c r="R293" i="10" s="1"/>
  <c r="N217" i="10"/>
  <c r="Q217" i="10" s="1"/>
  <c r="N59" i="10"/>
  <c r="Q59" i="10" s="1"/>
  <c r="H322" i="9"/>
  <c r="I322" i="9" s="1"/>
  <c r="I323" i="10" s="1"/>
  <c r="L323" i="10" s="1"/>
  <c r="R323" i="10" s="1"/>
  <c r="N70" i="10"/>
  <c r="Q70" i="10" s="1"/>
  <c r="N368" i="10"/>
  <c r="Q368" i="10" s="1"/>
  <c r="N246" i="10"/>
  <c r="Q246" i="10" s="1"/>
  <c r="N223" i="10"/>
  <c r="Q223" i="10" s="1"/>
  <c r="N157" i="10"/>
  <c r="Q157" i="10" s="1"/>
  <c r="N19" i="10"/>
  <c r="Q19" i="10" s="1"/>
  <c r="N336" i="10"/>
  <c r="Q336" i="10" s="1"/>
  <c r="H227" i="9"/>
  <c r="I227" i="9" s="1"/>
  <c r="I228" i="10" s="1"/>
  <c r="L228" i="10" s="1"/>
  <c r="R228" i="10" s="1"/>
  <c r="H166" i="9"/>
  <c r="N135" i="10"/>
  <c r="Q135" i="10" s="1"/>
  <c r="N160" i="10"/>
  <c r="Q160" i="10" s="1"/>
  <c r="H375" i="9"/>
  <c r="H395" i="9"/>
  <c r="N308" i="10"/>
  <c r="Q308" i="10" s="1"/>
  <c r="N102" i="10"/>
  <c r="Q102" i="10" s="1"/>
  <c r="N273" i="10"/>
  <c r="Q273" i="10" s="1"/>
  <c r="N25" i="10"/>
  <c r="Q25" i="10" s="1"/>
  <c r="H393" i="9"/>
  <c r="H180" i="9"/>
  <c r="N54" i="10"/>
  <c r="Q54" i="10" s="1"/>
  <c r="N239" i="10"/>
  <c r="Q239" i="10" s="1"/>
  <c r="H140" i="9"/>
  <c r="F339" i="9"/>
  <c r="H339" i="9" s="1"/>
  <c r="N314" i="10"/>
  <c r="Q314" i="10" s="1"/>
  <c r="N130" i="10"/>
  <c r="Q130" i="10" s="1"/>
  <c r="N378" i="10"/>
  <c r="Q378" i="10" s="1"/>
  <c r="N90" i="10"/>
  <c r="Q90" i="10" s="1"/>
  <c r="N73" i="10"/>
  <c r="Q73" i="10" s="1"/>
  <c r="N210" i="10"/>
  <c r="Q210" i="10" s="1"/>
  <c r="N372" i="10"/>
  <c r="Q372" i="10" s="1"/>
  <c r="H249" i="9"/>
  <c r="I249" i="9" s="1"/>
  <c r="I250" i="10" s="1"/>
  <c r="L250" i="10" s="1"/>
  <c r="R250" i="10" s="1"/>
  <c r="H137" i="9"/>
  <c r="I137" i="9" s="1"/>
  <c r="I138" i="10" s="1"/>
  <c r="L138" i="10" s="1"/>
  <c r="R138" i="10" s="1"/>
  <c r="H171" i="9"/>
  <c r="I171" i="9" s="1"/>
  <c r="I172" i="10" s="1"/>
  <c r="L172" i="10" s="1"/>
  <c r="R172" i="10" s="1"/>
  <c r="H329" i="9"/>
  <c r="I329" i="9" s="1"/>
  <c r="I330" i="10" s="1"/>
  <c r="L330" i="10" s="1"/>
  <c r="R330" i="10" s="1"/>
  <c r="F125" i="9"/>
  <c r="N126" i="10" s="1"/>
  <c r="Q126" i="10" s="1"/>
  <c r="H291" i="9"/>
  <c r="I291" i="9" s="1"/>
  <c r="I292" i="10" s="1"/>
  <c r="L292" i="10" s="1"/>
  <c r="R292" i="10" s="1"/>
  <c r="F165" i="9"/>
  <c r="H165" i="9" s="1"/>
  <c r="F190" i="9"/>
  <c r="H190" i="9" s="1"/>
  <c r="N299" i="10"/>
  <c r="Q299" i="10" s="1"/>
  <c r="F255" i="9"/>
  <c r="H255" i="9" s="1"/>
  <c r="F187" i="9"/>
  <c r="H187" i="9" s="1"/>
  <c r="F86" i="9"/>
  <c r="H86" i="9" s="1"/>
  <c r="F359" i="9"/>
  <c r="N360" i="10" s="1"/>
  <c r="Q360" i="10" s="1"/>
  <c r="F79" i="9"/>
  <c r="H79" i="9" s="1"/>
  <c r="F186" i="9"/>
  <c r="H186" i="9" s="1"/>
  <c r="F123" i="9"/>
  <c r="H123" i="9" s="1"/>
  <c r="F287" i="9"/>
  <c r="H287" i="9" s="1"/>
  <c r="F65" i="9"/>
  <c r="H65" i="9" s="1"/>
  <c r="H330" i="9"/>
  <c r="I330" i="9" s="1"/>
  <c r="I331" i="10" s="1"/>
  <c r="L331" i="10" s="1"/>
  <c r="R331" i="10" s="1"/>
  <c r="H30" i="9"/>
  <c r="I30" i="9" s="1"/>
  <c r="I31" i="10" s="1"/>
  <c r="L31" i="10" s="1"/>
  <c r="R31" i="10" s="1"/>
  <c r="H188" i="9"/>
  <c r="H98" i="9"/>
  <c r="I98" i="9" s="1"/>
  <c r="I99" i="10" s="1"/>
  <c r="L99" i="10" s="1"/>
  <c r="R99" i="10" s="1"/>
  <c r="H114" i="9"/>
  <c r="I114" i="9" s="1"/>
  <c r="I115" i="10" s="1"/>
  <c r="L115" i="10" s="1"/>
  <c r="R115" i="10" s="1"/>
  <c r="H26" i="9"/>
  <c r="I26" i="9" s="1"/>
  <c r="I27" i="10" s="1"/>
  <c r="H92" i="9"/>
  <c r="I92" i="9" s="1"/>
  <c r="I93" i="10" s="1"/>
  <c r="L93" i="10" s="1"/>
  <c r="R93" i="10" s="1"/>
  <c r="F111" i="9"/>
  <c r="H111" i="9" s="1"/>
  <c r="H52" i="9"/>
  <c r="I52" i="9" s="1"/>
  <c r="I53" i="10" s="1"/>
  <c r="H97" i="9"/>
  <c r="I97" i="9" s="1"/>
  <c r="I98" i="10" s="1"/>
  <c r="L98" i="10" s="1"/>
  <c r="R98" i="10" s="1"/>
  <c r="F258" i="9"/>
  <c r="H258" i="9" s="1"/>
  <c r="N220" i="10"/>
  <c r="Q220" i="10" s="1"/>
  <c r="F303" i="9"/>
  <c r="N304" i="10" s="1"/>
  <c r="Q304" i="10" s="1"/>
  <c r="H346" i="9"/>
  <c r="I346" i="9" s="1"/>
  <c r="I347" i="10" s="1"/>
  <c r="L347" i="10" s="1"/>
  <c r="R347" i="10" s="1"/>
  <c r="H396" i="9"/>
  <c r="I396" i="9" s="1"/>
  <c r="I397" i="10" s="1"/>
  <c r="L397" i="10" s="1"/>
  <c r="R397" i="10" s="1"/>
  <c r="F349" i="9"/>
  <c r="H349" i="9" s="1"/>
  <c r="F200" i="9"/>
  <c r="H200" i="9" s="1"/>
  <c r="F213" i="9"/>
  <c r="H213" i="9" s="1"/>
  <c r="H191" i="9"/>
  <c r="I191" i="9" s="1"/>
  <c r="I192" i="10" s="1"/>
  <c r="L192" i="10" s="1"/>
  <c r="R192" i="10" s="1"/>
  <c r="H364" i="9"/>
  <c r="I364" i="9" s="1"/>
  <c r="I365" i="10" s="1"/>
  <c r="L365" i="10" s="1"/>
  <c r="R365" i="10" s="1"/>
  <c r="F304" i="9"/>
  <c r="H304" i="9" s="1"/>
  <c r="H369" i="9"/>
  <c r="I369" i="9" s="1"/>
  <c r="I370" i="10" s="1"/>
  <c r="L370" i="10" s="1"/>
  <c r="R370" i="10" s="1"/>
  <c r="H77" i="9"/>
  <c r="I77" i="9" s="1"/>
  <c r="I78" i="10" s="1"/>
  <c r="L78" i="10" s="1"/>
  <c r="R78" i="10" s="1"/>
  <c r="H143" i="9"/>
  <c r="I143" i="9" s="1"/>
  <c r="I144" i="10" s="1"/>
  <c r="L144" i="10" s="1"/>
  <c r="R144" i="10" s="1"/>
  <c r="N380" i="10"/>
  <c r="Q380" i="10" s="1"/>
  <c r="N287" i="10"/>
  <c r="Q287" i="10" s="1"/>
  <c r="N46" i="10"/>
  <c r="Q46" i="10" s="1"/>
  <c r="N29" i="10"/>
  <c r="Q29" i="10" s="1"/>
  <c r="F60" i="9"/>
  <c r="H60" i="9" s="1"/>
  <c r="H70" i="9"/>
  <c r="I70" i="9" s="1"/>
  <c r="I71" i="10" s="1"/>
  <c r="L71" i="10" s="1"/>
  <c r="R71" i="10" s="1"/>
  <c r="H162" i="9"/>
  <c r="I162" i="9" s="1"/>
  <c r="I163" i="10" s="1"/>
  <c r="L163" i="10" s="1"/>
  <c r="R163" i="10" s="1"/>
  <c r="F218" i="9"/>
  <c r="H218" i="9" s="1"/>
  <c r="H3" i="9"/>
  <c r="F256" i="9"/>
  <c r="H256" i="9" s="1"/>
  <c r="H120" i="9"/>
  <c r="F268" i="9"/>
  <c r="H268" i="9" s="1"/>
  <c r="F259" i="9"/>
  <c r="H259" i="9" s="1"/>
  <c r="F95" i="9"/>
  <c r="N96" i="10" s="1"/>
  <c r="Q96" i="10" s="1"/>
  <c r="F223" i="9"/>
  <c r="N224" i="10" s="1"/>
  <c r="Q224" i="10" s="1"/>
  <c r="H64" i="9"/>
  <c r="I64" i="9" s="1"/>
  <c r="I65" i="10" s="1"/>
  <c r="L65" i="10" s="1"/>
  <c r="R65" i="10" s="1"/>
  <c r="F333" i="9"/>
  <c r="H333" i="9" s="1"/>
  <c r="F281" i="9"/>
  <c r="H281" i="9" s="1"/>
  <c r="N377" i="10"/>
  <c r="Q377" i="10" s="1"/>
  <c r="F392" i="9"/>
  <c r="H392" i="9" s="1"/>
  <c r="F239" i="9"/>
  <c r="N240" i="10" s="1"/>
  <c r="Q240" i="10" s="1"/>
  <c r="F353" i="9"/>
  <c r="N354" i="10" s="1"/>
  <c r="Q354" i="10" s="1"/>
  <c r="F283" i="9"/>
  <c r="N284" i="10" s="1"/>
  <c r="Q284" i="10" s="1"/>
  <c r="F289" i="9"/>
  <c r="N290" i="10" s="1"/>
  <c r="Q290" i="10" s="1"/>
  <c r="F269" i="9"/>
  <c r="N270" i="10" s="1"/>
  <c r="Q270" i="10" s="1"/>
  <c r="F240" i="9"/>
  <c r="H240" i="9" s="1"/>
  <c r="F290" i="9"/>
  <c r="H290" i="9" s="1"/>
  <c r="H228" i="9"/>
  <c r="I228" i="9" s="1"/>
  <c r="I229" i="10" s="1"/>
  <c r="L229" i="10" s="1"/>
  <c r="R229" i="10" s="1"/>
  <c r="F172" i="9"/>
  <c r="H172" i="9" s="1"/>
  <c r="F224" i="9"/>
  <c r="H224" i="9" s="1"/>
  <c r="F232" i="9"/>
  <c r="H232" i="9" s="1"/>
  <c r="H100" i="9"/>
  <c r="I100" i="9" s="1"/>
  <c r="I101" i="10" s="1"/>
  <c r="L101" i="10" s="1"/>
  <c r="R101" i="10" s="1"/>
  <c r="F319" i="9"/>
  <c r="N320" i="10" s="1"/>
  <c r="Q320" i="10" s="1"/>
  <c r="F62" i="9"/>
  <c r="H62" i="9" s="1"/>
  <c r="N300" i="10"/>
  <c r="Q300" i="10" s="1"/>
  <c r="F217" i="9"/>
  <c r="H217" i="9" s="1"/>
  <c r="H109" i="9"/>
  <c r="F321" i="9"/>
  <c r="H321" i="9" s="1"/>
  <c r="F96" i="9"/>
  <c r="H96" i="9" s="1"/>
  <c r="H263" i="9"/>
  <c r="H149" i="9"/>
  <c r="H237" i="9"/>
  <c r="H278" i="9"/>
  <c r="F250" i="9"/>
  <c r="H250" i="9" s="1"/>
  <c r="F189" i="9"/>
  <c r="N190" i="10" s="1"/>
  <c r="Q190" i="10" s="1"/>
  <c r="H155" i="9"/>
  <c r="I155" i="9" s="1"/>
  <c r="I156" i="10" s="1"/>
  <c r="L156" i="10" s="1"/>
  <c r="R156" i="10" s="1"/>
  <c r="F360" i="9"/>
  <c r="H360" i="9" s="1"/>
  <c r="N165" i="10"/>
  <c r="Q165" i="10" s="1"/>
  <c r="F139" i="9"/>
  <c r="N140" i="10" s="1"/>
  <c r="Q140" i="10" s="1"/>
  <c r="F179" i="9"/>
  <c r="H179" i="9" s="1"/>
  <c r="H46" i="9"/>
  <c r="I46" i="9" s="1"/>
  <c r="I47" i="10" s="1"/>
  <c r="L47" i="10" s="1"/>
  <c r="R47" i="10" s="1"/>
  <c r="F148" i="9"/>
  <c r="N149" i="10" s="1"/>
  <c r="Q149" i="10" s="1"/>
  <c r="F340" i="9"/>
  <c r="N341" i="10" s="1"/>
  <c r="Q341" i="10" s="1"/>
  <c r="F338" i="9"/>
  <c r="H338" i="9" s="1"/>
  <c r="N197" i="10"/>
  <c r="Q197" i="10" s="1"/>
  <c r="N147" i="10"/>
  <c r="Q147" i="10" s="1"/>
  <c r="F173" i="9"/>
  <c r="H173" i="9" s="1"/>
  <c r="F374" i="9"/>
  <c r="H374" i="9" s="1"/>
  <c r="F78" i="9"/>
  <c r="H78" i="9" s="1"/>
  <c r="F394" i="9"/>
  <c r="H394" i="9" s="1"/>
  <c r="F260" i="9"/>
  <c r="H260" i="9" s="1"/>
  <c r="F314" i="9"/>
  <c r="H314" i="9" s="1"/>
  <c r="F262" i="9"/>
  <c r="N263" i="10" s="1"/>
  <c r="Q263" i="10" s="1"/>
  <c r="F315" i="9"/>
  <c r="H315" i="9" s="1"/>
  <c r="N265" i="10"/>
  <c r="Q265" i="10" s="1"/>
  <c r="N379" i="10"/>
  <c r="Q379" i="10" s="1"/>
  <c r="N41" i="10"/>
  <c r="Q41" i="10" s="1"/>
  <c r="F342" i="9"/>
  <c r="H342" i="9" s="1"/>
  <c r="F80" i="9"/>
  <c r="H80" i="9" s="1"/>
  <c r="H373" i="9"/>
  <c r="H242" i="9"/>
  <c r="H328" i="9"/>
  <c r="I328" i="9" s="1"/>
  <c r="I329" i="10" s="1"/>
  <c r="L329" i="10" s="1"/>
  <c r="R329" i="10" s="1"/>
  <c r="F112" i="9"/>
  <c r="H112" i="9" s="1"/>
  <c r="F282" i="9"/>
  <c r="H282" i="9" s="1"/>
  <c r="H294" i="9"/>
  <c r="F116" i="9"/>
  <c r="H116" i="9" s="1"/>
  <c r="N91" i="10"/>
  <c r="Q91" i="10" s="1"/>
  <c r="F212" i="9"/>
  <c r="H212" i="9" s="1"/>
  <c r="H110" i="9"/>
  <c r="I110" i="9" s="1"/>
  <c r="I111" i="10" s="1"/>
  <c r="L111" i="10" s="1"/>
  <c r="R111" i="10" s="1"/>
  <c r="F277" i="9"/>
  <c r="N278" i="10" s="1"/>
  <c r="Q278" i="10" s="1"/>
  <c r="F138" i="9"/>
  <c r="H138" i="9" s="1"/>
  <c r="F50" i="9"/>
  <c r="H50" i="9" s="1"/>
  <c r="F350" i="9"/>
  <c r="H350" i="9" s="1"/>
  <c r="F176" i="9"/>
  <c r="H176" i="9" s="1"/>
  <c r="F270" i="9"/>
  <c r="N271" i="10" s="1"/>
  <c r="Q271" i="10" s="1"/>
  <c r="H113" i="9"/>
  <c r="I113" i="9" s="1"/>
  <c r="I114" i="10" s="1"/>
  <c r="L114" i="10" s="1"/>
  <c r="R114" i="10" s="1"/>
  <c r="F107" i="9"/>
  <c r="H107" i="9" s="1"/>
  <c r="F204" i="9"/>
  <c r="H204" i="9" s="1"/>
  <c r="N100" i="10"/>
  <c r="Q100" i="10" s="1"/>
  <c r="F119" i="9"/>
  <c r="N120" i="10" s="1"/>
  <c r="Q120" i="10" s="1"/>
  <c r="F115" i="9"/>
  <c r="H115" i="9" s="1"/>
  <c r="F266" i="9"/>
  <c r="N267" i="10" s="1"/>
  <c r="Q267" i="10" s="1"/>
  <c r="F87" i="9"/>
  <c r="N88" i="10" s="1"/>
  <c r="Q88" i="10" s="1"/>
  <c r="F108" i="9"/>
  <c r="N109" i="10" s="1"/>
  <c r="Q109" i="10" s="1"/>
  <c r="F202" i="9"/>
  <c r="N203" i="10" s="1"/>
  <c r="Q203" i="10" s="1"/>
  <c r="F233" i="9"/>
  <c r="H233" i="9" s="1"/>
  <c r="N244" i="10"/>
  <c r="Q244" i="10" s="1"/>
  <c r="F236" i="9"/>
  <c r="H236" i="9" s="1"/>
  <c r="F271" i="9"/>
  <c r="H271" i="9" s="1"/>
  <c r="F174" i="9"/>
  <c r="H174" i="9" s="1"/>
  <c r="F66" i="9"/>
  <c r="N67" i="10" s="1"/>
  <c r="Q67" i="10" s="1"/>
  <c r="F63" i="9"/>
  <c r="N64" i="10" s="1"/>
  <c r="Q64" i="10" s="1"/>
  <c r="F225" i="9"/>
  <c r="H225" i="9" s="1"/>
  <c r="F334" i="9"/>
  <c r="H334" i="9" s="1"/>
  <c r="F293" i="9"/>
  <c r="N294" i="10" s="1"/>
  <c r="Q294" i="10" s="1"/>
  <c r="F241" i="9"/>
  <c r="H241" i="9" s="1"/>
  <c r="F372" i="9"/>
  <c r="H372" i="9" s="1"/>
  <c r="F132" i="9"/>
  <c r="N133" i="10" s="1"/>
  <c r="Q133" i="10" s="1"/>
  <c r="F105" i="9"/>
  <c r="H105" i="9" s="1"/>
  <c r="F320" i="9"/>
  <c r="N321" i="10" s="1"/>
  <c r="Q321" i="10" s="1"/>
  <c r="F122" i="9"/>
  <c r="N123" i="10" s="1"/>
  <c r="Q123" i="10" s="1"/>
  <c r="F135" i="9"/>
  <c r="N136" i="10" s="1"/>
  <c r="Q136" i="10" s="1"/>
  <c r="F391" i="9"/>
  <c r="N392" i="10" s="1"/>
  <c r="Q392" i="10" s="1"/>
  <c r="F124" i="9"/>
  <c r="H124" i="9" s="1"/>
  <c r="F75" i="9"/>
  <c r="H75" i="9" s="1"/>
  <c r="F94" i="9"/>
  <c r="N95" i="10" s="1"/>
  <c r="Q95" i="10" s="1"/>
  <c r="F136" i="9"/>
  <c r="H136" i="9" s="1"/>
  <c r="F251" i="9"/>
  <c r="H251" i="9" s="1"/>
  <c r="F284" i="9"/>
  <c r="H284" i="9" s="1"/>
  <c r="F88" i="9"/>
  <c r="N89" i="10" s="1"/>
  <c r="Q89" i="10" s="1"/>
  <c r="F201" i="9"/>
  <c r="H201" i="9" s="1"/>
  <c r="F205" i="9"/>
  <c r="H205" i="9" s="1"/>
  <c r="I307" i="9"/>
  <c r="I308" i="10" s="1"/>
  <c r="L308" i="10" s="1"/>
  <c r="I163" i="9"/>
  <c r="I164" i="10" s="1"/>
  <c r="L164" i="10" s="1"/>
  <c r="I301" i="9"/>
  <c r="I302" i="10" s="1"/>
  <c r="L302" i="10" s="1"/>
  <c r="I178" i="9"/>
  <c r="I179" i="10" s="1"/>
  <c r="L179" i="10" s="1"/>
  <c r="I195" i="9"/>
  <c r="I196" i="10" s="1"/>
  <c r="L196" i="10" s="1"/>
  <c r="I69" i="9"/>
  <c r="I70" i="10" s="1"/>
  <c r="L70" i="10" s="1"/>
  <c r="I19" i="9"/>
  <c r="I20" i="10" s="1"/>
  <c r="I388" i="9"/>
  <c r="I389" i="10" s="1"/>
  <c r="L389" i="10" s="1"/>
  <c r="I156" i="9"/>
  <c r="I157" i="10" s="1"/>
  <c r="L157" i="10" s="1"/>
  <c r="I357" i="9"/>
  <c r="I358" i="10" s="1"/>
  <c r="L358" i="10" s="1"/>
  <c r="I84" i="9"/>
  <c r="I85" i="10" s="1"/>
  <c r="L85" i="10" s="1"/>
  <c r="I209" i="9"/>
  <c r="I210" i="10" s="1"/>
  <c r="L210" i="10" s="1"/>
  <c r="I336" i="9"/>
  <c r="I337" i="10" s="1"/>
  <c r="L337" i="10" s="1"/>
  <c r="I399" i="9"/>
  <c r="I400" i="10" s="1"/>
  <c r="L400" i="10" s="1"/>
  <c r="I127" i="9"/>
  <c r="I128" i="10" s="1"/>
  <c r="L128" i="10" s="1"/>
  <c r="I44" i="9"/>
  <c r="I45" i="10" s="1"/>
  <c r="L45" i="10" s="1"/>
  <c r="I28" i="9"/>
  <c r="I29" i="10" s="1"/>
  <c r="L29" i="10" s="1"/>
  <c r="I145" i="9"/>
  <c r="I146" i="10" s="1"/>
  <c r="L146" i="10" s="1"/>
  <c r="I265" i="9"/>
  <c r="I266" i="10" s="1"/>
  <c r="L266" i="10" s="1"/>
  <c r="I385" i="9"/>
  <c r="I386" i="10" s="1"/>
  <c r="L386" i="10" s="1"/>
  <c r="I295" i="9"/>
  <c r="I296" i="10" s="1"/>
  <c r="L296" i="10" s="1"/>
  <c r="I327" i="9"/>
  <c r="I328" i="10" s="1"/>
  <c r="L328" i="10" s="1"/>
  <c r="I24" i="9"/>
  <c r="I25" i="10" s="1"/>
  <c r="L25" i="10" s="1"/>
  <c r="I33" i="9"/>
  <c r="I34" i="10" s="1"/>
  <c r="I335" i="9"/>
  <c r="I336" i="10" s="1"/>
  <c r="L336" i="10" s="1"/>
  <c r="I352" i="9"/>
  <c r="I353" i="10" s="1"/>
  <c r="L353" i="10" s="1"/>
  <c r="I245" i="9"/>
  <c r="I246" i="10" s="1"/>
  <c r="L246" i="10" s="1"/>
  <c r="I254" i="9"/>
  <c r="I255" i="10" s="1"/>
  <c r="L255" i="10" s="1"/>
  <c r="I311" i="9"/>
  <c r="I312" i="10" s="1"/>
  <c r="L312" i="10" s="1"/>
  <c r="I89" i="9"/>
  <c r="I90" i="10" s="1"/>
  <c r="L90" i="10" s="1"/>
  <c r="I309" i="9"/>
  <c r="I310" i="10" s="1"/>
  <c r="L310" i="10" s="1"/>
  <c r="I56" i="9"/>
  <c r="I57" i="10" s="1"/>
  <c r="L57" i="10" s="1"/>
  <c r="I323" i="9"/>
  <c r="I324" i="10" s="1"/>
  <c r="L324" i="10" s="1"/>
  <c r="I306" i="9"/>
  <c r="I307" i="10" s="1"/>
  <c r="L307" i="10" s="1"/>
  <c r="I150" i="9"/>
  <c r="I151" i="10" s="1"/>
  <c r="L151" i="10" s="1"/>
  <c r="I53" i="9"/>
  <c r="I54" i="10" s="1"/>
  <c r="I34" i="9"/>
  <c r="I35" i="10" s="1"/>
  <c r="L35" i="10" s="1"/>
  <c r="I264" i="9"/>
  <c r="I265" i="10" s="1"/>
  <c r="L265" i="10" s="1"/>
  <c r="I273" i="9"/>
  <c r="I274" i="10" s="1"/>
  <c r="L274" i="10" s="1"/>
  <c r="I102" i="9"/>
  <c r="I103" i="10" s="1"/>
  <c r="L103" i="10" s="1"/>
  <c r="I324" i="9"/>
  <c r="I325" i="10" s="1"/>
  <c r="L325" i="10" s="1"/>
  <c r="I318" i="9"/>
  <c r="I319" i="10" s="1"/>
  <c r="L319" i="10" s="1"/>
  <c r="I355" i="9"/>
  <c r="I356" i="10" s="1"/>
  <c r="L356" i="10" s="1"/>
  <c r="I310" i="9"/>
  <c r="I311" i="10" s="1"/>
  <c r="L311" i="10" s="1"/>
  <c r="I142" i="9"/>
  <c r="I143" i="10" s="1"/>
  <c r="L143" i="10" s="1"/>
  <c r="I222" i="9"/>
  <c r="I223" i="10" s="1"/>
  <c r="L223" i="10" s="1"/>
  <c r="I368" i="9"/>
  <c r="I369" i="10" s="1"/>
  <c r="L369" i="10" s="1"/>
  <c r="I344" i="9"/>
  <c r="I345" i="10" s="1"/>
  <c r="L345" i="10" s="1"/>
  <c r="I317" i="9"/>
  <c r="I318" i="10" s="1"/>
  <c r="L318" i="10" s="1"/>
  <c r="I146" i="9"/>
  <c r="I147" i="10" s="1"/>
  <c r="L147" i="10" s="1"/>
  <c r="I216" i="9"/>
  <c r="I217" i="10" s="1"/>
  <c r="L217" i="10" s="1"/>
  <c r="I20" i="9"/>
  <c r="I21" i="10" s="1"/>
  <c r="L21" i="10" s="1"/>
  <c r="I29" i="9"/>
  <c r="I30" i="10" s="1"/>
  <c r="I398" i="9"/>
  <c r="I399" i="10" s="1"/>
  <c r="L399" i="10" s="1"/>
  <c r="I181" i="9"/>
  <c r="I182" i="10" s="1"/>
  <c r="L182" i="10" s="1"/>
  <c r="I90" i="9"/>
  <c r="I91" i="10" s="1"/>
  <c r="L91" i="10" s="1"/>
  <c r="I85" i="9"/>
  <c r="I86" i="10" s="1"/>
  <c r="L86" i="10" s="1"/>
  <c r="I39" i="9"/>
  <c r="I40" i="10" s="1"/>
  <c r="I214" i="9"/>
  <c r="I215" i="10" s="1"/>
  <c r="L215" i="10" s="1"/>
  <c r="I134" i="9"/>
  <c r="I135" i="10" s="1"/>
  <c r="L135" i="10" s="1"/>
  <c r="I312" i="9"/>
  <c r="I313" i="10" s="1"/>
  <c r="L313" i="10" s="1"/>
  <c r="I389" i="9"/>
  <c r="I390" i="10" s="1"/>
  <c r="L390" i="10" s="1"/>
  <c r="I126" i="9"/>
  <c r="I127" i="10" s="1"/>
  <c r="L127" i="10" s="1"/>
  <c r="I175" i="9"/>
  <c r="I176" i="10" s="1"/>
  <c r="L176" i="10" s="1"/>
  <c r="I43" i="9"/>
  <c r="I44" i="10" s="1"/>
  <c r="L44" i="10" s="1"/>
  <c r="I377" i="9"/>
  <c r="I378" i="10" s="1"/>
  <c r="L378" i="10" s="1"/>
  <c r="I347" i="9"/>
  <c r="I348" i="10" s="1"/>
  <c r="L348" i="10" s="1"/>
  <c r="I235" i="9"/>
  <c r="I236" i="10" s="1"/>
  <c r="L236" i="10" s="1"/>
  <c r="I23" i="9"/>
  <c r="I24" i="10" s="1"/>
  <c r="I18" i="9"/>
  <c r="I19" i="10" s="1"/>
  <c r="L19" i="10" s="1"/>
  <c r="I363" i="9"/>
  <c r="I364" i="10" s="1"/>
  <c r="L364" i="10" s="1"/>
  <c r="I238" i="9"/>
  <c r="I239" i="10" s="1"/>
  <c r="L239" i="10" s="1"/>
  <c r="I378" i="9"/>
  <c r="I379" i="10" s="1"/>
  <c r="L379" i="10" s="1"/>
  <c r="I296" i="9"/>
  <c r="I297" i="10" s="1"/>
  <c r="L297" i="10" s="1"/>
  <c r="I73" i="9"/>
  <c r="I74" i="10" s="1"/>
  <c r="L74" i="10" s="1"/>
  <c r="I144" i="9"/>
  <c r="I145" i="10" s="1"/>
  <c r="L145" i="10" s="1"/>
  <c r="I331" i="9"/>
  <c r="I332" i="10" s="1"/>
  <c r="L332" i="10" s="1"/>
  <c r="I153" i="9"/>
  <c r="I154" i="10" s="1"/>
  <c r="L154" i="10" s="1"/>
  <c r="I380" i="9"/>
  <c r="I381" i="10" s="1"/>
  <c r="L381" i="10" s="1"/>
  <c r="I58" i="9"/>
  <c r="I59" i="10" s="1"/>
  <c r="L59" i="10" s="1"/>
  <c r="I356" i="9"/>
  <c r="I357" i="10" s="1"/>
  <c r="L357" i="10" s="1"/>
  <c r="I308" i="9"/>
  <c r="I309" i="10" s="1"/>
  <c r="L309" i="10" s="1"/>
  <c r="I211" i="9"/>
  <c r="I212" i="10" s="1"/>
  <c r="L212" i="10" s="1"/>
  <c r="I286" i="9"/>
  <c r="I287" i="10" s="1"/>
  <c r="L287" i="10" s="1"/>
  <c r="I40" i="9"/>
  <c r="I41" i="10" s="1"/>
  <c r="L41" i="10" s="1"/>
  <c r="I198" i="9"/>
  <c r="I199" i="10" s="1"/>
  <c r="L199" i="10" s="1"/>
  <c r="I184" i="9"/>
  <c r="I185" i="10" s="1"/>
  <c r="L185" i="10" s="1"/>
  <c r="I229" i="9"/>
  <c r="I230" i="10" s="1"/>
  <c r="L230" i="10" s="1"/>
  <c r="I234" i="9"/>
  <c r="I235" i="10" s="1"/>
  <c r="L235" i="10" s="1"/>
  <c r="I371" i="9"/>
  <c r="I372" i="10" s="1"/>
  <c r="L372" i="10" s="1"/>
  <c r="I25" i="9"/>
  <c r="I26" i="10" s="1"/>
  <c r="I141" i="9"/>
  <c r="I142" i="10" s="1"/>
  <c r="L142" i="10" s="1"/>
  <c r="I275" i="9"/>
  <c r="I276" i="10" s="1"/>
  <c r="L276" i="10" s="1"/>
  <c r="I299" i="9"/>
  <c r="I300" i="10" s="1"/>
  <c r="L300" i="10" s="1"/>
  <c r="I243" i="9"/>
  <c r="I244" i="10" s="1"/>
  <c r="L244" i="10" s="1"/>
  <c r="I55" i="9"/>
  <c r="I56" i="10" s="1"/>
  <c r="L56" i="10" s="1"/>
  <c r="I280" i="9"/>
  <c r="I281" i="10" s="1"/>
  <c r="L281" i="10" s="1"/>
  <c r="I348" i="9"/>
  <c r="I349" i="10" s="1"/>
  <c r="L349" i="10" s="1"/>
  <c r="I219" i="9"/>
  <c r="I220" i="10" s="1"/>
  <c r="L220" i="10" s="1"/>
  <c r="I272" i="9"/>
  <c r="I273" i="10" s="1"/>
  <c r="L273" i="10" s="1"/>
  <c r="I101" i="9"/>
  <c r="I102" i="10" s="1"/>
  <c r="L102" i="10" s="1"/>
  <c r="I159" i="9"/>
  <c r="I160" i="10" s="1"/>
  <c r="L160" i="10" s="1"/>
  <c r="I193" i="9"/>
  <c r="I194" i="10" s="1"/>
  <c r="L194" i="10" s="1"/>
  <c r="I48" i="9"/>
  <c r="I49" i="10" s="1"/>
  <c r="L49" i="10" s="1"/>
  <c r="I367" i="9"/>
  <c r="I368" i="10" s="1"/>
  <c r="L368" i="10" s="1"/>
  <c r="I118" i="9"/>
  <c r="I119" i="10" s="1"/>
  <c r="L119" i="10" s="1"/>
  <c r="I82" i="9"/>
  <c r="I83" i="10" s="1"/>
  <c r="L83" i="10" s="1"/>
  <c r="I170" i="9"/>
  <c r="I171" i="10" s="1"/>
  <c r="L171" i="10" s="1"/>
  <c r="I207" i="9"/>
  <c r="I208" i="10" s="1"/>
  <c r="L208" i="10" s="1"/>
  <c r="I129" i="9"/>
  <c r="I130" i="10" s="1"/>
  <c r="L130" i="10" s="1"/>
  <c r="I210" i="9"/>
  <c r="I211" i="10" s="1"/>
  <c r="L211" i="10" s="1"/>
  <c r="I362" i="9"/>
  <c r="I363" i="10" s="1"/>
  <c r="L363" i="10" s="1"/>
  <c r="I152" i="9"/>
  <c r="I153" i="10" s="1"/>
  <c r="L153" i="10" s="1"/>
  <c r="I384" i="9"/>
  <c r="I385" i="10" s="1"/>
  <c r="L385" i="10" s="1"/>
  <c r="I313" i="9"/>
  <c r="I314" i="10" s="1"/>
  <c r="L314" i="10" s="1"/>
  <c r="I199" i="9"/>
  <c r="I200" i="10" s="1"/>
  <c r="L200" i="10" s="1"/>
  <c r="I68" i="9"/>
  <c r="I69" i="10" s="1"/>
  <c r="L69" i="10" s="1"/>
  <c r="I300" i="9"/>
  <c r="I301" i="10" s="1"/>
  <c r="L301" i="10" s="1"/>
  <c r="I298" i="9"/>
  <c r="I299" i="10" s="1"/>
  <c r="L299" i="10" s="1"/>
  <c r="I22" i="9"/>
  <c r="I23" i="10" s="1"/>
  <c r="L23" i="10" s="1"/>
  <c r="I16" i="9"/>
  <c r="I17" i="10" s="1"/>
  <c r="L17" i="10" s="1"/>
  <c r="I147" i="9"/>
  <c r="I148" i="10" s="1"/>
  <c r="L148" i="10" s="1"/>
  <c r="I164" i="9"/>
  <c r="I165" i="10" s="1"/>
  <c r="L165" i="10" s="1"/>
  <c r="I196" i="9"/>
  <c r="I197" i="10" s="1"/>
  <c r="L197" i="10" s="1"/>
  <c r="I154" i="9"/>
  <c r="I155" i="10" s="1"/>
  <c r="L155" i="10" s="1"/>
  <c r="I157" i="9"/>
  <c r="I158" i="10" s="1"/>
  <c r="L158" i="10" s="1"/>
  <c r="I72" i="9"/>
  <c r="I73" i="10" s="1"/>
  <c r="L73" i="10" s="1"/>
  <c r="I365" i="9"/>
  <c r="I366" i="10" s="1"/>
  <c r="L366" i="10" s="1"/>
  <c r="I45" i="9"/>
  <c r="I46" i="10" s="1"/>
  <c r="L46" i="10" s="1"/>
  <c r="I244" i="9"/>
  <c r="I245" i="10" s="1"/>
  <c r="L245" i="10" s="1"/>
  <c r="I379" i="9"/>
  <c r="I380" i="10" s="1"/>
  <c r="L380" i="10" s="1"/>
  <c r="I326" i="9"/>
  <c r="I327" i="10" s="1"/>
  <c r="L327" i="10" s="1"/>
  <c r="I160" i="9"/>
  <c r="I161" i="10" s="1"/>
  <c r="L161" i="10" s="1"/>
  <c r="I74" i="9"/>
  <c r="I75" i="10" s="1"/>
  <c r="L75" i="10" s="1"/>
  <c r="I99" i="9"/>
  <c r="I100" i="10" s="1"/>
  <c r="L100" i="10" s="1"/>
  <c r="I67" i="9"/>
  <c r="I68" i="10" s="1"/>
  <c r="L68" i="10" s="1"/>
  <c r="I169" i="9"/>
  <c r="I170" i="10" s="1"/>
  <c r="L170" i="10" s="1"/>
  <c r="I194" i="9"/>
  <c r="I195" i="10" s="1"/>
  <c r="L195" i="10" s="1"/>
  <c r="I376" i="9"/>
  <c r="I377" i="10" s="1"/>
  <c r="L377" i="10" s="1"/>
  <c r="N107" i="10"/>
  <c r="Q107" i="10" s="1"/>
  <c r="N77" i="10"/>
  <c r="Q77" i="10" s="1"/>
  <c r="N134" i="10"/>
  <c r="Q134" i="10" s="1"/>
  <c r="N150" i="10"/>
  <c r="Q150" i="10" s="1"/>
  <c r="N376" i="10"/>
  <c r="Q376" i="10" s="1"/>
  <c r="N121" i="10"/>
  <c r="Q121" i="10" s="1"/>
  <c r="N243" i="10"/>
  <c r="Q243" i="10" s="1"/>
  <c r="N295" i="10"/>
  <c r="Q295" i="10" s="1"/>
  <c r="N189" i="10"/>
  <c r="Q189" i="10" s="1"/>
  <c r="N238" i="10"/>
  <c r="Q238" i="10" s="1"/>
  <c r="N62" i="10"/>
  <c r="Q62" i="10" s="1"/>
  <c r="I2" i="9"/>
  <c r="I3" i="10" s="1"/>
  <c r="I5" i="9"/>
  <c r="I6" i="10" s="1"/>
  <c r="L6" i="10" s="1"/>
  <c r="N6" i="10"/>
  <c r="Q6" i="10" s="1"/>
  <c r="I10" i="9"/>
  <c r="I11" i="10" s="1"/>
  <c r="L11" i="10" s="1"/>
  <c r="N11" i="10"/>
  <c r="Q11" i="10" s="1"/>
  <c r="L27" i="10" l="1"/>
  <c r="R27" i="10" s="1"/>
  <c r="L3" i="10"/>
  <c r="A3" i="10" s="1"/>
  <c r="L39" i="10"/>
  <c r="R39" i="10" s="1"/>
  <c r="R244" i="10"/>
  <c r="R6" i="10"/>
  <c r="R11" i="10"/>
  <c r="R130" i="10"/>
  <c r="R363" i="10"/>
  <c r="R386" i="10"/>
  <c r="R151" i="10"/>
  <c r="R165" i="10"/>
  <c r="R357" i="10"/>
  <c r="R369" i="10"/>
  <c r="R332" i="10"/>
  <c r="R313" i="10"/>
  <c r="R302" i="10"/>
  <c r="R196" i="10"/>
  <c r="R127" i="10"/>
  <c r="R45" i="10"/>
  <c r="R147" i="10"/>
  <c r="R273" i="10"/>
  <c r="R142" i="10"/>
  <c r="R119" i="10"/>
  <c r="R199" i="10"/>
  <c r="R56" i="10"/>
  <c r="R197" i="10"/>
  <c r="R102" i="10"/>
  <c r="R59" i="10"/>
  <c r="R146" i="10"/>
  <c r="R145" i="10"/>
  <c r="R230" i="10"/>
  <c r="R307" i="10"/>
  <c r="R308" i="10"/>
  <c r="R217" i="10"/>
  <c r="R171" i="10"/>
  <c r="R83" i="10"/>
  <c r="R381" i="10"/>
  <c r="R309" i="10"/>
  <c r="R57" i="10"/>
  <c r="R364" i="10"/>
  <c r="R158" i="10"/>
  <c r="R328" i="10"/>
  <c r="R400" i="10"/>
  <c r="R29" i="10"/>
  <c r="R220" i="10"/>
  <c r="R73" i="10"/>
  <c r="R390" i="10"/>
  <c r="R148" i="10"/>
  <c r="R200" i="10"/>
  <c r="R143" i="10"/>
  <c r="R274" i="10"/>
  <c r="R195" i="10"/>
  <c r="R300" i="10"/>
  <c r="R377" i="10"/>
  <c r="R46" i="10"/>
  <c r="R90" i="10"/>
  <c r="R245" i="10"/>
  <c r="R164" i="10"/>
  <c r="R179" i="10"/>
  <c r="R276" i="10"/>
  <c r="R378" i="10"/>
  <c r="R135" i="10"/>
  <c r="R366" i="10"/>
  <c r="R154" i="10"/>
  <c r="R86" i="10"/>
  <c r="R16" i="10"/>
  <c r="R297" i="10"/>
  <c r="R17" i="10"/>
  <c r="R185" i="10"/>
  <c r="R161" i="10"/>
  <c r="R379" i="10"/>
  <c r="R23" i="10"/>
  <c r="R380" i="10"/>
  <c r="R399" i="10"/>
  <c r="R337" i="10"/>
  <c r="R314" i="10"/>
  <c r="R319" i="10"/>
  <c r="R75" i="10"/>
  <c r="R311" i="10"/>
  <c r="R49" i="10"/>
  <c r="R389" i="10"/>
  <c r="R299" i="10"/>
  <c r="R336" i="10"/>
  <c r="R385" i="10"/>
  <c r="R44" i="10"/>
  <c r="R103" i="10"/>
  <c r="R176" i="10"/>
  <c r="R153" i="10"/>
  <c r="R349" i="10"/>
  <c r="R327" i="10"/>
  <c r="R265" i="10"/>
  <c r="R301" i="10"/>
  <c r="R91" i="10"/>
  <c r="R239" i="10"/>
  <c r="R223" i="10"/>
  <c r="R208" i="10"/>
  <c r="R194" i="10"/>
  <c r="R345" i="10"/>
  <c r="R310" i="10"/>
  <c r="R281" i="10"/>
  <c r="R246" i="10"/>
  <c r="R235" i="10"/>
  <c r="R210" i="10"/>
  <c r="R74" i="10"/>
  <c r="R353" i="10"/>
  <c r="R41" i="10"/>
  <c r="R356" i="10"/>
  <c r="R215" i="10"/>
  <c r="R287" i="10"/>
  <c r="R21" i="10"/>
  <c r="R19" i="10"/>
  <c r="R182" i="10"/>
  <c r="R255" i="10"/>
  <c r="R157" i="10"/>
  <c r="R69" i="10"/>
  <c r="R211" i="10"/>
  <c r="R368" i="10"/>
  <c r="R348" i="10"/>
  <c r="R85" i="10"/>
  <c r="R312" i="10"/>
  <c r="R170" i="10"/>
  <c r="R372" i="10"/>
  <c r="R68" i="10"/>
  <c r="R160" i="10"/>
  <c r="R325" i="10"/>
  <c r="R236" i="10"/>
  <c r="R358" i="10"/>
  <c r="R266" i="10"/>
  <c r="R35" i="10"/>
  <c r="R100" i="10"/>
  <c r="R25" i="10"/>
  <c r="R70" i="10"/>
  <c r="R324" i="10"/>
  <c r="R318" i="10"/>
  <c r="R212" i="10"/>
  <c r="R155" i="10"/>
  <c r="R296" i="10"/>
  <c r="R128" i="10"/>
  <c r="H293" i="9"/>
  <c r="I293" i="9" s="1"/>
  <c r="I294" i="10" s="1"/>
  <c r="L294" i="10" s="1"/>
  <c r="R294" i="10" s="1"/>
  <c r="N177" i="10"/>
  <c r="Q177" i="10" s="1"/>
  <c r="N256" i="10"/>
  <c r="Q256" i="10" s="1"/>
  <c r="N339" i="10"/>
  <c r="Q339" i="10" s="1"/>
  <c r="N259" i="10"/>
  <c r="Q259" i="10" s="1"/>
  <c r="H303" i="9"/>
  <c r="I303" i="9" s="1"/>
  <c r="I304" i="10" s="1"/>
  <c r="L304" i="10" s="1"/>
  <c r="R304" i="10" s="1"/>
  <c r="H125" i="9"/>
  <c r="I125" i="9" s="1"/>
  <c r="I126" i="10" s="1"/>
  <c r="L126" i="10" s="1"/>
  <c r="R126" i="10" s="1"/>
  <c r="N191" i="10"/>
  <c r="Q191" i="10" s="1"/>
  <c r="N201" i="10"/>
  <c r="Q201" i="10" s="1"/>
  <c r="N257" i="10"/>
  <c r="Q257" i="10" s="1"/>
  <c r="N76" i="10"/>
  <c r="Q76" i="10" s="1"/>
  <c r="H139" i="9"/>
  <c r="I139" i="9" s="1"/>
  <c r="I140" i="10" s="1"/>
  <c r="L140" i="10" s="1"/>
  <c r="R140" i="10" s="1"/>
  <c r="N166" i="10"/>
  <c r="Q166" i="10" s="1"/>
  <c r="H319" i="9"/>
  <c r="I319" i="9" s="1"/>
  <c r="I320" i="10" s="1"/>
  <c r="L320" i="10" s="1"/>
  <c r="R320" i="10" s="1"/>
  <c r="N260" i="10"/>
  <c r="Q260" i="10" s="1"/>
  <c r="N174" i="10"/>
  <c r="Q174" i="10" s="1"/>
  <c r="N180" i="10"/>
  <c r="Q180" i="10" s="1"/>
  <c r="H88" i="9"/>
  <c r="I88" i="9" s="1"/>
  <c r="I89" i="10" s="1"/>
  <c r="L89" i="10" s="1"/>
  <c r="R89" i="10" s="1"/>
  <c r="H119" i="9"/>
  <c r="I119" i="9" s="1"/>
  <c r="I120" i="10" s="1"/>
  <c r="L120" i="10" s="1"/>
  <c r="R120" i="10" s="1"/>
  <c r="N51" i="10"/>
  <c r="Q51" i="10" s="1"/>
  <c r="H94" i="9"/>
  <c r="I94" i="9" s="1"/>
  <c r="I95" i="10" s="1"/>
  <c r="L95" i="10" s="1"/>
  <c r="R95" i="10" s="1"/>
  <c r="N187" i="10"/>
  <c r="Q187" i="10" s="1"/>
  <c r="N233" i="10"/>
  <c r="Q233" i="10" s="1"/>
  <c r="H269" i="9"/>
  <c r="I269" i="9" s="1"/>
  <c r="I270" i="10" s="1"/>
  <c r="L270" i="10" s="1"/>
  <c r="R270" i="10" s="1"/>
  <c r="H391" i="9"/>
  <c r="I391" i="9" s="1"/>
  <c r="I392" i="10" s="1"/>
  <c r="L392" i="10" s="1"/>
  <c r="R392" i="10" s="1"/>
  <c r="N218" i="10"/>
  <c r="Q218" i="10" s="1"/>
  <c r="H289" i="9"/>
  <c r="I289" i="9" s="1"/>
  <c r="I290" i="10" s="1"/>
  <c r="L290" i="10" s="1"/>
  <c r="R290" i="10" s="1"/>
  <c r="N288" i="10"/>
  <c r="Q288" i="10" s="1"/>
  <c r="N202" i="10"/>
  <c r="Q202" i="10" s="1"/>
  <c r="N375" i="10"/>
  <c r="Q375" i="10" s="1"/>
  <c r="N213" i="10"/>
  <c r="Q213" i="10" s="1"/>
  <c r="H239" i="9"/>
  <c r="I239" i="9" s="1"/>
  <c r="I240" i="10" s="1"/>
  <c r="L240" i="10" s="1"/>
  <c r="R240" i="10" s="1"/>
  <c r="N124" i="10"/>
  <c r="Q124" i="10" s="1"/>
  <c r="N66" i="10"/>
  <c r="Q66" i="10" s="1"/>
  <c r="H135" i="9"/>
  <c r="I135" i="9" s="1"/>
  <c r="I136" i="10" s="1"/>
  <c r="L136" i="10" s="1"/>
  <c r="R136" i="10" s="1"/>
  <c r="N61" i="10"/>
  <c r="Q61" i="10" s="1"/>
  <c r="N205" i="10"/>
  <c r="Q205" i="10" s="1"/>
  <c r="N173" i="10"/>
  <c r="Q173" i="10" s="1"/>
  <c r="N261" i="10"/>
  <c r="Q261" i="10" s="1"/>
  <c r="N334" i="10"/>
  <c r="Q334" i="10" s="1"/>
  <c r="N373" i="10"/>
  <c r="Q373" i="10" s="1"/>
  <c r="H277" i="9"/>
  <c r="I277" i="9" s="1"/>
  <c r="I278" i="10" s="1"/>
  <c r="L278" i="10" s="1"/>
  <c r="R278" i="10" s="1"/>
  <c r="N340" i="10"/>
  <c r="Q340" i="10" s="1"/>
  <c r="N106" i="10"/>
  <c r="Q106" i="10" s="1"/>
  <c r="H122" i="9"/>
  <c r="I122" i="9" s="1"/>
  <c r="I123" i="10" s="1"/>
  <c r="L123" i="10" s="1"/>
  <c r="R123" i="10" s="1"/>
  <c r="H63" i="9"/>
  <c r="I63" i="9" s="1"/>
  <c r="I64" i="10" s="1"/>
  <c r="L64" i="10" s="1"/>
  <c r="R64" i="10" s="1"/>
  <c r="N350" i="10"/>
  <c r="Q350" i="10" s="1"/>
  <c r="H270" i="9"/>
  <c r="I270" i="9" s="1"/>
  <c r="I271" i="10" s="1"/>
  <c r="L271" i="10" s="1"/>
  <c r="R271" i="10" s="1"/>
  <c r="N116" i="10"/>
  <c r="Q116" i="10" s="1"/>
  <c r="N241" i="10"/>
  <c r="Q241" i="10" s="1"/>
  <c r="N125" i="10"/>
  <c r="Q125" i="10" s="1"/>
  <c r="N269" i="10"/>
  <c r="Q269" i="10" s="1"/>
  <c r="H202" i="9"/>
  <c r="I202" i="9" s="1"/>
  <c r="I203" i="10" s="1"/>
  <c r="L203" i="10" s="1"/>
  <c r="R203" i="10" s="1"/>
  <c r="H340" i="9"/>
  <c r="I340" i="9" s="1"/>
  <c r="I341" i="10" s="1"/>
  <c r="L341" i="10" s="1"/>
  <c r="R341" i="10" s="1"/>
  <c r="N343" i="10"/>
  <c r="Q343" i="10" s="1"/>
  <c r="N315" i="10"/>
  <c r="Q315" i="10" s="1"/>
  <c r="N139" i="10"/>
  <c r="Q139" i="10" s="1"/>
  <c r="N395" i="10"/>
  <c r="Q395" i="10" s="1"/>
  <c r="N80" i="10"/>
  <c r="Q80" i="10" s="1"/>
  <c r="N237" i="10"/>
  <c r="Q237" i="10" s="1"/>
  <c r="H223" i="9"/>
  <c r="I223" i="9" s="1"/>
  <c r="I224" i="10" s="1"/>
  <c r="L224" i="10" s="1"/>
  <c r="R224" i="10" s="1"/>
  <c r="N112" i="10"/>
  <c r="Q112" i="10" s="1"/>
  <c r="N87" i="10"/>
  <c r="Q87" i="10" s="1"/>
  <c r="N79" i="10"/>
  <c r="Q79" i="10" s="1"/>
  <c r="N393" i="10"/>
  <c r="Q393" i="10" s="1"/>
  <c r="N242" i="10"/>
  <c r="Q242" i="10" s="1"/>
  <c r="H266" i="9"/>
  <c r="I266" i="9" s="1"/>
  <c r="I267" i="10" s="1"/>
  <c r="L267" i="10" s="1"/>
  <c r="R267" i="10" s="1"/>
  <c r="N63" i="10"/>
  <c r="Q63" i="10" s="1"/>
  <c r="N251" i="10"/>
  <c r="Q251" i="10" s="1"/>
  <c r="H66" i="9"/>
  <c r="I66" i="9" s="1"/>
  <c r="I67" i="10" s="1"/>
  <c r="L67" i="10" s="1"/>
  <c r="R67" i="10" s="1"/>
  <c r="H320" i="9"/>
  <c r="I320" i="9" s="1"/>
  <c r="I321" i="10" s="1"/>
  <c r="L321" i="10" s="1"/>
  <c r="R321" i="10" s="1"/>
  <c r="H108" i="9"/>
  <c r="I108" i="9" s="1"/>
  <c r="I109" i="10" s="1"/>
  <c r="L109" i="10" s="1"/>
  <c r="R109" i="10" s="1"/>
  <c r="H262" i="9"/>
  <c r="I262" i="9" s="1"/>
  <c r="I263" i="10" s="1"/>
  <c r="L263" i="10" s="1"/>
  <c r="R263" i="10" s="1"/>
  <c r="H189" i="9"/>
  <c r="I189" i="9" s="1"/>
  <c r="I190" i="10" s="1"/>
  <c r="L190" i="10" s="1"/>
  <c r="R190" i="10" s="1"/>
  <c r="H283" i="9"/>
  <c r="I283" i="9" s="1"/>
  <c r="I284" i="10" s="1"/>
  <c r="L284" i="10" s="1"/>
  <c r="R284" i="10" s="1"/>
  <c r="H95" i="9"/>
  <c r="I95" i="9" s="1"/>
  <c r="I96" i="10" s="1"/>
  <c r="L96" i="10" s="1"/>
  <c r="R96" i="10" s="1"/>
  <c r="N282" i="10"/>
  <c r="Q282" i="10" s="1"/>
  <c r="H87" i="9"/>
  <c r="I87" i="9" s="1"/>
  <c r="I88" i="10" s="1"/>
  <c r="L88" i="10" s="1"/>
  <c r="R88" i="10" s="1"/>
  <c r="H353" i="9"/>
  <c r="I353" i="9" s="1"/>
  <c r="I354" i="10" s="1"/>
  <c r="L354" i="10" s="1"/>
  <c r="R354" i="10" s="1"/>
  <c r="H132" i="9"/>
  <c r="I132" i="9" s="1"/>
  <c r="I133" i="10" s="1"/>
  <c r="L133" i="10" s="1"/>
  <c r="R133" i="10" s="1"/>
  <c r="N283" i="10"/>
  <c r="Q283" i="10" s="1"/>
  <c r="N108" i="10"/>
  <c r="Q108" i="10" s="1"/>
  <c r="H148" i="9"/>
  <c r="I148" i="9" s="1"/>
  <c r="I149" i="10" s="1"/>
  <c r="L149" i="10" s="1"/>
  <c r="R149" i="10" s="1"/>
  <c r="N225" i="10"/>
  <c r="Q225" i="10" s="1"/>
  <c r="N188" i="10"/>
  <c r="Q188" i="10" s="1"/>
  <c r="H359" i="9"/>
  <c r="I359" i="9" s="1"/>
  <c r="I360" i="10" s="1"/>
  <c r="L360" i="10" s="1"/>
  <c r="R360" i="10" s="1"/>
  <c r="I232" i="9"/>
  <c r="I233" i="10" s="1"/>
  <c r="L233" i="10" s="1"/>
  <c r="I120" i="9"/>
  <c r="I121" i="10" s="1"/>
  <c r="L121" i="10" s="1"/>
  <c r="R121" i="10" s="1"/>
  <c r="I176" i="9"/>
  <c r="I177" i="10" s="1"/>
  <c r="L177" i="10" s="1"/>
  <c r="I86" i="9"/>
  <c r="I87" i="10" s="1"/>
  <c r="L87" i="10" s="1"/>
  <c r="I201" i="9"/>
  <c r="I202" i="10" s="1"/>
  <c r="L202" i="10" s="1"/>
  <c r="I111" i="9"/>
  <c r="I112" i="10" s="1"/>
  <c r="L112" i="10" s="1"/>
  <c r="I65" i="9"/>
  <c r="I66" i="10" s="1"/>
  <c r="L66" i="10" s="1"/>
  <c r="I260" i="9"/>
  <c r="I261" i="10" s="1"/>
  <c r="L261" i="10" s="1"/>
  <c r="I75" i="9"/>
  <c r="I76" i="10" s="1"/>
  <c r="L76" i="10" s="1"/>
  <c r="I165" i="9"/>
  <c r="I166" i="10" s="1"/>
  <c r="L166" i="10" s="1"/>
  <c r="I374" i="9"/>
  <c r="I375" i="10" s="1"/>
  <c r="L375" i="10" s="1"/>
  <c r="I60" i="9"/>
  <c r="I61" i="10" s="1"/>
  <c r="L61" i="10" s="1"/>
  <c r="I338" i="9"/>
  <c r="I339" i="10" s="1"/>
  <c r="L339" i="10" s="1"/>
  <c r="I173" i="9"/>
  <c r="I174" i="10" s="1"/>
  <c r="L174" i="10" s="1"/>
  <c r="I200" i="9"/>
  <c r="I201" i="10" s="1"/>
  <c r="L201" i="10" s="1"/>
  <c r="I241" i="9"/>
  <c r="I242" i="10" s="1"/>
  <c r="L242" i="10" s="1"/>
  <c r="N355" i="10"/>
  <c r="Q355" i="10" s="1"/>
  <c r="I354" i="9"/>
  <c r="I355" i="10" s="1"/>
  <c r="L355" i="10" s="1"/>
  <c r="N167" i="10"/>
  <c r="Q167" i="10" s="1"/>
  <c r="I166" i="9"/>
  <c r="I167" i="10" s="1"/>
  <c r="L167" i="10" s="1"/>
  <c r="N291" i="10"/>
  <c r="Q291" i="10" s="1"/>
  <c r="I290" i="9"/>
  <c r="I291" i="10" s="1"/>
  <c r="L291" i="10" s="1"/>
  <c r="N181" i="10"/>
  <c r="Q181" i="10" s="1"/>
  <c r="I180" i="9"/>
  <c r="I181" i="10" s="1"/>
  <c r="L181" i="10" s="1"/>
  <c r="I115" i="9"/>
  <c r="I116" i="10" s="1"/>
  <c r="L116" i="10" s="1"/>
  <c r="I258" i="9"/>
  <c r="I259" i="10" s="1"/>
  <c r="L259" i="10" s="1"/>
  <c r="I250" i="9"/>
  <c r="I251" i="10" s="1"/>
  <c r="L251" i="10" s="1"/>
  <c r="I62" i="9"/>
  <c r="I63" i="10" s="1"/>
  <c r="I256" i="9"/>
  <c r="I257" i="10" s="1"/>
  <c r="L257" i="10" s="1"/>
  <c r="N351" i="10"/>
  <c r="Q351" i="10" s="1"/>
  <c r="I350" i="9"/>
  <c r="I351" i="10" s="1"/>
  <c r="L351" i="10" s="1"/>
  <c r="I237" i="9"/>
  <c r="I238" i="10" s="1"/>
  <c r="L238" i="10" s="1"/>
  <c r="R238" i="10" s="1"/>
  <c r="I190" i="9"/>
  <c r="I191" i="10" s="1"/>
  <c r="L191" i="10" s="1"/>
  <c r="I188" i="9"/>
  <c r="I189" i="10" s="1"/>
  <c r="L189" i="10" s="1"/>
  <c r="R189" i="10" s="1"/>
  <c r="I333" i="9"/>
  <c r="I334" i="10" s="1"/>
  <c r="L334" i="10" s="1"/>
  <c r="I372" i="9"/>
  <c r="I373" i="10" s="1"/>
  <c r="L373" i="10" s="1"/>
  <c r="I259" i="9"/>
  <c r="I260" i="10" s="1"/>
  <c r="L260" i="10" s="1"/>
  <c r="I268" i="9"/>
  <c r="I269" i="10" s="1"/>
  <c r="L269" i="10" s="1"/>
  <c r="I123" i="9"/>
  <c r="I124" i="10" s="1"/>
  <c r="L124" i="10" s="1"/>
  <c r="I242" i="9"/>
  <c r="I243" i="10" s="1"/>
  <c r="L243" i="10" s="1"/>
  <c r="R243" i="10" s="1"/>
  <c r="N322" i="10"/>
  <c r="Q322" i="10" s="1"/>
  <c r="I321" i="9"/>
  <c r="I322" i="10" s="1"/>
  <c r="L322" i="10" s="1"/>
  <c r="N137" i="10"/>
  <c r="Q137" i="10" s="1"/>
  <c r="I136" i="9"/>
  <c r="I137" i="10" s="1"/>
  <c r="L137" i="10" s="1"/>
  <c r="I281" i="9"/>
  <c r="I282" i="10" s="1"/>
  <c r="L282" i="10" s="1"/>
  <c r="I50" i="9"/>
  <c r="I51" i="10" s="1"/>
  <c r="I179" i="9"/>
  <c r="I180" i="10" s="1"/>
  <c r="L180" i="10" s="1"/>
  <c r="I375" i="9"/>
  <c r="I376" i="10" s="1"/>
  <c r="L376" i="10" s="1"/>
  <c r="R376" i="10" s="1"/>
  <c r="I212" i="9"/>
  <c r="I213" i="10" s="1"/>
  <c r="L213" i="10" s="1"/>
  <c r="I224" i="9"/>
  <c r="I225" i="10" s="1"/>
  <c r="L225" i="10" s="1"/>
  <c r="I394" i="9"/>
  <c r="I395" i="10" s="1"/>
  <c r="L395" i="10" s="1"/>
  <c r="I204" i="9"/>
  <c r="I205" i="10" s="1"/>
  <c r="L205" i="10" s="1"/>
  <c r="I78" i="9"/>
  <c r="I79" i="10" s="1"/>
  <c r="L79" i="10" s="1"/>
  <c r="I287" i="9"/>
  <c r="I288" i="10" s="1"/>
  <c r="L288" i="10" s="1"/>
  <c r="I339" i="9"/>
  <c r="I340" i="10" s="1"/>
  <c r="L340" i="10" s="1"/>
  <c r="N342" i="10"/>
  <c r="Q342" i="10" s="1"/>
  <c r="I341" i="9"/>
  <c r="I342" i="10" s="1"/>
  <c r="L342" i="10" s="1"/>
  <c r="I349" i="9"/>
  <c r="I350" i="10" s="1"/>
  <c r="L350" i="10" s="1"/>
  <c r="I186" i="9"/>
  <c r="I187" i="10" s="1"/>
  <c r="L187" i="10" s="1"/>
  <c r="I79" i="9"/>
  <c r="I80" i="10" s="1"/>
  <c r="L80" i="10" s="1"/>
  <c r="N234" i="10"/>
  <c r="Q234" i="10" s="1"/>
  <c r="I233" i="9"/>
  <c r="I234" i="10" s="1"/>
  <c r="L234" i="10" s="1"/>
  <c r="I255" i="9"/>
  <c r="I256" i="10" s="1"/>
  <c r="L256" i="10" s="1"/>
  <c r="I187" i="9"/>
  <c r="I188" i="10" s="1"/>
  <c r="L188" i="10" s="1"/>
  <c r="I61" i="9"/>
  <c r="I62" i="10" s="1"/>
  <c r="L62" i="10" s="1"/>
  <c r="R62" i="10" s="1"/>
  <c r="I107" i="9"/>
  <c r="I108" i="10" s="1"/>
  <c r="L108" i="10" s="1"/>
  <c r="I240" i="9"/>
  <c r="I241" i="10" s="1"/>
  <c r="L241" i="10" s="1"/>
  <c r="N335" i="10"/>
  <c r="Q335" i="10" s="1"/>
  <c r="I334" i="9"/>
  <c r="I335" i="10" s="1"/>
  <c r="L335" i="10" s="1"/>
  <c r="I314" i="9"/>
  <c r="I315" i="10" s="1"/>
  <c r="L315" i="10" s="1"/>
  <c r="I392" i="9"/>
  <c r="I393" i="10" s="1"/>
  <c r="L393" i="10" s="1"/>
  <c r="I236" i="9"/>
  <c r="I237" i="10" s="1"/>
  <c r="L237" i="10" s="1"/>
  <c r="I294" i="9"/>
  <c r="I295" i="10" s="1"/>
  <c r="L295" i="10" s="1"/>
  <c r="R295" i="10" s="1"/>
  <c r="I172" i="9"/>
  <c r="I173" i="10" s="1"/>
  <c r="L173" i="10" s="1"/>
  <c r="N178" i="10"/>
  <c r="Q178" i="10" s="1"/>
  <c r="I177" i="9"/>
  <c r="I178" i="10" s="1"/>
  <c r="L178" i="10" s="1"/>
  <c r="I133" i="9"/>
  <c r="I134" i="10" s="1"/>
  <c r="L134" i="10" s="1"/>
  <c r="R134" i="10" s="1"/>
  <c r="I76" i="9"/>
  <c r="I77" i="10" s="1"/>
  <c r="L77" i="10" s="1"/>
  <c r="R77" i="10" s="1"/>
  <c r="I138" i="9"/>
  <c r="I139" i="10" s="1"/>
  <c r="L139" i="10" s="1"/>
  <c r="I282" i="9"/>
  <c r="I283" i="10" s="1"/>
  <c r="L283" i="10" s="1"/>
  <c r="I105" i="9"/>
  <c r="I106" i="10" s="1"/>
  <c r="L106" i="10" s="1"/>
  <c r="I217" i="9"/>
  <c r="I218" i="10" s="1"/>
  <c r="L218" i="10" s="1"/>
  <c r="I106" i="9"/>
  <c r="I107" i="10" s="1"/>
  <c r="L107" i="10" s="1"/>
  <c r="R107" i="10" s="1"/>
  <c r="I342" i="9"/>
  <c r="I343" i="10" s="1"/>
  <c r="L343" i="10" s="1"/>
  <c r="I124" i="9"/>
  <c r="I125" i="10" s="1"/>
  <c r="L125" i="10" s="1"/>
  <c r="N8" i="10"/>
  <c r="Q8" i="10" s="1"/>
  <c r="I7" i="9"/>
  <c r="I8" i="10" s="1"/>
  <c r="L8" i="10" s="1"/>
  <c r="N52" i="10"/>
  <c r="Q52" i="10" s="1"/>
  <c r="I51" i="9"/>
  <c r="I52" i="10" s="1"/>
  <c r="L52" i="10" s="1"/>
  <c r="N9" i="10"/>
  <c r="Q9" i="10" s="1"/>
  <c r="I8" i="9"/>
  <c r="I9" i="10" s="1"/>
  <c r="L9" i="10" s="1"/>
  <c r="N110" i="10"/>
  <c r="Q110" i="10" s="1"/>
  <c r="I109" i="9"/>
  <c r="I110" i="10" s="1"/>
  <c r="L110" i="10" s="1"/>
  <c r="N264" i="10"/>
  <c r="Q264" i="10" s="1"/>
  <c r="I263" i="9"/>
  <c r="I264" i="10" s="1"/>
  <c r="L264" i="10" s="1"/>
  <c r="N394" i="10"/>
  <c r="Q394" i="10" s="1"/>
  <c r="I393" i="9"/>
  <c r="I394" i="10" s="1"/>
  <c r="L394" i="10" s="1"/>
  <c r="N43" i="10"/>
  <c r="Q43" i="10" s="1"/>
  <c r="I42" i="9"/>
  <c r="I43" i="10" s="1"/>
  <c r="L43" i="10" s="1"/>
  <c r="N113" i="10"/>
  <c r="Q113" i="10" s="1"/>
  <c r="I112" i="9"/>
  <c r="I113" i="10" s="1"/>
  <c r="L113" i="10" s="1"/>
  <c r="N13" i="10"/>
  <c r="Q13" i="10" s="1"/>
  <c r="I4" i="9"/>
  <c r="I5" i="10" s="1"/>
  <c r="L5" i="10" s="1"/>
  <c r="N206" i="10"/>
  <c r="Q206" i="10" s="1"/>
  <c r="I205" i="9"/>
  <c r="I206" i="10" s="1"/>
  <c r="L206" i="10" s="1"/>
  <c r="N12" i="10"/>
  <c r="Q12" i="10" s="1"/>
  <c r="I11" i="9"/>
  <c r="I12" i="10" s="1"/>
  <c r="L12" i="10" s="1"/>
  <c r="N344" i="10"/>
  <c r="Q344" i="10" s="1"/>
  <c r="I343" i="9"/>
  <c r="I344" i="10" s="1"/>
  <c r="L344" i="10" s="1"/>
  <c r="N81" i="10"/>
  <c r="Q81" i="10" s="1"/>
  <c r="I80" i="9"/>
  <c r="I81" i="10" s="1"/>
  <c r="L81" i="10" s="1"/>
  <c r="N289" i="10"/>
  <c r="Q289" i="10" s="1"/>
  <c r="I288" i="9"/>
  <c r="I289" i="10" s="1"/>
  <c r="L289" i="10" s="1"/>
  <c r="N7" i="10"/>
  <c r="Q7" i="10" s="1"/>
  <c r="I6" i="9"/>
  <c r="I7" i="10" s="1"/>
  <c r="L7" i="10" s="1"/>
  <c r="N141" i="10"/>
  <c r="Q141" i="10" s="1"/>
  <c r="I140" i="9"/>
  <c r="I141" i="10" s="1"/>
  <c r="L141" i="10" s="1"/>
  <c r="N374" i="10"/>
  <c r="Q374" i="10" s="1"/>
  <c r="I373" i="9"/>
  <c r="I374" i="10" s="1"/>
  <c r="L374" i="10" s="1"/>
  <c r="N396" i="10"/>
  <c r="Q396" i="10" s="1"/>
  <c r="I395" i="9"/>
  <c r="I396" i="10" s="1"/>
  <c r="L396" i="10" s="1"/>
  <c r="N15" i="10"/>
  <c r="Q15" i="10" s="1"/>
  <c r="I14" i="9"/>
  <c r="I15" i="10" s="1"/>
  <c r="N204" i="10"/>
  <c r="Q204" i="10" s="1"/>
  <c r="N268" i="10"/>
  <c r="Q268" i="10" s="1"/>
  <c r="I267" i="9"/>
  <c r="I268" i="10" s="1"/>
  <c r="L268" i="10" s="1"/>
  <c r="N226" i="10"/>
  <c r="Q226" i="10" s="1"/>
  <c r="I225" i="9"/>
  <c r="I226" i="10" s="1"/>
  <c r="L226" i="10" s="1"/>
  <c r="N361" i="10"/>
  <c r="Q361" i="10" s="1"/>
  <c r="I360" i="9"/>
  <c r="I361" i="10" s="1"/>
  <c r="L361" i="10" s="1"/>
  <c r="N214" i="10"/>
  <c r="Q214" i="10" s="1"/>
  <c r="I213" i="9"/>
  <c r="I214" i="10" s="1"/>
  <c r="L214" i="10" s="1"/>
  <c r="N279" i="10"/>
  <c r="Q279" i="10" s="1"/>
  <c r="I278" i="9"/>
  <c r="I279" i="10" s="1"/>
  <c r="L279" i="10" s="1"/>
  <c r="N219" i="10"/>
  <c r="Q219" i="10" s="1"/>
  <c r="I218" i="9"/>
  <c r="I219" i="10" s="1"/>
  <c r="L219" i="10" s="1"/>
  <c r="N33" i="10"/>
  <c r="Q33" i="10" s="1"/>
  <c r="I32" i="9"/>
  <c r="I33" i="10" s="1"/>
  <c r="L33" i="10" s="1"/>
  <c r="N262" i="10"/>
  <c r="Q262" i="10" s="1"/>
  <c r="I261" i="9"/>
  <c r="I262" i="10" s="1"/>
  <c r="L262" i="10" s="1"/>
  <c r="N32" i="10"/>
  <c r="Q32" i="10" s="1"/>
  <c r="I31" i="9"/>
  <c r="I32" i="10" s="1"/>
  <c r="N305" i="10"/>
  <c r="Q305" i="10" s="1"/>
  <c r="I304" i="9"/>
  <c r="I305" i="10" s="1"/>
  <c r="L305" i="10" s="1"/>
  <c r="I149" i="9"/>
  <c r="I150" i="10" s="1"/>
  <c r="L150" i="10" s="1"/>
  <c r="R150" i="10" s="1"/>
  <c r="N97" i="10"/>
  <c r="Q97" i="10" s="1"/>
  <c r="I96" i="9"/>
  <c r="I97" i="10" s="1"/>
  <c r="L97" i="10" s="1"/>
  <c r="N4" i="10"/>
  <c r="Q4" i="10" s="1"/>
  <c r="I3" i="9"/>
  <c r="I4" i="10" s="1"/>
  <c r="L4" i="10" s="1"/>
  <c r="N37" i="10"/>
  <c r="Q37" i="10" s="1"/>
  <c r="I36" i="9"/>
  <c r="I37" i="10" s="1"/>
  <c r="L37" i="10" s="1"/>
  <c r="N316" i="10"/>
  <c r="Q316" i="10" s="1"/>
  <c r="I315" i="9"/>
  <c r="I316" i="10" s="1"/>
  <c r="L316" i="10" s="1"/>
  <c r="N117" i="10"/>
  <c r="Q117" i="10" s="1"/>
  <c r="I116" i="9"/>
  <c r="I117" i="10" s="1"/>
  <c r="L117" i="10" s="1"/>
  <c r="N175" i="10"/>
  <c r="Q175" i="10" s="1"/>
  <c r="I174" i="9"/>
  <c r="I175" i="10" s="1"/>
  <c r="L175" i="10" s="1"/>
  <c r="N272" i="10"/>
  <c r="Q272" i="10" s="1"/>
  <c r="I271" i="9"/>
  <c r="I272" i="10" s="1"/>
  <c r="L272" i="10" s="1"/>
  <c r="N252" i="10"/>
  <c r="Q252" i="10" s="1"/>
  <c r="I251" i="9"/>
  <c r="I252" i="10" s="1"/>
  <c r="L252" i="10" s="1"/>
  <c r="N285" i="10"/>
  <c r="Q285" i="10" s="1"/>
  <c r="I284" i="9"/>
  <c r="I285" i="10" s="1"/>
  <c r="L285" i="10" s="1"/>
  <c r="I203" i="9"/>
  <c r="I204" i="10" s="1"/>
  <c r="L204" i="10" s="1"/>
  <c r="N5" i="10"/>
  <c r="Q5" i="10" s="1"/>
  <c r="I12" i="9"/>
  <c r="I13" i="10" s="1"/>
  <c r="L13" i="10" s="1"/>
  <c r="I13" i="9"/>
  <c r="I14" i="10" s="1"/>
  <c r="L14" i="10" s="1"/>
  <c r="N14" i="10"/>
  <c r="Q14" i="10" s="1"/>
  <c r="I9" i="9"/>
  <c r="I10" i="10" s="1"/>
  <c r="L10" i="10" s="1"/>
  <c r="N10" i="10"/>
  <c r="Q10" i="10" s="1"/>
  <c r="R3" i="10" l="1"/>
  <c r="L15" i="10"/>
  <c r="R15" i="10" s="1"/>
  <c r="V4" i="10"/>
  <c r="L51" i="10"/>
  <c r="R51" i="10" s="1"/>
  <c r="V7" i="10"/>
  <c r="L63" i="10"/>
  <c r="R63" i="10" s="1"/>
  <c r="V8" i="10"/>
  <c r="V6" i="10"/>
  <c r="V3" i="10"/>
  <c r="V5" i="10"/>
  <c r="W3" i="10"/>
  <c r="T3" i="10" s="1"/>
  <c r="R14" i="10"/>
  <c r="R87" i="10"/>
  <c r="R167" i="10"/>
  <c r="R112" i="10"/>
  <c r="R214" i="10"/>
  <c r="R139" i="10"/>
  <c r="R373" i="10"/>
  <c r="R201" i="10"/>
  <c r="R191" i="10"/>
  <c r="R125" i="10"/>
  <c r="R204" i="10"/>
  <c r="R66" i="10"/>
  <c r="R393" i="10"/>
  <c r="R116" i="10"/>
  <c r="R124" i="10"/>
  <c r="R79" i="10"/>
  <c r="R10" i="10"/>
  <c r="R305" i="10"/>
  <c r="R174" i="10"/>
  <c r="R81" i="10"/>
  <c r="R108" i="10"/>
  <c r="R213" i="10"/>
  <c r="R260" i="10"/>
  <c r="R264" i="10"/>
  <c r="R256" i="10"/>
  <c r="R268" i="10"/>
  <c r="R177" i="10"/>
  <c r="R202" i="10"/>
  <c r="R351" i="10"/>
  <c r="R242" i="10"/>
  <c r="R13" i="10"/>
  <c r="R106" i="10"/>
  <c r="R272" i="10"/>
  <c r="R234" i="10"/>
  <c r="R241" i="10"/>
  <c r="R180" i="10"/>
  <c r="R283" i="10"/>
  <c r="R110" i="10"/>
  <c r="R12" i="10"/>
  <c r="R33" i="10"/>
  <c r="R342" i="10"/>
  <c r="R375" i="10"/>
  <c r="R80" i="10"/>
  <c r="R340" i="10"/>
  <c r="R76" i="10"/>
  <c r="R4" i="10"/>
  <c r="R141" i="10"/>
  <c r="R113" i="10"/>
  <c r="R335" i="10"/>
  <c r="R395" i="10"/>
  <c r="R218" i="10"/>
  <c r="R257" i="10"/>
  <c r="R175" i="10"/>
  <c r="R262" i="10"/>
  <c r="R9" i="10"/>
  <c r="R282" i="10"/>
  <c r="R288" i="10"/>
  <c r="R279" i="10"/>
  <c r="R43" i="10"/>
  <c r="R334" i="10"/>
  <c r="R355" i="10"/>
  <c r="R343" i="10"/>
  <c r="R261" i="10"/>
  <c r="R233" i="10"/>
  <c r="R344" i="10"/>
  <c r="R137" i="10"/>
  <c r="R316" i="10"/>
  <c r="R52" i="10"/>
  <c r="R8" i="10"/>
  <c r="R237" i="10"/>
  <c r="R5" i="10"/>
  <c r="R285" i="10"/>
  <c r="R361" i="10"/>
  <c r="R252" i="10"/>
  <c r="R289" i="10"/>
  <c r="R394" i="10"/>
  <c r="R173" i="10"/>
  <c r="R187" i="10"/>
  <c r="R178" i="10"/>
  <c r="R206" i="10"/>
  <c r="R219" i="10"/>
  <c r="R181" i="10"/>
  <c r="R374" i="10"/>
  <c r="R291" i="10"/>
  <c r="R7" i="10"/>
  <c r="R315" i="10"/>
  <c r="R226" i="10"/>
  <c r="R188" i="10"/>
  <c r="R251" i="10"/>
  <c r="R205" i="10"/>
  <c r="R259" i="10"/>
  <c r="R117" i="10"/>
  <c r="R322" i="10"/>
  <c r="R350" i="10"/>
  <c r="R396" i="10"/>
  <c r="R166" i="10"/>
  <c r="R37" i="10"/>
  <c r="R97" i="10"/>
  <c r="R225" i="10"/>
  <c r="R269" i="10"/>
  <c r="R61" i="10"/>
  <c r="R339" i="10"/>
  <c r="A4" i="10"/>
  <c r="W8" i="10" l="1"/>
  <c r="V10" i="10"/>
  <c r="A5" i="10"/>
  <c r="A6" i="10" l="1"/>
  <c r="A7" i="10" l="1"/>
  <c r="A8" i="10" l="1"/>
  <c r="A9" i="10" l="1"/>
  <c r="A10" i="10" l="1"/>
  <c r="A11" i="10" l="1"/>
  <c r="A12" i="10" l="1"/>
  <c r="A13" i="10" s="1"/>
  <c r="A14" i="10" s="1"/>
  <c r="A15" i="10" s="1"/>
  <c r="A16" i="10" s="1"/>
  <c r="A17" i="10" s="1"/>
  <c r="E53" i="10"/>
  <c r="L53" i="10" s="1"/>
  <c r="E30" i="10"/>
  <c r="L30" i="10" s="1"/>
  <c r="E22" i="10"/>
  <c r="L22" i="10" s="1"/>
  <c r="E54" i="10"/>
  <c r="L54" i="10" s="1"/>
  <c r="E36" i="10"/>
  <c r="L36" i="10" s="1"/>
  <c r="E24" i="10"/>
  <c r="L24" i="10" s="1"/>
  <c r="R24" i="10" s="1"/>
  <c r="E38" i="10"/>
  <c r="L38" i="10" s="1"/>
  <c r="R38" i="10" s="1"/>
  <c r="E28" i="10"/>
  <c r="L28" i="10" s="1"/>
  <c r="E34" i="10"/>
  <c r="L34" i="10" s="1"/>
  <c r="R34" i="10" s="1"/>
  <c r="E40" i="10"/>
  <c r="L40" i="10" s="1"/>
  <c r="E32" i="10"/>
  <c r="L32" i="10" s="1"/>
  <c r="R32" i="10" s="1"/>
  <c r="E26" i="10"/>
  <c r="L26" i="10" s="1"/>
  <c r="E20" i="10"/>
  <c r="L20" i="10" s="1"/>
  <c r="R20" i="10" s="1"/>
  <c r="E55" i="10"/>
  <c r="L55" i="10" s="1"/>
  <c r="R55" i="10" s="1"/>
  <c r="E18" i="10"/>
  <c r="L18" i="10" s="1"/>
  <c r="W6" i="10" l="1"/>
  <c r="R40" i="10"/>
  <c r="W5" i="10"/>
  <c r="R28" i="10"/>
  <c r="R22" i="10"/>
  <c r="R30" i="10"/>
  <c r="R26" i="10"/>
  <c r="R36" i="10"/>
  <c r="W7" i="10"/>
  <c r="R53" i="10"/>
  <c r="W4" i="10"/>
  <c r="L403" i="10"/>
  <c r="A18" i="10"/>
  <c r="R18" i="10"/>
  <c r="R54" i="10"/>
  <c r="R403" i="10" l="1"/>
  <c r="A19" i="10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23" i="1" s="1"/>
  <c r="T4" i="10"/>
  <c r="T5" i="10" s="1"/>
  <c r="T6" i="10" s="1"/>
  <c r="T7" i="10" s="1"/>
  <c r="T8" i="10" s="1"/>
  <c r="W10" i="10"/>
  <c r="XEX32" i="1" l="1"/>
  <c r="A32" i="1" s="1"/>
  <c r="G28" i="1"/>
  <c r="G34" i="1"/>
  <c r="G40" i="1"/>
  <c r="XEX46" i="1"/>
  <c r="A46" i="1" s="1"/>
  <c r="G42" i="1"/>
  <c r="A41" i="1"/>
  <c r="G44" i="1"/>
  <c r="XEX34" i="1"/>
  <c r="A34" i="1" s="1"/>
  <c r="XEX24" i="1"/>
  <c r="A24" i="1" s="1"/>
  <c r="XEX26" i="1"/>
  <c r="A26" i="1" s="1"/>
  <c r="XEX28" i="1"/>
  <c r="A28" i="1" s="1"/>
  <c r="A27" i="1"/>
  <c r="G30" i="1"/>
  <c r="A43" i="1"/>
  <c r="G26" i="1"/>
  <c r="XEX42" i="1"/>
  <c r="A42" i="1" s="1"/>
  <c r="A31" i="1"/>
  <c r="A29" i="1"/>
  <c r="XEX38" i="1"/>
  <c r="A38" i="1" s="1"/>
  <c r="XEX30" i="1"/>
  <c r="A30" i="1" s="1"/>
  <c r="A25" i="1"/>
  <c r="XEX44" i="1"/>
  <c r="A44" i="1" s="1"/>
  <c r="G36" i="1"/>
  <c r="G38" i="1"/>
  <c r="G32" i="1"/>
  <c r="A35" i="1"/>
  <c r="G46" i="1"/>
  <c r="XEX40" i="1"/>
  <c r="A40" i="1" s="1"/>
  <c r="A39" i="1"/>
  <c r="G24" i="1"/>
  <c r="A33" i="1"/>
  <c r="A45" i="1"/>
  <c r="A37" i="1"/>
  <c r="XEX36" i="1"/>
  <c r="A36" i="1" s="1"/>
  <c r="H25" i="1" l="1"/>
  <c r="D25" i="1" l="1"/>
  <c r="H27" i="1"/>
  <c r="D27" i="1" s="1"/>
  <c r="H29" i="1" l="1"/>
  <c r="D29" i="1" s="1"/>
  <c r="H31" i="1" l="1"/>
  <c r="D31" i="1" l="1"/>
  <c r="H33" i="1"/>
  <c r="H35" i="1" s="1"/>
  <c r="H37" i="1" l="1"/>
  <c r="D37" i="1" s="1"/>
  <c r="D33" i="1"/>
  <c r="D35" i="1"/>
  <c r="H39" i="1" l="1"/>
  <c r="H41" i="1" s="1"/>
  <c r="D39" i="1" l="1"/>
  <c r="H43" i="1"/>
  <c r="D43" i="1" s="1"/>
  <c r="D41" i="1"/>
  <c r="H45" i="1" l="1"/>
  <c r="D45" i="1" s="1"/>
  <c r="H47" i="1" l="1"/>
  <c r="D47" i="1" l="1"/>
  <c r="L5" i="1"/>
  <c r="G60" i="1"/>
  <c r="H59" i="1" s="1"/>
  <c r="A59" i="1"/>
  <c r="A60" i="1"/>
  <c r="L6" i="1" l="1"/>
  <c r="L7" i="1"/>
  <c r="G61" i="1"/>
  <c r="G59" i="1"/>
  <c r="H62" i="1"/>
</calcChain>
</file>

<file path=xl/sharedStrings.xml><?xml version="1.0" encoding="utf-8"?>
<sst xmlns="http://schemas.openxmlformats.org/spreadsheetml/2006/main" count="1321" uniqueCount="101">
  <si>
    <t>CO² uitstoot</t>
  </si>
  <si>
    <t>Benzine</t>
  </si>
  <si>
    <t>Diesel</t>
  </si>
  <si>
    <t># maanden</t>
  </si>
  <si>
    <t>Detail berekening VAA</t>
  </si>
  <si>
    <t>x 6/7 x ((</t>
  </si>
  <si>
    <t>) x 0,1) + 5,5)/100 x</t>
  </si>
  <si>
    <t>Datum 1ste inschrijving DIV</t>
  </si>
  <si>
    <t>OUD AJ2013</t>
  </si>
  <si>
    <t>NEE</t>
  </si>
  <si>
    <t>JA</t>
  </si>
  <si>
    <t>Detail Berekening VAA</t>
  </si>
  <si>
    <t>Periode</t>
  </si>
  <si>
    <t>x 100% =</t>
  </si>
  <si>
    <t>x 94% =</t>
  </si>
  <si>
    <t>x 88% =</t>
  </si>
  <si>
    <t>x 82% =</t>
  </si>
  <si>
    <t>x 76% =</t>
  </si>
  <si>
    <t>x 70% =</t>
  </si>
  <si>
    <t>INVULFORMULIER</t>
  </si>
  <si>
    <t>Cataloguswaarde:</t>
  </si>
  <si>
    <t>CO² uitstoot:</t>
  </si>
  <si>
    <t>Brandstof:</t>
  </si>
  <si>
    <t>1ste inschrijving DIV:</t>
  </si>
  <si>
    <t>Hybride Diesel</t>
  </si>
  <si>
    <t>Hybride Benzine</t>
  </si>
  <si>
    <t>Elektrisch</t>
  </si>
  <si>
    <t>MIN</t>
  </si>
  <si>
    <t>MAX</t>
  </si>
  <si>
    <t>VANAF AJ 2014</t>
  </si>
  <si>
    <t>Datum ter beschikkingstelling / begin boekjaar</t>
  </si>
  <si>
    <t>Datum verkoop / begin volgend boekjaar</t>
  </si>
  <si>
    <t>Bepaling fiscale aftrek</t>
  </si>
  <si>
    <t>AFTREK % = 120 % - (0,5 x coëfficient x aantal gram CO² per kilometer)</t>
  </si>
  <si>
    <t>Aardgas &lt;12PK</t>
  </si>
  <si>
    <t>Aardgas &gt;=12PK</t>
  </si>
  <si>
    <t>BEREKENING VAA BEDRIJFSWAGEN</t>
  </si>
  <si>
    <t>AJ 2022</t>
  </si>
  <si>
    <t>Min %</t>
  </si>
  <si>
    <t>Max %</t>
  </si>
  <si>
    <t>&gt;200</t>
  </si>
  <si>
    <t>2???XXX - TYPE WAGEN</t>
  </si>
  <si>
    <t>Weerhouden CO² uitstoot valse hybride</t>
  </si>
  <si>
    <t>Fiscale aftrekbaarheid autokosten</t>
  </si>
  <si>
    <t>Gramformule</t>
  </si>
  <si>
    <t>brandstof</t>
  </si>
  <si>
    <t>andere</t>
  </si>
  <si>
    <t>Totaal voordeel van alle aard:</t>
  </si>
  <si>
    <t>Verworpen uitgave in code 1206:</t>
  </si>
  <si>
    <t>Aftrekbare autokosten</t>
  </si>
  <si>
    <t>Vennootschap tot en met AJ 2020</t>
  </si>
  <si>
    <t>Vennootschap vanaf AJ 2021</t>
  </si>
  <si>
    <t>Eenmanszaak tot en met AJ 2018</t>
  </si>
  <si>
    <t>Eenmanszaak in AJ 2019 en AJ 2020</t>
  </si>
  <si>
    <t>Eenmanszaak vanaf AJ 2021</t>
  </si>
  <si>
    <t>Diesel CO² oud</t>
  </si>
  <si>
    <t>Benzine oud</t>
  </si>
  <si>
    <t>Aanslagjaar</t>
  </si>
  <si>
    <t>AJ 2023</t>
  </si>
  <si>
    <t>AJ 2025</t>
  </si>
  <si>
    <t>AJ 2030</t>
  </si>
  <si>
    <t>AJ 2031 (en volgende)</t>
  </si>
  <si>
    <t>Fossiel</t>
  </si>
  <si>
    <t>AJ 2026 (boekjaar vanaf 1 jan 2025)</t>
  </si>
  <si>
    <t>AJ 2027 (boekjaar vanaf 1 jan 2026)</t>
  </si>
  <si>
    <t>AJ 2028 (boekjaar vanaf 1 jan 2027)</t>
  </si>
  <si>
    <t>AJ 2029 (boekjaar vanaf 1 jan 2028)</t>
  </si>
  <si>
    <t>AJ 2024 (boekjaar vanaf 1 jan 2023)</t>
  </si>
  <si>
    <t>OVERZICHT AFTREKBAARHEID BIJ AANKOOP VANAF 2022</t>
  </si>
  <si>
    <t>E</t>
  </si>
  <si>
    <t>Gramformule zonder beperkingen</t>
  </si>
  <si>
    <t>Voorziene aankoopdatum</t>
  </si>
  <si>
    <t>Hybride</t>
  </si>
  <si>
    <t>Electrisch</t>
  </si>
  <si>
    <t>Cataloguswaarde bedrijfswagen (incl. BTW)</t>
  </si>
  <si>
    <t>Type Brandstof</t>
  </si>
  <si>
    <t>Kalenderjaar aankoop wagen</t>
  </si>
  <si>
    <t>Verworpen uitgaven autokosten</t>
  </si>
  <si>
    <t>Samenvatting</t>
  </si>
  <si>
    <t>Versie 26/11/2021</t>
  </si>
  <si>
    <t>AANSLAGJAAR</t>
  </si>
  <si>
    <t>Datum</t>
  </si>
  <si>
    <t>Gekend</t>
  </si>
  <si>
    <t>Coefficient diesel</t>
  </si>
  <si>
    <t>Coefficient aardgas</t>
  </si>
  <si>
    <t>Coefficient andere</t>
  </si>
  <si>
    <t>AJ 2013</t>
  </si>
  <si>
    <t>AJ 2014</t>
  </si>
  <si>
    <t>AJ 2015</t>
  </si>
  <si>
    <t>AJ 2016</t>
  </si>
  <si>
    <t>AJ 2017</t>
  </si>
  <si>
    <t>AJ 2018</t>
  </si>
  <si>
    <t>AJ 2019</t>
  </si>
  <si>
    <t>AJ 2020</t>
  </si>
  <si>
    <t>AJ 2021</t>
  </si>
  <si>
    <t>AJ 2024</t>
  </si>
  <si>
    <t>AJ 2026</t>
  </si>
  <si>
    <t>AJ 2027</t>
  </si>
  <si>
    <t>AJ 2028</t>
  </si>
  <si>
    <t>AJ 2029</t>
  </si>
  <si>
    <t>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</si>
</sst>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_ * #,##0.00_ ;_ * \-#,##0.00_ ;_ * &quot;-&quot;??_ ;_ @_ "/>
    <numFmt numFmtId="166" formatCode="d/mm/yyyy;@"/>
    <numFmt numFmtId="167" formatCode="#\ ##0.00"/>
    <numFmt numFmtId="168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i/>
      <u/>
      <sz val="12"/>
      <name val="Times New Roman"/>
      <family val="1"/>
    </font>
    <font>
      <sz val="12"/>
      <color theme="0"/>
      <name val="Times New Roman"/>
      <family val="1"/>
    </font>
    <font>
      <u/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4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Alignment="1" applyProtection="1">
      <alignment horizontal="right"/>
      <protection locked="0"/>
    </xf>
    <xf numFmtId="14" fontId="3" fillId="3" borderId="1" xfId="0" applyNumberFormat="1" applyFont="1" applyFill="1" applyBorder="1" applyAlignment="1" applyProtection="1">
      <alignment horizontal="right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164" fontId="3" fillId="2" borderId="1" xfId="2" applyNumberFormat="1" applyFont="1" applyFill="1" applyBorder="1" applyAlignment="1" applyProtection="1">
      <alignment horizontal="right"/>
      <protection locked="0"/>
    </xf>
    <xf numFmtId="168" fontId="3" fillId="2" borderId="1" xfId="2" applyNumberFormat="1" applyFont="1" applyFill="1" applyBorder="1" applyAlignment="1" applyProtection="1">
      <alignment horizontal="right"/>
      <protection locked="0"/>
    </xf>
    <xf numFmtId="164" fontId="3" fillId="3" borderId="1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4" fontId="4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0" xfId="0" applyFont="1" applyProtection="1"/>
    <xf numFmtId="4" fontId="3" fillId="0" borderId="0" xfId="0" applyNumberFormat="1" applyFont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5" fillId="0" borderId="0" xfId="0" applyFont="1" applyAlignment="1" applyProtection="1"/>
    <xf numFmtId="0" fontId="10" fillId="0" borderId="0" xfId="0" applyFont="1" applyFill="1" applyBorder="1" applyAlignment="1" applyProtection="1">
      <alignment horizontal="center"/>
    </xf>
    <xf numFmtId="4" fontId="3" fillId="0" borderId="0" xfId="0" applyNumberFormat="1" applyFont="1" applyAlignment="1" applyProtection="1">
      <alignment horizontal="right"/>
    </xf>
    <xf numFmtId="10" fontId="3" fillId="0" borderId="0" xfId="1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5" fillId="0" borderId="0" xfId="0" applyFont="1" applyProtection="1"/>
    <xf numFmtId="14" fontId="3" fillId="0" borderId="0" xfId="0" applyNumberFormat="1" applyFont="1" applyProtection="1"/>
    <xf numFmtId="0" fontId="3" fillId="0" borderId="0" xfId="0" applyNumberFormat="1" applyFont="1" applyProtection="1"/>
    <xf numFmtId="0" fontId="8" fillId="0" borderId="0" xfId="3" applyFont="1" applyProtection="1"/>
    <xf numFmtId="0" fontId="2" fillId="0" borderId="0" xfId="0" applyFont="1" applyAlignment="1" applyProtection="1">
      <alignment horizontal="center"/>
    </xf>
    <xf numFmtId="10" fontId="10" fillId="0" borderId="0" xfId="1" applyNumberFormat="1" applyFont="1" applyAlignment="1" applyProtection="1">
      <alignment horizontal="center"/>
    </xf>
    <xf numFmtId="4" fontId="3" fillId="0" borderId="0" xfId="0" applyNumberFormat="1" applyFont="1" applyProtection="1"/>
    <xf numFmtId="4" fontId="10" fillId="0" borderId="0" xfId="0" applyNumberFormat="1" applyFont="1" applyAlignment="1" applyProtection="1">
      <alignment horizontal="center"/>
    </xf>
    <xf numFmtId="4" fontId="5" fillId="0" borderId="0" xfId="0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right"/>
    </xf>
    <xf numFmtId="4" fontId="5" fillId="0" borderId="0" xfId="0" applyNumberFormat="1" applyFont="1" applyProtection="1"/>
    <xf numFmtId="4" fontId="5" fillId="0" borderId="0" xfId="0" applyNumberFormat="1" applyFont="1" applyAlignment="1" applyProtection="1">
      <alignment horizontal="right"/>
    </xf>
    <xf numFmtId="4" fontId="11" fillId="0" borderId="0" xfId="0" applyNumberFormat="1" applyFont="1" applyAlignment="1" applyProtection="1">
      <alignment horizontal="right"/>
    </xf>
    <xf numFmtId="4" fontId="10" fillId="0" borderId="0" xfId="0" applyNumberFormat="1" applyFont="1" applyAlignment="1" applyProtection="1">
      <alignment horizontal="right"/>
    </xf>
    <xf numFmtId="4" fontId="6" fillId="0" borderId="0" xfId="0" applyNumberFormat="1" applyFont="1" applyAlignment="1" applyProtection="1">
      <alignment horizontal="right"/>
    </xf>
    <xf numFmtId="10" fontId="3" fillId="0" borderId="0" xfId="1" applyNumberFormat="1" applyFont="1" applyProtection="1"/>
    <xf numFmtId="0" fontId="3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4" fontId="8" fillId="0" borderId="0" xfId="0" applyNumberFormat="1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9" fillId="0" borderId="0" xfId="3" applyFont="1" applyProtection="1"/>
    <xf numFmtId="4" fontId="8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4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14" fontId="3" fillId="0" borderId="0" xfId="0" applyNumberFormat="1" applyFont="1" applyAlignment="1" applyProtection="1">
      <alignment horizontal="right"/>
    </xf>
    <xf numFmtId="167" fontId="3" fillId="0" borderId="0" xfId="0" applyNumberFormat="1" applyFont="1" applyAlignment="1" applyProtection="1">
      <alignment horizontal="right" vertical="center"/>
    </xf>
    <xf numFmtId="4" fontId="3" fillId="0" borderId="0" xfId="0" applyNumberFormat="1" applyFont="1" applyAlignment="1" applyProtection="1"/>
    <xf numFmtId="0" fontId="3" fillId="0" borderId="0" xfId="0" applyFont="1" applyAlignment="1" applyProtection="1"/>
    <xf numFmtId="0" fontId="12" fillId="0" borderId="0" xfId="0" applyFont="1" applyAlignment="1" applyProtection="1">
      <alignment horizontal="center"/>
      <protection hidden="1"/>
    </xf>
    <xf numFmtId="9" fontId="12" fillId="0" borderId="0" xfId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14" fontId="12" fillId="0" borderId="0" xfId="0" applyNumberFormat="1" applyFont="1" applyProtection="1">
      <protection hidden="1"/>
    </xf>
    <xf numFmtId="14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/>
      <protection hidden="1"/>
    </xf>
    <xf numFmtId="10" fontId="12" fillId="0" borderId="0" xfId="1" applyNumberFormat="1" applyFont="1" applyProtection="1">
      <protection hidden="1"/>
    </xf>
    <xf numFmtId="10" fontId="12" fillId="0" borderId="0" xfId="0" applyNumberFormat="1" applyFont="1" applyProtection="1">
      <protection hidden="1"/>
    </xf>
    <xf numFmtId="0" fontId="12" fillId="0" borderId="0" xfId="0" applyNumberFormat="1" applyFont="1" applyAlignment="1" applyProtection="1">
      <alignment horizontal="center"/>
      <protection hidden="1"/>
    </xf>
    <xf numFmtId="4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1" fontId="12" fillId="0" borderId="0" xfId="0" applyNumberFormat="1" applyFont="1" applyProtection="1">
      <protection hidden="1"/>
    </xf>
    <xf numFmtId="9" fontId="12" fillId="0" borderId="0" xfId="1" applyFont="1" applyProtection="1">
      <protection hidden="1"/>
    </xf>
    <xf numFmtId="3" fontId="12" fillId="0" borderId="0" xfId="0" applyNumberFormat="1" applyFont="1" applyAlignment="1" applyProtection="1">
      <alignment horizontal="left"/>
      <protection hidden="1"/>
    </xf>
    <xf numFmtId="3" fontId="12" fillId="0" borderId="0" xfId="0" applyNumberFormat="1" applyFont="1" applyAlignment="1" applyProtection="1">
      <alignment horizontal="center"/>
      <protection hidden="1"/>
    </xf>
    <xf numFmtId="4" fontId="12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locked="0" hidden="1"/>
    </xf>
    <xf numFmtId="0" fontId="12" fillId="0" borderId="0" xfId="0" applyFont="1" applyProtection="1">
      <protection locked="0" hidden="1"/>
    </xf>
    <xf numFmtId="4" fontId="12" fillId="0" borderId="0" xfId="0" applyNumberFormat="1" applyFont="1" applyProtection="1">
      <protection locked="0" hidden="1"/>
    </xf>
    <xf numFmtId="166" fontId="12" fillId="0" borderId="0" xfId="0" applyNumberFormat="1" applyFont="1" applyProtection="1">
      <protection locked="0" hidden="1"/>
    </xf>
    <xf numFmtId="0" fontId="12" fillId="0" borderId="0" xfId="0" applyNumberFormat="1" applyFont="1" applyProtection="1">
      <protection locked="0" hidden="1"/>
    </xf>
    <xf numFmtId="2" fontId="12" fillId="0" borderId="0" xfId="0" applyNumberFormat="1" applyFont="1" applyProtection="1">
      <protection locked="0" hidden="1"/>
    </xf>
    <xf numFmtId="9" fontId="12" fillId="0" borderId="0" xfId="1" applyFont="1" applyProtection="1">
      <protection locked="0" hidden="1"/>
    </xf>
    <xf numFmtId="4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2"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XEY64"/>
  <sheetViews>
    <sheetView tabSelected="1" zoomScaleNormal="100" workbookViewId="0">
      <selection activeCell="K22" sqref="K22"/>
    </sheetView>
  </sheetViews>
  <sheetFormatPr defaultColWidth="10.7109375" defaultRowHeight="15.75" x14ac:dyDescent="0.25"/>
  <cols>
    <col min="1" max="1" width="13.7109375" style="10" customWidth="1"/>
    <col min="2" max="2" width="14" style="10" customWidth="1"/>
    <col min="3" max="3" width="9.140625" style="10" hidden="1" customWidth="1"/>
    <col min="4" max="4" width="32.7109375" style="10" customWidth="1"/>
    <col min="5" max="6" width="9.140625" style="11" hidden="1" customWidth="1"/>
    <col min="7" max="7" width="12.7109375" style="15" customWidth="1"/>
    <col min="8" max="8" width="11.7109375" style="10" customWidth="1"/>
    <col min="9" max="9" width="8" style="13" bestFit="1" customWidth="1"/>
    <col min="10" max="10" width="34.140625" style="10" bestFit="1" customWidth="1"/>
    <col min="11" max="12" width="12.7109375" style="15" customWidth="1"/>
    <col min="13" max="19" width="12.7109375" style="10" customWidth="1"/>
    <col min="20" max="16374" width="10.7109375" style="10" customWidth="1"/>
    <col min="16375" max="16376" width="9.140625" style="10" customWidth="1"/>
    <col min="16377" max="16377" width="9.140625" style="10" hidden="1" customWidth="1"/>
    <col min="16378" max="16378" width="12.7109375" style="10" hidden="1" customWidth="1"/>
    <col min="16379" max="16384" width="10.7109375" style="10" hidden="1" customWidth="1"/>
  </cols>
  <sheetData>
    <row r="1" spans="1:12 16377:16379" ht="16.5" thickBot="1" x14ac:dyDescent="0.3">
      <c r="A1" s="9" t="s">
        <v>36</v>
      </c>
      <c r="G1" s="1" t="s">
        <v>95</v>
      </c>
      <c r="H1" s="12">
        <f>VLOOKUP(G1,'MIN VAA'!A1:C19,3,FALSE)</f>
        <v>45291</v>
      </c>
      <c r="J1" s="14" t="s">
        <v>79</v>
      </c>
      <c r="XEW1" s="11">
        <f>YEAR(H1)</f>
        <v>2023</v>
      </c>
    </row>
    <row r="2" spans="1:12 16377:16379" x14ac:dyDescent="0.25">
      <c r="XEW2" s="11"/>
    </row>
    <row r="3" spans="1:12 16377:16379" x14ac:dyDescent="0.25">
      <c r="XEW3" s="11"/>
    </row>
    <row r="4" spans="1:12 16377:16379" x14ac:dyDescent="0.25">
      <c r="A4" s="9" t="s">
        <v>19</v>
      </c>
      <c r="D4" s="9" t="s">
        <v>41</v>
      </c>
      <c r="I4" s="16"/>
      <c r="J4" s="17" t="s">
        <v>78</v>
      </c>
      <c r="K4" s="17"/>
      <c r="L4" s="17"/>
      <c r="XEW4" s="11"/>
    </row>
    <row r="5" spans="1:12 16377:16379" ht="16.5" thickBot="1" x14ac:dyDescent="0.3">
      <c r="I5" s="18"/>
      <c r="J5" s="10" t="s">
        <v>47</v>
      </c>
      <c r="L5" s="19">
        <f ca="1">SUM(H23:H47)</f>
        <v>1540</v>
      </c>
      <c r="XEW5" s="11"/>
    </row>
    <row r="6" spans="1:12 16377:16379" ht="16.5" thickBot="1" x14ac:dyDescent="0.3">
      <c r="A6" s="10" t="s">
        <v>74</v>
      </c>
      <c r="G6" s="5">
        <v>62500</v>
      </c>
      <c r="I6" s="18"/>
      <c r="J6" s="10" t="s">
        <v>48</v>
      </c>
      <c r="K6" s="20">
        <v>0.17</v>
      </c>
      <c r="L6" s="19">
        <f ca="1">ROUND(L5*0.17,2)</f>
        <v>261.8</v>
      </c>
      <c r="XEW6" s="11"/>
    </row>
    <row r="7" spans="1:12 16377:16379" ht="16.5" thickBot="1" x14ac:dyDescent="0.3">
      <c r="A7" s="10" t="s">
        <v>0</v>
      </c>
      <c r="G7" s="6">
        <v>48</v>
      </c>
      <c r="I7" s="18"/>
      <c r="J7" s="10" t="s">
        <v>48</v>
      </c>
      <c r="K7" s="20">
        <v>0.4</v>
      </c>
      <c r="L7" s="19">
        <f ca="1">ROUND(L5*0.4,2)</f>
        <v>616</v>
      </c>
      <c r="XEW7" s="11"/>
    </row>
    <row r="8" spans="1:12 16377:16379" ht="16.5" thickBot="1" x14ac:dyDescent="0.3">
      <c r="A8" s="10" t="s">
        <v>42</v>
      </c>
      <c r="G8" s="8">
        <v>0</v>
      </c>
      <c r="I8" s="18"/>
      <c r="XEW8" s="11"/>
    </row>
    <row r="9" spans="1:12 16377:16379" ht="16.5" thickBot="1" x14ac:dyDescent="0.3">
      <c r="A9" s="10" t="s">
        <v>75</v>
      </c>
      <c r="G9" s="2" t="s">
        <v>24</v>
      </c>
      <c r="I9" s="18"/>
      <c r="J9" s="10" t="s">
        <v>43</v>
      </c>
      <c r="L9" s="20">
        <f>I17</f>
        <v>0.96</v>
      </c>
      <c r="XEW9" s="11"/>
    </row>
    <row r="10" spans="1:12 16377:16379" ht="16.5" thickBot="1" x14ac:dyDescent="0.3">
      <c r="A10" s="10" t="s">
        <v>7</v>
      </c>
      <c r="C10" s="11"/>
      <c r="G10" s="3">
        <v>42917</v>
      </c>
      <c r="I10" s="18"/>
      <c r="J10" s="10" t="s">
        <v>77</v>
      </c>
      <c r="L10" s="20">
        <f>I18</f>
        <v>4.0000000000000036E-2</v>
      </c>
      <c r="XEW10" s="21"/>
    </row>
    <row r="11" spans="1:12 16377:16379" ht="16.5" thickBot="1" x14ac:dyDescent="0.3">
      <c r="A11" s="10" t="s">
        <v>76</v>
      </c>
      <c r="G11" s="7"/>
      <c r="I11" s="18"/>
      <c r="XEW11" s="21"/>
    </row>
    <row r="12" spans="1:12 16377:16379" ht="16.5" thickBot="1" x14ac:dyDescent="0.3">
      <c r="A12" s="10" t="s">
        <v>30</v>
      </c>
      <c r="G12" s="4"/>
      <c r="I12" s="18"/>
      <c r="J12" s="22" t="s">
        <v>49</v>
      </c>
      <c r="K12" s="15" t="s">
        <v>45</v>
      </c>
      <c r="L12" s="15" t="s">
        <v>46</v>
      </c>
      <c r="XEW12" s="11">
        <f>YEAR(XEX12)</f>
        <v>2023</v>
      </c>
      <c r="XEX12" s="23">
        <f>IF(AND(G12="",YEAR(G10)=YEAR(H1)),G10,IF(YEAR(G12)&lt;&gt;YEAR($H$1),IF(MOD(XEW1,4)=0,H1-365,H1-364),G12))</f>
        <v>44927</v>
      </c>
    </row>
    <row r="13" spans="1:12 16377:16379" ht="16.5" thickBot="1" x14ac:dyDescent="0.3">
      <c r="A13" s="10" t="s">
        <v>31</v>
      </c>
      <c r="G13" s="4"/>
      <c r="I13" s="18"/>
      <c r="J13" s="10" t="s">
        <v>50</v>
      </c>
      <c r="K13" s="20">
        <f>IF(G9="Elektrisch",120%,75%)</f>
        <v>0.75</v>
      </c>
      <c r="L13" s="20">
        <f>IF(G9="Elektrisch",120%,IF(OR(G9="Benzine",G9="Hybride Benzine"),VLOOKUP('VAA PW'!G7,Brandstof!Q2:R302,2,FALSE),VLOOKUP('VAA PW'!G7,Brandstof!N2:O302,2,FALSE)))</f>
        <v>1</v>
      </c>
      <c r="XEW13" s="21">
        <f>MONTH(XEX12)</f>
        <v>1</v>
      </c>
      <c r="XEX13" s="24">
        <f>IF(YEAR($G$13)&gt;YEAR($H$1),$H$1+1,$G$13)</f>
        <v>0</v>
      </c>
      <c r="XEY13" s="24">
        <f>IF(YEAR($G$13)&gt;YEAR($H$1),$H$1+1,$G$13)</f>
        <v>0</v>
      </c>
    </row>
    <row r="14" spans="1:12 16377:16379" x14ac:dyDescent="0.25">
      <c r="G14" s="19"/>
      <c r="I14" s="16"/>
      <c r="J14" s="10" t="s">
        <v>51</v>
      </c>
      <c r="K14" s="20">
        <f>$L$9</f>
        <v>0.96</v>
      </c>
      <c r="L14" s="20">
        <f>$L$9</f>
        <v>0.96</v>
      </c>
      <c r="XEW14" s="11">
        <f>DAY(G13)</f>
        <v>0</v>
      </c>
      <c r="XEX14" s="24">
        <f>YEAR(XEX13)</f>
        <v>1900</v>
      </c>
      <c r="XEY14" s="24"/>
    </row>
    <row r="15" spans="1:12 16377:16379" x14ac:dyDescent="0.25">
      <c r="A15" s="9" t="s">
        <v>32</v>
      </c>
      <c r="I15" s="16"/>
      <c r="J15" s="10" t="s">
        <v>52</v>
      </c>
      <c r="K15" s="20">
        <f>IF(G9="Elektrisch",120%,75%)</f>
        <v>0.75</v>
      </c>
      <c r="L15" s="20">
        <f>IF(G9="Elektrisch",120%,75%)</f>
        <v>0.75</v>
      </c>
      <c r="XEW15" s="11"/>
    </row>
    <row r="16" spans="1:12 16377:16379" x14ac:dyDescent="0.25">
      <c r="A16" s="10" t="s">
        <v>33</v>
      </c>
      <c r="J16" s="10" t="s">
        <v>53</v>
      </c>
      <c r="K16" s="20">
        <f>IF(G9="Elektrisch",120%,75%)</f>
        <v>0.75</v>
      </c>
      <c r="L16" s="20">
        <f>IF(G9="Elektrisch",120%,IF(G11&lt;2018,MAX(IF(OR(G9="Benzine",G9="Hybride Benzine"),VLOOKUP('VAA PW'!G7,Brandstof!Q2:R302,2,FALSE),VLOOKUP('VAA PW'!G7,Brandstof!N2:O302,2,FALSE)),75%),IF(OR(G9="Benzine",G9="Hybride Benzine"),VLOOKUP('VAA PW'!G7,Brandstof!Q2:R302,2,FALSE),VLOOKUP('VAA PW'!G7,Brandstof!N2:O302,2,FALSE))))</f>
        <v>1</v>
      </c>
    </row>
    <row r="17" spans="1:14 16377:16378" x14ac:dyDescent="0.25">
      <c r="A17" s="25" t="str">
        <f>IF(G7&gt;=200,CONCATENATE("AFTREK % = ",VLOOKUP(G1,Brandstof!A13:L31,12,FALSE)," % (CO² groter dan 200)"),CONCATENATE("AFTREK % = 120 % - (0,5 x ",IF(OR(G9=Brandstof!$A$2,G9=Brandstof!$A$6),VLOOKUP(G1,Brandstof!A14:I31,7,FALSE),IF(G9=Brandstof!$A$3,VLOOKUP(G1,Brandstof!A14:I31,8,FALSE),VLOOKUP(G1,Brandstof!A14:I31,9,FALSE)))," x ",MAX(G7,G8)," ) = ",TEXT(I17,"0,00%")))</f>
        <v>AFTREK % = 120 % - (0,5 x 1 x 48 ) = 96,00%</v>
      </c>
      <c r="D17" s="26"/>
      <c r="E17" s="26"/>
      <c r="F17" s="26"/>
      <c r="G17" s="20"/>
      <c r="I17" s="27">
        <f>IF(MAX(G7,G8)&gt;=200,VLOOKUP(G1,Brandstof!A13:L31,12,FALSE)/100,ROUND(MIN(VLOOKUP(G1,Brandstof!A13:K31,11,FALSE),MAX(VLOOKUP(G1,Brandstof!A13:K31,10,FALSE),(ROUND(120-IF(OR(G9=Brandstof!$A$2,G9=Brandstof!$A$6),VLOOKUP(G1,Brandstof!A14:I31,7,FALSE),IF(G9=Brandstof!$A$3,VLOOKUP(G1,Brandstof!A14:I31,8,FALSE),VLOOKUP(G1,Brandstof!A14:I31,9,FALSE)))*MAX(G7,G8)*0.5,2)))),1)/100)</f>
        <v>0.96</v>
      </c>
      <c r="J17" s="10" t="s">
        <v>54</v>
      </c>
      <c r="K17" s="20">
        <f>IF(AND(G11&lt;2018,G8=0,G7&lt;200),MAX(75%,L9),L9)</f>
        <v>0.96</v>
      </c>
      <c r="L17" s="20">
        <f>IF(AND(G11&lt;2018,G8=0,G7&lt;200),MAX(75%,L9),L9)</f>
        <v>0.96</v>
      </c>
    </row>
    <row r="18" spans="1:14 16377:16378" x14ac:dyDescent="0.25">
      <c r="A18" s="10" t="str">
        <f>IF(G7&gt;=200,CONCATENATE("VU % = ",100-VLOOKUP(G1,Brandstof!A13:L31,12,FALSE)," % (CO² groter dan 200)"),CONCATENATE("VU % = 100 % - (120 % - (0,5 x ",IF(OR(G9=Brandstof!$A$2,G9=Brandstof!$A$6),VLOOKUP(G1,Brandstof!A14:I31,7,FALSE),IF(G9=Brandstof!$A$3,VLOOKUP(G1,Brandstof!A14:I31,8,FALSE),VLOOKUP(G1,Brandstof!A14:I31,9,FALSE)))," x ",MAX(G7,G8)," )) = ",TEXT(I18,"0,00%")))</f>
        <v>VU % = 100 % - (120 % - (0,5 x 1 x 48 )) = 4,00%</v>
      </c>
      <c r="I18" s="27">
        <f>IF(MAX(G7,G8)&gt;=200,1-VLOOKUP(G1,Brandstof!A13:L31,12,FALSE)/100,1-ROUND(MIN(VLOOKUP(G1,Brandstof!A13:K31,11,FALSE),MAX(VLOOKUP(G1,Brandstof!A13:K31,10,FALSE),(ROUND(120-IF(OR(G9=Brandstof!$A$2,G9=Brandstof!$A$6),VLOOKUP(G1,Brandstof!A14:I31,7,FALSE),IF(G9=Brandstof!$A$3,VLOOKUP(G1,Brandstof!A14:I31,8,FALSE),VLOOKUP(G1,Brandstof!A14:I31,9,FALSE)))*MAX(G7,G8)*0.5,2)))),1)/100)</f>
        <v>4.0000000000000036E-2</v>
      </c>
    </row>
    <row r="19" spans="1:14 16377:16378" x14ac:dyDescent="0.25">
      <c r="D19" s="28"/>
      <c r="E19" s="15"/>
      <c r="F19" s="15"/>
      <c r="H19" s="28"/>
      <c r="I19" s="29"/>
    </row>
    <row r="20" spans="1:14 16377:16378" x14ac:dyDescent="0.25">
      <c r="A20" s="9" t="s">
        <v>11</v>
      </c>
      <c r="E20" s="15"/>
      <c r="F20" s="15"/>
      <c r="G20" s="28" t="str">
        <f ca="1">IF(Maanden!P1=-777,"(info:  pascal.vandenhende@sanctorum-co.be)","")</f>
        <v/>
      </c>
      <c r="H20" s="28"/>
      <c r="I20" s="29"/>
      <c r="J20" s="22" t="s">
        <v>68</v>
      </c>
      <c r="K20" s="30"/>
      <c r="L20" s="30"/>
      <c r="M20" s="22"/>
      <c r="N20" s="22"/>
    </row>
    <row r="21" spans="1:14 16377:16378" ht="16.5" thickBot="1" x14ac:dyDescent="0.3">
      <c r="A21" s="9"/>
      <c r="D21" s="28"/>
      <c r="E21" s="15"/>
      <c r="F21" s="15"/>
      <c r="H21" s="28"/>
      <c r="I21" s="29"/>
    </row>
    <row r="22" spans="1:14 16377:16378" ht="16.5" thickBot="1" x14ac:dyDescent="0.3">
      <c r="A22" s="9" t="s">
        <v>12</v>
      </c>
      <c r="D22" s="28"/>
      <c r="E22" s="15"/>
      <c r="F22" s="15"/>
      <c r="G22" s="31"/>
      <c r="H22" s="28"/>
      <c r="I22" s="29"/>
      <c r="J22" s="10" t="s">
        <v>71</v>
      </c>
      <c r="K22" s="3">
        <v>45053</v>
      </c>
    </row>
    <row r="23" spans="1:14 16377:16378" s="22" customFormat="1" x14ac:dyDescent="0.25">
      <c r="A23" s="22" t="str">
        <f ca="1">IF(XEW23&lt;&gt;0,CONCATENATE(TEXT(VLOOKUP(XEW23,Detail!$A$3:$O$401,14,FALSE),"dd/mm/jjjj")," - ",TEXT(VLOOKUP(XEW23,Detail!$A$3:$O$401,15,FALSE),"dd/mm/jjjj")),"")</f>
        <v>01/01/2023 - 31/01/2023</v>
      </c>
      <c r="D23" s="32"/>
      <c r="E23" s="30"/>
      <c r="F23" s="30"/>
      <c r="G23" s="33"/>
      <c r="H23" s="33"/>
      <c r="I23" s="34"/>
      <c r="J23" s="10"/>
      <c r="K23" s="15"/>
      <c r="L23" s="15"/>
      <c r="M23" s="10"/>
      <c r="N23" s="10"/>
      <c r="XEW23" s="10">
        <f ca="1">IF(Maanden!$P$1&gt;=1,IF($XEW$1=$XEW$12,$XEW$13,1),0)</f>
        <v>1</v>
      </c>
    </row>
    <row r="24" spans="1:14 16377:16378" x14ac:dyDescent="0.25">
      <c r="A24" s="10" t="str">
        <f ca="1">IF(XEW24&lt;&gt;0,CONCATENATE(TEXT(VLOOKUP(XEW24,Detail!$A$3:$O$401,2,FALSE),"0,00"),XEX24),"")</f>
        <v>62500,00 x 6/7 x ((( 52 -67 ) x 0,1) + 5,5)/100 x 31/365 x 70% =</v>
      </c>
      <c r="D24" s="28"/>
      <c r="E24" s="15"/>
      <c r="F24" s="15"/>
      <c r="G24" s="19">
        <f ca="1">IF(XEW24&lt;&gt;0,VLOOKUP(XEW24,Detail!$A$3:$O$401,12,FALSE),"")</f>
        <v>127.4</v>
      </c>
      <c r="H24" s="19"/>
      <c r="I24" s="35"/>
      <c r="J24" s="10" t="s">
        <v>57</v>
      </c>
      <c r="K24" s="15" t="s">
        <v>44</v>
      </c>
      <c r="L24" s="10" t="s">
        <v>62</v>
      </c>
      <c r="M24" s="10" t="s">
        <v>72</v>
      </c>
      <c r="N24" s="10" t="s">
        <v>73</v>
      </c>
      <c r="XEW24" s="10">
        <f ca="1">IF(Maanden!$P$1&gt;=1,IF($XEW$1=$XEW$12,$XEW$13,1),0)</f>
        <v>1</v>
      </c>
      <c r="XEX24" s="10" t="str">
        <f ca="1">CONCATENATE(" x 6/7 x ((( ",VLOOKUP(XEW24,Detail!$A$3:$O$401,5,FALSE)," ",VLOOKUP(XEW24,Detail!$A$3:$O$401,6,FALSE)," ) x 0,1) + 5,5)/100 x ",VLOOKUP(XEW24,Detail!$A$3:$O$401,9,FALSE),"/",VLOOKUP(XEW24,Detail!$A$3:$O$401,10,FALSE)," ",VLOOKUP(XEW24,Detail!$A$3:$O$401,11,FALSE))</f>
        <v xml:space="preserve"> x 6/7 x ((( 52 -67 ) x 0,1) + 5,5)/100 x 31/365 x 70% =</v>
      </c>
    </row>
    <row r="25" spans="1:14 16377:16378" x14ac:dyDescent="0.25">
      <c r="A25" s="22" t="str">
        <f ca="1">IF(XEW25&lt;&gt;0,CONCATENATE(TEXT(VLOOKUP(XEW25,Detail!$A$3:$O$401,14,FALSE),"dd/mm/jjjj")," - ",TEXT(VLOOKUP(XEW25,Detail!$A$3:$O$401,15,FALSE),"dd/mm/jjjj")),"")</f>
        <v>01/02/2023 - 28/02/2023</v>
      </c>
      <c r="D25" s="10" t="str">
        <f ca="1">IF(AND(A24&lt;&gt;"",A25="",SUM($H$24:H24)=0,SUM($G$24:G24)&lt;H25),CONCATENATE("(MIN = ",VLOOKUP($G$1,'MIN VAA'!$A$2:$C$30,2,FALSE)," / jaar) = ",VLOOKUP($G$1,'MIN VAA'!$A$2:$C$30,2,FALSE)," x ",SUM(Detail!$I$3:$I$401),"/",IF(MOD(YEAR($H$1),4)=0,366,365)," ="),"")</f>
        <v/>
      </c>
      <c r="E25" s="15"/>
      <c r="F25" s="15"/>
      <c r="G25" s="19"/>
      <c r="H25" s="19" t="str">
        <f ca="1">IF(AND(A24&lt;&gt;"",A25="",SUM($H$24:H24)=0),Detail!$L$403,"")</f>
        <v/>
      </c>
      <c r="I25" s="35"/>
      <c r="XEW25" s="10">
        <f ca="1">IF(Maanden!$P$1&gt;=2,IF($XEW$1=$XEW$12,$XEW$13+1,2),0)</f>
        <v>2</v>
      </c>
    </row>
    <row r="26" spans="1:14 16377:16378" x14ac:dyDescent="0.25">
      <c r="A26" s="10" t="str">
        <f ca="1">IF(XEW26&lt;&gt;0,CONCATENATE(TEXT(VLOOKUP(XEW26,Detail!$A$3:$O$401,2,FALSE),"0,00"),XEX26),"")</f>
        <v>62500,00 x 6/7 x ((( 52 -67 ) x 0,1) + 5,5)/100 x 28/365 x 70% =</v>
      </c>
      <c r="G26" s="19">
        <f ca="1">IF(XEW26&lt;&gt;0,VLOOKUP(XEW26,Detail!$A$3:$O$401,12,FALSE),"")</f>
        <v>115.07</v>
      </c>
      <c r="H26" s="19"/>
      <c r="I26" s="35"/>
      <c r="J26" s="10" t="s">
        <v>37</v>
      </c>
      <c r="K26" s="20" t="str">
        <f>IF($K$22&lt;Datum!I1,IF($G$9="Elektrisch",VLOOKUP($K$22,Datum!A:H,8,TRUE),IF($K$22&lt;DATE(2023,7,1),$L$9,"NVT")),"NVT")</f>
        <v>NVT</v>
      </c>
      <c r="L26" s="20" t="str">
        <f>IF($G$9&lt;&gt;"Elektrisch",$K26,"NVT")</f>
        <v>NVT</v>
      </c>
      <c r="M26" s="20" t="str">
        <f>IF($G$9&lt;&gt;"Elektrisch",$K26,"NVT")</f>
        <v>NVT</v>
      </c>
      <c r="N26" s="20" t="str">
        <f>IF($G$9="Elektrisch",$K26,"NVT")</f>
        <v>NVT</v>
      </c>
      <c r="XEW26" s="10">
        <f ca="1">IF(Maanden!$P$1&gt;=2,IF($XEW$1=$XEW$12,$XEW$13+1,2),0)</f>
        <v>2</v>
      </c>
      <c r="XEX26" s="10" t="str">
        <f ca="1">CONCATENATE(" x 6/7 x ((( ",VLOOKUP(XEW26,Detail!$A$3:$O$401,5,FALSE)," ",VLOOKUP(XEW26,Detail!$A$3:$O$401,6,FALSE)," ) x 0,1) + 5,5)/100 x ",VLOOKUP(XEW26,Detail!$A$3:$O$401,9,FALSE),"/",VLOOKUP(XEW26,Detail!$A$3:$O$401,10,FALSE)," ",VLOOKUP(XEW26,Detail!$A$3:$O$401,11,FALSE))</f>
        <v xml:space="preserve"> x 6/7 x ((( 52 -67 ) x 0,1) + 5,5)/100 x 28/365 x 70% =</v>
      </c>
    </row>
    <row r="27" spans="1:14 16377:16378" x14ac:dyDescent="0.25">
      <c r="A27" s="22" t="str">
        <f ca="1">IF(XEW27&lt;&gt;0,CONCATENATE(TEXT(VLOOKUP(XEW27,Detail!$A$3:$O$401,14,FALSE),"dd/mm/jjjj")," - ",TEXT(VLOOKUP(XEW27,Detail!$A$3:$O$401,15,FALSE),"dd/mm/jjjj")),"")</f>
        <v>01/03/2023 - 31/03/2023</v>
      </c>
      <c r="D27" s="10" t="str">
        <f ca="1">IF(AND(A26&lt;&gt;"",A27="",SUM($H$24:H26)=0,SUM($G$24:G26)&lt;H27),CONCATENATE("(MIN = ",VLOOKUP($G$1,'MIN VAA'!$A$2:$C$30,2,FALSE)," / jaar) = ",VLOOKUP($G$1,'MIN VAA'!$A$2:$C$30,2,FALSE)," x ",SUM(Detail!$I$3:$I$401),"/",IF(MOD(YEAR($H$1),4)=0,366,365)," ="),"")</f>
        <v/>
      </c>
      <c r="G27" s="19"/>
      <c r="H27" s="19" t="str">
        <f ca="1">IF(AND(A26&lt;&gt;"",A27="",SUM($H$24:H26)=0),Detail!$L$403,"")</f>
        <v/>
      </c>
      <c r="I27" s="35"/>
      <c r="J27" s="10" t="s">
        <v>58</v>
      </c>
      <c r="K27" s="20">
        <f>IF($K$22&lt;Datum!I2,IF($G$9="Elektrisch",VLOOKUP($K$22,Datum!A:H,8,TRUE),IF($K$22&lt;DATE(2023,7,1),$L$9,"NVT")),"NVT")</f>
        <v>0.96</v>
      </c>
      <c r="L27" s="20">
        <f>IF($G$9&lt;&gt;"Elektrisch",$K27,"NVT")</f>
        <v>0.96</v>
      </c>
      <c r="M27" s="20">
        <f>IF($G$9&lt;&gt;"Elektrisch",$K27,"NVT")</f>
        <v>0.96</v>
      </c>
      <c r="N27" s="20" t="str">
        <f>IF($G$9="Elektrisch",$K27,"NVT")</f>
        <v>NVT</v>
      </c>
      <c r="XEW27" s="10">
        <f ca="1">IF(Maanden!$P$1&gt;=3,IF($XEW$1=$XEW$12,$XEW$13+2,3),0)</f>
        <v>3</v>
      </c>
    </row>
    <row r="28" spans="1:14 16377:16378" x14ac:dyDescent="0.25">
      <c r="A28" s="10" t="str">
        <f ca="1">IF(XEW28&lt;&gt;0,CONCATENATE(TEXT(VLOOKUP(XEW28,Detail!$A$3:$O$401,2,FALSE),"0,00"),XEX28),"")</f>
        <v>62500,00 x 6/7 x ((( 52 -67 ) x 0,1) + 5,5)/100 x 31/365 x 70% =</v>
      </c>
      <c r="G28" s="19">
        <f ca="1">IF(XEW28&lt;&gt;0,VLOOKUP(XEW28,Detail!$A$3:$O$401,12,FALSE),"")</f>
        <v>127.4</v>
      </c>
      <c r="H28" s="19"/>
      <c r="I28" s="35"/>
      <c r="J28" s="10" t="s">
        <v>67</v>
      </c>
      <c r="K28" s="20">
        <f>IF($K$22&lt;Datum!I3,IF($G$9="Elektrisch",VLOOKUP($K$22,Datum!A:H,8,TRUE),IF($K$22&lt;DATE(2023,7,1),$L$9,$L$9)),"NVT")</f>
        <v>0.96</v>
      </c>
      <c r="L28" s="20">
        <f t="shared" ref="L28:L35" si="0">IF($G$9&lt;&gt;"Elektrisch",$K28,"NVT")</f>
        <v>0.96</v>
      </c>
      <c r="M28" s="20">
        <f t="shared" ref="M28:M35" si="1">IF($G$9&lt;&gt;"Elektrisch",IF($K$22&lt;DATE(2023,1,1),$K28,MIN($K28,0.5)),"NVT")</f>
        <v>0.5</v>
      </c>
      <c r="N28" s="20" t="str">
        <f>IF($G$9="Elektrisch",$K28,"NVT")</f>
        <v>NVT</v>
      </c>
      <c r="XEW28" s="10">
        <f ca="1">IF(Maanden!$P$1&gt;=3,IF($XEW$1=$XEW$12,$XEW$13+2,3),0)</f>
        <v>3</v>
      </c>
      <c r="XEX28" s="10" t="str">
        <f ca="1">CONCATENATE(" x 6/7 x ((( ",VLOOKUP(XEW28,Detail!$A$3:$O$401,5,FALSE)," ",VLOOKUP(XEW28,Detail!$A$3:$O$401,6,FALSE)," ) x 0,1) + 5,5)/100 x ",VLOOKUP(XEW28,Detail!$A$3:$O$401,9,FALSE),"/",VLOOKUP(XEW28,Detail!$A$3:$O$401,10,FALSE)," ",VLOOKUP(XEW28,Detail!$A$3:$O$401,11,FALSE))</f>
        <v xml:space="preserve"> x 6/7 x ((( 52 -67 ) x 0,1) + 5,5)/100 x 31/365 x 70% =</v>
      </c>
    </row>
    <row r="29" spans="1:14 16377:16378" x14ac:dyDescent="0.25">
      <c r="A29" s="22" t="str">
        <f ca="1">IF(XEW29&lt;&gt;0,CONCATENATE(TEXT(VLOOKUP(XEW29,Detail!$A$3:$O$401,14,FALSE),"dd/mm/jjjj")," - ",TEXT(VLOOKUP(XEW29,Detail!$A$3:$O$401,15,FALSE),"dd/mm/jjjj")),"")</f>
        <v>01/04/2023 - 30/04/2023</v>
      </c>
      <c r="D29" s="10" t="str">
        <f ca="1">IF(AND(A28&lt;&gt;"",A29="",SUM($H$24:H28)=0,SUM($G$24:G28)&lt;H29),CONCATENATE("(MIN = ",VLOOKUP($G$1,'MIN VAA'!$A$2:$C$30,2,FALSE)," / jaar) = ",VLOOKUP($G$1,'MIN VAA'!$A$2:$C$30,2,FALSE)," x ",SUM(Detail!$I$3:$I$401),"/",IF(MOD(YEAR($H$1),4)=0,366,365)," ="),"")</f>
        <v/>
      </c>
      <c r="G29" s="19"/>
      <c r="H29" s="19" t="str">
        <f ca="1">IF(AND(A28&lt;&gt;"",A29="",SUM($H$24:H28)=0),Detail!$L$403,"")</f>
        <v/>
      </c>
      <c r="I29" s="35"/>
      <c r="J29" s="10" t="s">
        <v>59</v>
      </c>
      <c r="K29" s="20">
        <f>IF($K$22&lt;Datum!I4,IF($G$9="Elektrisch",VLOOKUP($K$22,Datum!A:H,8,TRUE),IF($K$22&lt;DATE(2023,7,1),$L$9,$L$9)),"NVT")</f>
        <v>0.96</v>
      </c>
      <c r="L29" s="20">
        <f t="shared" si="0"/>
        <v>0.96</v>
      </c>
      <c r="M29" s="20">
        <f t="shared" si="1"/>
        <v>0.5</v>
      </c>
      <c r="N29" s="20" t="str">
        <f>IF($G$9="Elektrisch",$K29,"NVT")</f>
        <v>NVT</v>
      </c>
      <c r="XEW29" s="10">
        <f ca="1">IF(Maanden!$P$1&gt;=4,IF($XEW$1=$XEW$12,$XEW$13+3,4),0)</f>
        <v>4</v>
      </c>
    </row>
    <row r="30" spans="1:14 16377:16378" x14ac:dyDescent="0.25">
      <c r="A30" s="10" t="str">
        <f ca="1">IF(XEW30&lt;&gt;0,CONCATENATE(TEXT(VLOOKUP(XEW30,Detail!$A$3:$O$401,2,FALSE),"0,00"),XEX30),"")</f>
        <v>62500,00 x 6/7 x ((( 52 -67 ) x 0,1) + 5,5)/100 x 30/365 x 70% =</v>
      </c>
      <c r="G30" s="19">
        <f ca="1">IF(XEW30&lt;&gt;0,VLOOKUP(XEW30,Detail!$A$3:$O$401,12,FALSE),"")</f>
        <v>123.29</v>
      </c>
      <c r="H30" s="19"/>
      <c r="I30" s="35"/>
      <c r="J30" s="10" t="s">
        <v>63</v>
      </c>
      <c r="K30" s="20">
        <f>IF($K$22&lt;Datum!I5,IF($G$9="Elektrisch",VLOOKUP($K$22,Datum!A:H,8,TRUE),IF($K$22&lt;DATE(2023,7,1),$L$9,IF($K$22&lt;DATE(2026,1,1),MIN($N$40,0.75),0))),"NVT")</f>
        <v>0.96</v>
      </c>
      <c r="L30" s="20">
        <f t="shared" si="0"/>
        <v>0.96</v>
      </c>
      <c r="M30" s="20">
        <f t="shared" si="1"/>
        <v>0.5</v>
      </c>
      <c r="N30" s="20" t="str">
        <f>IF($G$9="Elektrisch",$K30,"NVT")</f>
        <v>NVT</v>
      </c>
      <c r="XEW30" s="10">
        <f ca="1">IF(Maanden!$P$1&gt;=4,IF($XEW$1=$XEW$12,$XEW$13+3,4),0)</f>
        <v>4</v>
      </c>
      <c r="XEX30" s="10" t="str">
        <f ca="1">CONCATENATE(" x 6/7 x ((( ",VLOOKUP(XEW30,Detail!$A$3:$O$401,5,FALSE)," ",VLOOKUP(XEW30,Detail!$A$3:$O$401,6,FALSE)," ) x 0,1) + 5,5)/100 x ",VLOOKUP(XEW30,Detail!$A$3:$O$401,9,FALSE),"/",VLOOKUP(XEW30,Detail!$A$3:$O$401,10,FALSE)," ",VLOOKUP(XEW30,Detail!$A$3:$O$401,11,FALSE))</f>
        <v xml:space="preserve"> x 6/7 x ((( 52 -67 ) x 0,1) + 5,5)/100 x 30/365 x 70% =</v>
      </c>
    </row>
    <row r="31" spans="1:14 16377:16378" x14ac:dyDescent="0.25">
      <c r="A31" s="22" t="str">
        <f ca="1">IF(XEW31&lt;&gt;0,CONCATENATE(TEXT(VLOOKUP(XEW31,Detail!$A$3:$O$401,14,FALSE),"dd/mm/jjjj")," - ",TEXT(VLOOKUP(XEW31,Detail!$A$3:$O$401,15,FALSE),"dd/mm/jjjj")),"")</f>
        <v>01/05/2023 - 31/05/2023</v>
      </c>
      <c r="D31" s="10" t="str">
        <f ca="1">IF(AND(A30&lt;&gt;"",A31="",SUM($H$24:H30)=0,SUM($G$24:G30)&lt;H31),CONCATENATE("(MIN = ",VLOOKUP($G$1,'MIN VAA'!$A$2:$C$30,2,FALSE)," / jaar) = ",VLOOKUP($G$1,'MIN VAA'!$A$2:$C$30,2,FALSE)," x ",SUM(Detail!$I$3:$I$401),"/",IF(MOD(YEAR($H$1),4)=0,366,365)," ="),"")</f>
        <v/>
      </c>
      <c r="G31" s="19"/>
      <c r="H31" s="19" t="str">
        <f ca="1">IF(AND(A30&lt;&gt;"",A31="",SUM($H$24:H30)=0),Detail!$L$403,"")</f>
        <v/>
      </c>
      <c r="I31" s="35"/>
      <c r="J31" s="10" t="s">
        <v>64</v>
      </c>
      <c r="K31" s="20">
        <f>IF($K$22&lt;Datum!I6,IF($G$9="Elektrisch",VLOOKUP($K$22,Datum!A:H,8,TRUE),IF($K$22&lt;DATE(2023,7,1),$L$9,IF($K$22&lt;DATE(2026,1,1),MIN($N$40,0.5),0))),"NVT")</f>
        <v>0.96</v>
      </c>
      <c r="L31" s="20">
        <f t="shared" si="0"/>
        <v>0.96</v>
      </c>
      <c r="M31" s="20">
        <f t="shared" si="1"/>
        <v>0.5</v>
      </c>
      <c r="N31" s="20" t="str">
        <f>IF($G$9="Elektrisch",$K31,"NVT")</f>
        <v>NVT</v>
      </c>
      <c r="XEW31" s="10">
        <f ca="1">IF(Maanden!$P$1&gt;=5,IF($XEW$1=$XEW$12,$XEW$13+4,5),0)</f>
        <v>5</v>
      </c>
    </row>
    <row r="32" spans="1:14 16377:16378" x14ac:dyDescent="0.25">
      <c r="A32" s="10" t="str">
        <f ca="1">IF(XEW32&lt;&gt;0,CONCATENATE(TEXT(VLOOKUP(XEW32,Detail!$A$3:$O$401,2,FALSE),"0,00"),XEX32),"")</f>
        <v>62500,00 x 6/7 x ((( 52 -67 ) x 0,1) + 5,5)/100 x 31/365 x 70% =</v>
      </c>
      <c r="G32" s="19">
        <f ca="1">IF(XEW32&lt;&gt;0,VLOOKUP(XEW32,Detail!$A$3:$O$401,12,FALSE),"")</f>
        <v>127.4</v>
      </c>
      <c r="H32" s="19"/>
      <c r="I32" s="35"/>
      <c r="J32" s="10" t="s">
        <v>65</v>
      </c>
      <c r="K32" s="20">
        <f>IF($K$22&lt;Datum!I7,IF($G$9="Elektrisch",VLOOKUP($K$22,Datum!A:H,8,TRUE),IF($K$22&lt;DATE(2023,7,1),$L$9,IF($K$22&lt;DATE(2026,1,1),MIN($N$40,0.25),0))),"NVT")</f>
        <v>0.96</v>
      </c>
      <c r="L32" s="20">
        <f t="shared" si="0"/>
        <v>0.96</v>
      </c>
      <c r="M32" s="20">
        <f t="shared" si="1"/>
        <v>0.5</v>
      </c>
      <c r="N32" s="20" t="str">
        <f>IF($G$9="Elektrisch",$K32,"NVT")</f>
        <v>NVT</v>
      </c>
      <c r="XEW32" s="10">
        <f ca="1">IF(Maanden!$P$1&gt;=5,IF($XEW$1=$XEW$12,$XEW$13+4,5),0)</f>
        <v>5</v>
      </c>
      <c r="XEX32" s="10" t="str">
        <f ca="1">CONCATENATE(" x 6/7 x ((( ",VLOOKUP(XEW32,Detail!$A$3:$O$401,5,FALSE)," ",VLOOKUP(XEW32,Detail!$A$3:$O$401,6,FALSE)," ) x 0,1) + 5,5)/100 x ",VLOOKUP(XEW32,Detail!$A$3:$O$401,9,FALSE),"/",VLOOKUP(XEW32,Detail!$A$3:$O$401,10,FALSE)," ",VLOOKUP(XEW32,Detail!$A$3:$O$401,11,FALSE))</f>
        <v xml:space="preserve"> x 6/7 x ((( 52 -67 ) x 0,1) + 5,5)/100 x 31/365 x 70% =</v>
      </c>
    </row>
    <row r="33" spans="1:14 16377:16378" x14ac:dyDescent="0.25">
      <c r="A33" s="22" t="str">
        <f ca="1">IF(XEW33&lt;&gt;0,CONCATENATE(TEXT(VLOOKUP(XEW33,Detail!$A$3:$O$401,14,FALSE),"dd/mm/jjjj")," - ",TEXT(VLOOKUP(XEW33,Detail!$A$3:$O$401,15,FALSE),"dd/mm/jjjj")),"")</f>
        <v>01/06/2023 - 30/06/2023</v>
      </c>
      <c r="D33" s="10" t="str">
        <f ca="1">IF(AND(A32&lt;&gt;"",A33="",SUM($H$24:H32)=0,SUM($G$24:G32)&lt;H33),CONCATENATE("(MIN = ",VLOOKUP($G$1,'MIN VAA'!$A$2:$C$30,2,FALSE)," / jaar) = ",VLOOKUP($G$1,'MIN VAA'!$A$2:$C$30,2,FALSE)," x ",SUM(Detail!$I$3:$I$401),"/",IF(MOD(YEAR($H$1),4)=0,366,365)," ="),"")</f>
        <v/>
      </c>
      <c r="G33" s="36"/>
      <c r="H33" s="19" t="str">
        <f ca="1">IF(AND(A32&lt;&gt;"",A33="",SUM($H$24:H32)=0),Detail!$L$403,"")</f>
        <v/>
      </c>
      <c r="I33" s="35"/>
      <c r="J33" s="10" t="s">
        <v>66</v>
      </c>
      <c r="K33" s="20">
        <f>IF($K$22&lt;Datum!I8,IF($G$9="Elektrisch",VLOOKUP($K$22,Datum!A:H,8,TRUE),IF($K$22&lt;DATE(2023,7,1),$L$9,IF($K$22&lt;DATE(2026,1,1),MIN($N$40,0),0))),"NVT")</f>
        <v>0.96</v>
      </c>
      <c r="L33" s="20">
        <f t="shared" si="0"/>
        <v>0.96</v>
      </c>
      <c r="M33" s="20">
        <f t="shared" si="1"/>
        <v>0.5</v>
      </c>
      <c r="N33" s="20" t="str">
        <f>IF($G$9="Elektrisch",$K33,"NVT")</f>
        <v>NVT</v>
      </c>
      <c r="XEW33" s="10">
        <f ca="1">IF(Maanden!$P$1&gt;=6,IF($XEW$1=$XEW$12,$XEW$13+5,6),0)</f>
        <v>6</v>
      </c>
    </row>
    <row r="34" spans="1:14 16377:16378" x14ac:dyDescent="0.25">
      <c r="A34" s="10" t="str">
        <f ca="1">IF(XEW34&lt;&gt;0,CONCATENATE(TEXT(VLOOKUP(XEW34,Detail!$A$3:$O$401,2,FALSE),"0,00"),XEX34),"")</f>
        <v>62500,00 x 6/7 x ((( 52 -67 ) x 0,1) + 5,5)/100 x 30/365 x 70% =</v>
      </c>
      <c r="G34" s="19">
        <f ca="1">IF(XEW34&lt;&gt;0,VLOOKUP(XEW34,Detail!$A$3:$O$401,12,FALSE),"")</f>
        <v>123.29</v>
      </c>
      <c r="H34" s="19"/>
      <c r="I34" s="35"/>
      <c r="J34" s="10" t="s">
        <v>60</v>
      </c>
      <c r="K34" s="20">
        <f>IF($K$22&lt;Datum!I9,IF($G$9="Elektrisch",VLOOKUP($K$22,Datum!A:H,8,TRUE),IF($K$22&lt;DATE(2023,7,1),$L$9,IF($K$22&lt;DATE(2026,1,1),MIN($N$40,0),0))),"NVT")</f>
        <v>0.96</v>
      </c>
      <c r="L34" s="20">
        <f t="shared" si="0"/>
        <v>0.96</v>
      </c>
      <c r="M34" s="20">
        <f t="shared" si="1"/>
        <v>0.5</v>
      </c>
      <c r="N34" s="20" t="str">
        <f>IF($G$9="Elektrisch",$K34,"NVT")</f>
        <v>NVT</v>
      </c>
      <c r="XEW34" s="10">
        <f ca="1">IF(Maanden!$P$1&gt;=6,IF($XEW$1=$XEW$12,$XEW$13+5,6),0)</f>
        <v>6</v>
      </c>
      <c r="XEX34" s="10" t="str">
        <f ca="1">CONCATENATE(" x 6/7 x ((( ",VLOOKUP(XEW34,Detail!$A$3:$O$401,5,FALSE)," ",VLOOKUP(XEW34,Detail!$A$3:$O$401,6,FALSE)," ) x 0,1) + 5,5)/100 x ",VLOOKUP(XEW34,Detail!$A$3:$O$401,9,FALSE),"/",VLOOKUP(XEW34,Detail!$A$3:$O$401,10,FALSE)," ",VLOOKUP(XEW34,Detail!$A$3:$O$401,11,FALSE))</f>
        <v xml:space="preserve"> x 6/7 x ((( 52 -67 ) x 0,1) + 5,5)/100 x 30/365 x 70% =</v>
      </c>
    </row>
    <row r="35" spans="1:14 16377:16378" x14ac:dyDescent="0.25">
      <c r="A35" s="22" t="str">
        <f ca="1">IF(XEW35&lt;&gt;0,CONCATENATE(TEXT(VLOOKUP(XEW35,Detail!$A$3:$O$401,14,FALSE),"dd/mm/jjjj")," - ",TEXT(VLOOKUP(XEW35,Detail!$A$3:$O$401,15,FALSE),"dd/mm/jjjj")),"")</f>
        <v>01/07/2023 - 31/07/2023</v>
      </c>
      <c r="D35" s="10" t="str">
        <f ca="1">IF(AND(A34&lt;&gt;"",A35="",SUM($H$24:H34)=0,SUM($G$24:G34)&lt;H35),CONCATENATE("(MIN = ",VLOOKUP($G$1,'MIN VAA'!$A$2:$C$30,2,FALSE)," / jaar) = ",VLOOKUP($G$1,'MIN VAA'!$A$2:$C$30,2,FALSE)," x ",SUM(Detail!$I$3:$I$401),"/",IF(MOD(YEAR($H$1),4)=0,366,365)," ="),"")</f>
        <v/>
      </c>
      <c r="G35" s="19"/>
      <c r="H35" s="19" t="str">
        <f ca="1">IF(AND(A34&lt;&gt;"",A35="",SUM($H$24:H34)=0),Detail!$L$403,"")</f>
        <v/>
      </c>
      <c r="I35" s="35"/>
      <c r="J35" s="10" t="s">
        <v>61</v>
      </c>
      <c r="K35" s="20">
        <f>IF($K$22&lt;Datum!I10,IF($G$9="Elektrisch",VLOOKUP($K$22,Datum!A:H,8,TRUE),IF($K$22&lt;DATE(2023,7,1),$L$9,IF($K$22&lt;DATE(2026,1,1),MIN($N$40,0),0))),"NVT")</f>
        <v>0.96</v>
      </c>
      <c r="L35" s="20">
        <f t="shared" si="0"/>
        <v>0.96</v>
      </c>
      <c r="M35" s="20">
        <f t="shared" si="1"/>
        <v>0.5</v>
      </c>
      <c r="N35" s="20" t="str">
        <f>IF($G$9="Elektrisch",$K35,"NVT")</f>
        <v>NVT</v>
      </c>
      <c r="XEW35" s="10">
        <f ca="1">IF(Maanden!$P$1&gt;=7,IF($XEW$1=$XEW$12,$XEW$13+6,7),0)</f>
        <v>7</v>
      </c>
    </row>
    <row r="36" spans="1:14 16377:16378" x14ac:dyDescent="0.25">
      <c r="A36" s="10" t="str">
        <f ca="1">IF(XEW36&lt;&gt;0,CONCATENATE(TEXT(VLOOKUP(XEW36,Detail!$A$3:$O$401,2,FALSE),"0,00"),XEX36),"")</f>
        <v>62500,00 x 6/7 x ((( 52 -67 ) x 0,1) + 5,5)/100 x 31/365 x 70% =</v>
      </c>
      <c r="G36" s="19">
        <f ca="1">IF(XEW36&lt;&gt;0,VLOOKUP(XEW36,Detail!$A$3:$O$401,12,FALSE),"")</f>
        <v>127.4</v>
      </c>
      <c r="H36" s="19"/>
      <c r="I36" s="35"/>
      <c r="XEW36" s="10">
        <f ca="1">IF(Maanden!$P$1&gt;=7,IF($XEW$1=$XEW$12,$XEW$13+6,7),0)</f>
        <v>7</v>
      </c>
      <c r="XEX36" s="10" t="str">
        <f ca="1">CONCATENATE(" x 6/7 x ((( ",VLOOKUP(XEW36,Detail!$A$3:$O$401,5,FALSE)," ",VLOOKUP(XEW36,Detail!$A$3:$O$401,6,FALSE)," ) x 0,1) + 5,5)/100 x ",VLOOKUP(XEW36,Detail!$A$3:$O$401,9,FALSE),"/",VLOOKUP(XEW36,Detail!$A$3:$O$401,10,FALSE)," ",VLOOKUP(XEW36,Detail!$A$3:$O$401,11,FALSE))</f>
        <v xml:space="preserve"> x 6/7 x ((( 52 -67 ) x 0,1) + 5,5)/100 x 31/365 x 70% =</v>
      </c>
    </row>
    <row r="37" spans="1:14 16377:16378" x14ac:dyDescent="0.25">
      <c r="A37" s="22" t="str">
        <f ca="1">IF(XEW37&lt;&gt;0,CONCATENATE(TEXT(VLOOKUP(XEW37,Detail!$A$3:$O$401,14,FALSE),"dd/mm/jjjj")," - ",TEXT(VLOOKUP(XEW37,Detail!$A$3:$O$401,15,FALSE),"dd/mm/jjjj")),"")</f>
        <v>01/08/2023 - 31/08/2023</v>
      </c>
      <c r="D37" s="10" t="str">
        <f ca="1">IF(AND(A36&lt;&gt;"",A37="",SUM($H$24:H36)=0,SUM($G$24:G36)&lt;H37),CONCATENATE("(MIN = ",VLOOKUP($G$1,'MIN VAA'!$A$2:$C$30,2,FALSE)," / jaar) = ",VLOOKUP($G$1,'MIN VAA'!$A$2:$C$30,2,FALSE)," x ",SUM(Detail!$I$3:$I$401),"/",IF(MOD(YEAR($H$1),4)=0,366,365)," ="),"")</f>
        <v/>
      </c>
      <c r="G37" s="19"/>
      <c r="H37" s="19" t="str">
        <f ca="1">IF(AND(A36&lt;&gt;"",A37="",SUM($H$24:H36)=0),Detail!$L$403,"")</f>
        <v/>
      </c>
      <c r="I37" s="35"/>
      <c r="XEW37" s="10">
        <f ca="1">IF(Maanden!$P$1&gt;=8,IF($XEW$1=$XEW$12,$XEW$13+7,8),0)</f>
        <v>8</v>
      </c>
    </row>
    <row r="38" spans="1:14 16377:16378" x14ac:dyDescent="0.25">
      <c r="A38" s="10" t="str">
        <f ca="1">IF(XEW38&lt;&gt;0,CONCATENATE(TEXT(VLOOKUP(XEW38,Detail!$A$3:$O$401,2,FALSE),"0,00"),XEX38),"")</f>
        <v>62500,00 x 6/7 x ((( 52 -67 ) x 0,1) + 5,5)/100 x 31/365 x 70% =</v>
      </c>
      <c r="G38" s="19">
        <f ca="1">IF(XEW38&lt;&gt;0,VLOOKUP(XEW38,Detail!$A$3:$O$401,12,FALSE),"")</f>
        <v>127.4</v>
      </c>
      <c r="H38" s="19"/>
      <c r="I38" s="35"/>
      <c r="J38" s="22" t="s">
        <v>70</v>
      </c>
      <c r="XEW38" s="10">
        <f ca="1">IF(Maanden!$P$1&gt;=8,IF($XEW$1=$XEW$12,$XEW$13+7,8),0)</f>
        <v>8</v>
      </c>
      <c r="XEX38" s="10" t="str">
        <f ca="1">CONCATENATE(" x 6/7 x ((( ",VLOOKUP(XEW38,Detail!$A$3:$O$401,5,FALSE)," ",VLOOKUP(XEW38,Detail!$A$3:$O$401,6,FALSE)," ) x 0,1) + 5,5)/100 x ",VLOOKUP(XEW38,Detail!$A$3:$O$401,9,FALSE),"/",VLOOKUP(XEW38,Detail!$A$3:$O$401,10,FALSE)," ",VLOOKUP(XEW38,Detail!$A$3:$O$401,11,FALSE))</f>
        <v xml:space="preserve"> x 6/7 x ((( 52 -67 ) x 0,1) + 5,5)/100 x 31/365 x 70% =</v>
      </c>
    </row>
    <row r="39" spans="1:14 16377:16378" x14ac:dyDescent="0.25">
      <c r="A39" s="22" t="str">
        <f ca="1">IF(XEW39&lt;&gt;0,CONCATENATE(TEXT(VLOOKUP(XEW39,Detail!$A$3:$O$401,14,FALSE),"dd/mm/jjjj")," - ",TEXT(VLOOKUP(XEW39,Detail!$A$3:$O$401,15,FALSE),"dd/mm/jjjj")),"")</f>
        <v>01/09/2023 - 30/09/2023</v>
      </c>
      <c r="D39" s="10" t="str">
        <f ca="1">IF(AND(A38&lt;&gt;"",A39="",SUM($H$24:H38)=0,SUM($G$24:G38)&lt;H39),CONCATENATE("(MIN = ",VLOOKUP($G$1,'MIN VAA'!$A$2:$C$30,2,FALSE)," / jaar) = ",VLOOKUP($G$1,'MIN VAA'!$A$2:$C$30,2,FALSE)," x ",SUM(Detail!$I$3:$I$401),"/",IF(MOD(YEAR($H$1),4)=0,366,365)," ="),"")</f>
        <v/>
      </c>
      <c r="G39" s="19"/>
      <c r="H39" s="19" t="str">
        <f ca="1">IF(AND(A38&lt;&gt;"",A39="",SUM($H$24:H38)=0),Detail!$L$403,"")</f>
        <v/>
      </c>
      <c r="I39" s="35"/>
      <c r="J39" s="10" t="s">
        <v>33</v>
      </c>
      <c r="XEW39" s="10">
        <f ca="1">IF(Maanden!$P$1&gt;=9,IF($XEW$1=$XEW$12,$XEW$13+8,9),0)</f>
        <v>9</v>
      </c>
    </row>
    <row r="40" spans="1:14 16377:16378" x14ac:dyDescent="0.25">
      <c r="A40" s="10" t="str">
        <f ca="1">IF(XEW40&lt;&gt;0,CONCATENATE(TEXT(VLOOKUP(XEW40,Detail!$A$3:$O$401,2,FALSE),"0,00"),XEX40),"")</f>
        <v>62500,00 x 6/7 x ((( 52 -67 ) x 0,1) + 5,5)/100 x 30/365 x 70% =</v>
      </c>
      <c r="G40" s="19">
        <f ca="1">IF(XEW40&lt;&gt;0,VLOOKUP(XEW40,Detail!$A$3:$O$401,12,FALSE),"")</f>
        <v>123.29</v>
      </c>
      <c r="H40" s="19"/>
      <c r="I40" s="35"/>
      <c r="J40" s="10" t="str">
        <f>IF(G7&gt;=200,CONCATENATE("AFTREK % = ",VLOOKUP(G1,Brandstof!A13:L31,12,FALSE)," % (CO² groter dan 200)"),CONCATENATE("AFTREK % = 120 % - (0,5 x ",IF(OR(G9=Brandstof!$A$2,G9=Brandstof!$A$6),VLOOKUP(G1,Brandstof!A14:I31,7,FALSE),IF(G9=Brandstof!$A$3,VLOOKUP(G1,Brandstof!A14:I31,8,FALSE),VLOOKUP(G1,Brandstof!A14:I31,9,FALSE)))," x ",G7," ) = ",TEXT(N40,"0,00%")))</f>
        <v>AFTREK % = 120 % - (0,5 x 1 x 48 ) = 96,00%</v>
      </c>
      <c r="N40" s="37">
        <f>ROUND(1.2-IF(OR(G9=Brandstof!$A$2,G9=Brandstof!$A$6),VLOOKUP(G1,Brandstof!A14:I31,7,FALSE),IF(G9=Brandstof!$A$3,VLOOKUP(G1,Brandstof!A14:I31,8,FALSE),VLOOKUP(G1,Brandstof!A14:I31,9,FALSE)))*MAX(G7,G8)*0.5/100,3)</f>
        <v>0.96</v>
      </c>
      <c r="XEW40" s="10">
        <f ca="1">IF(Maanden!$P$1&gt;=9,IF($XEW$1=$XEW$12,$XEW$13+8,9),0)</f>
        <v>9</v>
      </c>
      <c r="XEX40" s="10" t="str">
        <f ca="1">CONCATENATE(" x 6/7 x ((( ",VLOOKUP(XEW40,Detail!$A$3:$O$401,5,FALSE)," ",VLOOKUP(XEW40,Detail!$A$3:$O$401,6,FALSE)," ) x 0,1) + 5,5)/100 x ",VLOOKUP(XEW40,Detail!$A$3:$O$401,9,FALSE),"/",VLOOKUP(XEW40,Detail!$A$3:$O$401,10,FALSE)," ",VLOOKUP(XEW40,Detail!$A$3:$O$401,11,FALSE))</f>
        <v xml:space="preserve"> x 6/7 x ((( 52 -67 ) x 0,1) + 5,5)/100 x 30/365 x 70% =</v>
      </c>
    </row>
    <row r="41" spans="1:14 16377:16378" x14ac:dyDescent="0.25">
      <c r="A41" s="22" t="str">
        <f ca="1">IF(XEW41&lt;&gt;0,CONCATENATE(TEXT(VLOOKUP(XEW41,Detail!$A$3:$O$401,14,FALSE),"dd/mm/jjjj")," - ",TEXT(VLOOKUP(XEW41,Detail!$A$3:$O$401,15,FALSE),"dd/mm/jjjj")),"")</f>
        <v>01/10/2023 - 31/10/2023</v>
      </c>
      <c r="D41" s="10" t="str">
        <f ca="1">IF(AND(A40&lt;&gt;"",A41="",SUM($H$24:H40)=0,SUM($G$24:G40)&lt;H41),CONCATENATE("(MIN = ",VLOOKUP($G$1,'MIN VAA'!$A$2:$C$30,2,FALSE)," / jaar) = ",VLOOKUP($G$1,'MIN VAA'!$A$2:$C$30,2,FALSE)," x ",SUM(Detail!$I$3:$I$401),"/",IF(MOD(YEAR($H$1),4)=0,366,365)," ="),"")</f>
        <v/>
      </c>
      <c r="G41" s="19"/>
      <c r="H41" s="19" t="str">
        <f ca="1">IF(AND(A40&lt;&gt;"",A41="",SUM($H$24:H40)=0),Detail!$L$403,"")</f>
        <v/>
      </c>
      <c r="I41" s="35"/>
      <c r="J41" s="10" t="str">
        <f>IF(G7&gt;=200,CONCATENATE("VU % = ",100-VLOOKUP(G1,Brandstof!A13:L31,12,FALSE)," % (CO² groter dan 200)"),CONCATENATE("VU % = 100 % - (120 % - (0,5 x ",IF(OR(G9=Brandstof!$A$2,G9=Brandstof!$A$6),VLOOKUP(G1,Brandstof!A14:I31,7,FALSE),IF(G9=Brandstof!$A$3,VLOOKUP(G1,Brandstof!A14:I31,8,FALSE),VLOOKUP(G1,Brandstof!A14:I31,9,FALSE)))," x ",G7," )) = ",TEXT(1-N40,"0,00%")))</f>
        <v>VU % = 100 % - (120 % - (0,5 x 1 x 48 )) = 4,00%</v>
      </c>
      <c r="N41" s="37">
        <f>1-N40</f>
        <v>4.0000000000000036E-2</v>
      </c>
      <c r="XEW41" s="10">
        <f ca="1">IF(Maanden!$P$1&gt;=10,IF($XEW$1=$XEW$12,$XEW$13+9,10),0)</f>
        <v>10</v>
      </c>
    </row>
    <row r="42" spans="1:14 16377:16378" x14ac:dyDescent="0.25">
      <c r="A42" s="10" t="str">
        <f ca="1">IF(XEW42&lt;&gt;0,CONCATENATE(TEXT(VLOOKUP(XEW42,Detail!$A$3:$O$401,2,FALSE),"0,00"),XEX42),"")</f>
        <v>62500,00 x 6/7 x ((( 52 -67 ) x 0,1) + 5,5)/100 x 31/365 x 70% =</v>
      </c>
      <c r="G42" s="19">
        <f ca="1">IF(XEW42&lt;&gt;0,VLOOKUP(XEW42,Detail!$A$3:$O$401,12,FALSE),"")</f>
        <v>127.4</v>
      </c>
      <c r="H42" s="19"/>
      <c r="I42" s="35"/>
      <c r="XEW42" s="10">
        <f ca="1">IF(Maanden!$P$1&gt;=10,IF($XEW$1=$XEW$12,$XEW$13+9,10),0)</f>
        <v>10</v>
      </c>
      <c r="XEX42" s="10" t="str">
        <f ca="1">CONCATENATE(" x 6/7 x ((( ",VLOOKUP(XEW42,Detail!$A$3:$O$401,5,FALSE)," ",VLOOKUP(XEW42,Detail!$A$3:$O$401,6,FALSE)," ) x 0,1) + 5,5)/100 x ",VLOOKUP(XEW42,Detail!$A$3:$O$401,9,FALSE),"/",VLOOKUP(XEW42,Detail!$A$3:$O$401,10,FALSE)," ",VLOOKUP(XEW42,Detail!$A$3:$O$401,11,FALSE))</f>
        <v xml:space="preserve"> x 6/7 x ((( 52 -67 ) x 0,1) + 5,5)/100 x 31/365 x 70% =</v>
      </c>
    </row>
    <row r="43" spans="1:14 16377:16378" x14ac:dyDescent="0.25">
      <c r="A43" s="22" t="str">
        <f ca="1">IF(XEW43&lt;&gt;0,CONCATENATE(TEXT(VLOOKUP(XEW43,Detail!$A$3:$O$401,14,FALSE),"dd/mm/jjjj")," - ",TEXT(VLOOKUP(XEW43,Detail!$A$3:$O$401,15,FALSE),"dd/mm/jjjj")),"")</f>
        <v>01/11/2023 - 30/11/2023</v>
      </c>
      <c r="D43" s="10" t="str">
        <f ca="1">IF(AND(A42&lt;&gt;"",A43="",SUM($H$24:H42)=0,SUM($G$24:G42)&lt;H43),CONCATENATE("(MIN = ",VLOOKUP($G$1,'MIN VAA'!$A$2:$C$30,2,FALSE)," / jaar) = ",VLOOKUP($G$1,'MIN VAA'!$A$2:$C$30,2,FALSE)," x ",SUM(Detail!$I$3:$I$401),"/",IF(MOD(YEAR($H$1),4)=0,366,365)," ="),"")</f>
        <v/>
      </c>
      <c r="G43" s="19"/>
      <c r="H43" s="19" t="str">
        <f ca="1">IF(AND(A42&lt;&gt;"",A43="",SUM($H$24:H42)=0),Detail!$L$403,"")</f>
        <v/>
      </c>
      <c r="I43" s="35"/>
      <c r="XEW43" s="10">
        <f ca="1">IF(Maanden!$P$1&gt;=11,IF($XEW$1=$XEW$12,$XEW$13+10,11),0)</f>
        <v>11</v>
      </c>
    </row>
    <row r="44" spans="1:14 16377:16378" x14ac:dyDescent="0.25">
      <c r="A44" s="10" t="str">
        <f ca="1">IF(XEW44&lt;&gt;0,CONCATENATE(TEXT(VLOOKUP(XEW44,Detail!$A$3:$O$401,2,FALSE),"0,00"),XEX44),"")</f>
        <v>62500,00 x 6/7 x ((( 52 -67 ) x 0,1) + 5,5)/100 x 30/365 x 70% =</v>
      </c>
      <c r="G44" s="19">
        <f ca="1">IF(XEW44&lt;&gt;0,VLOOKUP(XEW44,Detail!$A$3:$O$401,12,FALSE),"")</f>
        <v>123.29</v>
      </c>
      <c r="H44" s="38"/>
      <c r="I44" s="39"/>
      <c r="XEW44" s="10">
        <f ca="1">IF(Maanden!$P$1&gt;=11,IF($XEW$1=$XEW$12,$XEW$13+10,11),0)</f>
        <v>11</v>
      </c>
      <c r="XEX44" s="10" t="str">
        <f ca="1">CONCATENATE(" x 6/7 x ((( ",VLOOKUP(XEW44,Detail!$A$3:$O$401,5,FALSE)," ",VLOOKUP(XEW44,Detail!$A$3:$O$401,6,FALSE)," ) x 0,1) + 5,5)/100 x ",VLOOKUP(XEW44,Detail!$A$3:$O$401,9,FALSE),"/",VLOOKUP(XEW44,Detail!$A$3:$O$401,10,FALSE)," ",VLOOKUP(XEW44,Detail!$A$3:$O$401,11,FALSE))</f>
        <v xml:space="preserve"> x 6/7 x ((( 52 -67 ) x 0,1) + 5,5)/100 x 30/365 x 70% =</v>
      </c>
    </row>
    <row r="45" spans="1:14 16377:16378" x14ac:dyDescent="0.25">
      <c r="A45" s="22" t="str">
        <f ca="1">IF(XEW45&lt;&gt;0,CONCATENATE(TEXT(VLOOKUP(XEW45,Detail!$A$3:$O$401,14,FALSE),"dd/mm/jjjj")," - ",TEXT(VLOOKUP(XEW45,Detail!$A$3:$O$401,15,FALSE),"dd/mm/jjjj")),"")</f>
        <v>01/12/2023 - 31/12/2023</v>
      </c>
      <c r="D45" s="10" t="str">
        <f ca="1">IF(AND(A44&lt;&gt;"",A45="",SUM($H$24:H44)=0,SUM($G$24:G44)&lt;H45),CONCATENATE("(MIN = ",VLOOKUP($G$1,'MIN VAA'!$A$2:$C$30,2,FALSE)," / jaar) = ",VLOOKUP($G$1,'MIN VAA'!$A$2:$C$30,2,FALSE)," x ",SUM(Detail!$I$3:$I$401),"/",IF(MOD(YEAR($H$1),4)=0,366,365)," ="),"")</f>
        <v/>
      </c>
      <c r="G45" s="19"/>
      <c r="H45" s="19" t="str">
        <f ca="1">IF(AND(A44&lt;&gt;"",A45="",SUM($H$24:H44)=0),Detail!$L$403,"")</f>
        <v/>
      </c>
      <c r="I45" s="39"/>
      <c r="XEW45" s="10">
        <f ca="1">IF(Maanden!$P$1&gt;=12,IF($XEW$1=$XEW$12,$XEW$13+11,12),0)</f>
        <v>12</v>
      </c>
    </row>
    <row r="46" spans="1:14 16377:16378" x14ac:dyDescent="0.25">
      <c r="A46" s="10" t="str">
        <f ca="1">IF(XEW46&lt;&gt;0,CONCATENATE(TEXT(VLOOKUP(XEW46,Detail!$A$3:$O$401,2,FALSE),"0,00"),XEX46),"")</f>
        <v>62500,00 x 6/7 x ((( 52 -67 ) x 0,1) + 5,5)/100 x 31/365 x 70% =</v>
      </c>
      <c r="G46" s="19">
        <f ca="1">IF(XEW46&lt;&gt;0,VLOOKUP(XEW46,Detail!$A$3:$O$401,12,FALSE),"")</f>
        <v>127.4</v>
      </c>
      <c r="H46" s="38"/>
      <c r="I46" s="39"/>
      <c r="XEW46" s="10">
        <f ca="1">IF(Maanden!$P$1&gt;=12,IF($XEW$1=$XEW$12,$XEW$13+11,12),0)</f>
        <v>12</v>
      </c>
      <c r="XEX46" s="10" t="str">
        <f ca="1">CONCATENATE(" x 6/7 x ((( ",VLOOKUP(XEW46,Detail!$A$3:$O$401,5,FALSE)," ",VLOOKUP(XEW46,Detail!$A$3:$O$401,6,FALSE)," ) x 0,1) + 5,5)/100 x ",VLOOKUP(XEW46,Detail!$A$3:$O$401,9,FALSE),"/",VLOOKUP(XEW46,Detail!$A$3:$O$401,10,FALSE)," ",VLOOKUP(XEW46,Detail!$A$3:$O$401,11,FALSE))</f>
        <v xml:space="preserve"> x 6/7 x ((( 52 -67 ) x 0,1) + 5,5)/100 x 31/365 x 70% =</v>
      </c>
    </row>
    <row r="47" spans="1:14 16377:16378" x14ac:dyDescent="0.25">
      <c r="D47" s="10" t="str">
        <f ca="1">IF(AND(A46&lt;&gt;"",A47="",SUM($H$24:H46)=0,SUM($G$24:G46)&lt;H47),CONCATENATE("(MIN = ",VLOOKUP($G$1,'MIN VAA'!$A$2:$C$30,2,FALSE)," / jaar) = ",VLOOKUP($G$1,'MIN VAA'!$A$2:$C$30,2,FALSE)," x ",SUM(Detail!$I$3:$I$401),"/",IF(MOD(YEAR($H$1),4)=0,366,365)," ="),"")</f>
        <v>(MIN = 1540 / jaar) = 1540 x 365/365 =</v>
      </c>
      <c r="G47" s="19"/>
      <c r="H47" s="19">
        <f ca="1">IF(AND(A46&lt;&gt;"",A47="",SUM($H$24:H46)=0),Detail!$L$403,"")</f>
        <v>1540</v>
      </c>
      <c r="I47" s="39"/>
    </row>
    <row r="48" spans="1:14 16377:16378" x14ac:dyDescent="0.25">
      <c r="A48" s="40"/>
      <c r="B48" s="40"/>
      <c r="C48" s="40"/>
      <c r="D48" s="40"/>
      <c r="E48" s="41"/>
      <c r="F48" s="41"/>
      <c r="G48" s="42"/>
      <c r="H48" s="43"/>
      <c r="I48" s="39"/>
    </row>
    <row r="49" spans="1:9" x14ac:dyDescent="0.25">
      <c r="A49" s="40"/>
      <c r="B49" s="40"/>
      <c r="C49" s="40"/>
      <c r="D49" s="40"/>
      <c r="E49" s="41"/>
      <c r="F49" s="41"/>
      <c r="G49" s="42"/>
      <c r="H49" s="43"/>
      <c r="I49" s="39"/>
    </row>
    <row r="50" spans="1:9" ht="15" hidden="1" customHeight="1" x14ac:dyDescent="0.25">
      <c r="A50" s="44" t="str">
        <f>+CONCATENATE("Periode : ",TEXT(IF(G12="",IF(MOD(YEAR(H1),4)=0,H1-365,H1-364),G12),"d/mm/jjjj")," - ",TEXT(IF(G13="",H1,G13),"d/mm/jjjj"))</f>
        <v>Periode : 1/01/2023 - 31/12/2023</v>
      </c>
      <c r="B50" s="40"/>
      <c r="C50" s="40"/>
      <c r="D50" s="40"/>
      <c r="E50" s="41"/>
      <c r="F50" s="41"/>
      <c r="G50" s="42"/>
      <c r="H50" s="43"/>
      <c r="I50" s="39"/>
    </row>
    <row r="51" spans="1:9" hidden="1" x14ac:dyDescent="0.25">
      <c r="A51" s="40"/>
      <c r="B51" s="40"/>
      <c r="C51" s="40"/>
      <c r="D51" s="40"/>
      <c r="E51" s="41"/>
      <c r="F51" s="41"/>
      <c r="G51" s="42"/>
      <c r="H51" s="43"/>
      <c r="I51" s="39"/>
    </row>
    <row r="52" spans="1:9" hidden="1" x14ac:dyDescent="0.25">
      <c r="A52" s="40" t="str">
        <f>CONCATENATE("V.A.A. ",D4)</f>
        <v>V.A.A. 2???XXX - TYPE WAGEN</v>
      </c>
      <c r="B52" s="40"/>
      <c r="C52" s="40"/>
      <c r="D52" s="40"/>
      <c r="E52" s="41"/>
      <c r="F52" s="41"/>
      <c r="G52" s="45"/>
      <c r="H52" s="46"/>
      <c r="I52" s="39"/>
    </row>
    <row r="53" spans="1:9" hidden="1" x14ac:dyDescent="0.25">
      <c r="G53" s="47"/>
      <c r="H53" s="48"/>
      <c r="I53" s="39"/>
    </row>
    <row r="54" spans="1:9" hidden="1" x14ac:dyDescent="0.25">
      <c r="A54" s="10" t="s">
        <v>20</v>
      </c>
      <c r="B54" s="19" t="str">
        <f>TEXT(G6,"#.##0,00")</f>
        <v>62.500,00</v>
      </c>
      <c r="G54" s="47"/>
      <c r="H54" s="47"/>
      <c r="I54" s="39"/>
    </row>
    <row r="55" spans="1:9" hidden="1" x14ac:dyDescent="0.25">
      <c r="A55" s="10" t="s">
        <v>21</v>
      </c>
      <c r="B55" s="19" t="str">
        <f>CONCATENATE(TEXT(G7,"0")," gr")</f>
        <v>48 gr</v>
      </c>
      <c r="G55" s="47"/>
      <c r="H55" s="47"/>
      <c r="I55" s="39"/>
    </row>
    <row r="56" spans="1:9" hidden="1" x14ac:dyDescent="0.25">
      <c r="A56" s="10" t="s">
        <v>22</v>
      </c>
      <c r="B56" s="19" t="str">
        <f>G9</f>
        <v>Hybride Diesel</v>
      </c>
      <c r="G56" s="47"/>
      <c r="H56" s="47"/>
      <c r="I56" s="39"/>
    </row>
    <row r="57" spans="1:9" hidden="1" x14ac:dyDescent="0.25">
      <c r="A57" s="10" t="s">
        <v>23</v>
      </c>
      <c r="B57" s="49">
        <f>G10</f>
        <v>42917</v>
      </c>
      <c r="G57" s="47"/>
      <c r="H57" s="47"/>
      <c r="I57" s="39"/>
    </row>
    <row r="58" spans="1:9" hidden="1" x14ac:dyDescent="0.25">
      <c r="G58" s="47"/>
      <c r="H58" s="47"/>
    </row>
    <row r="59" spans="1:9" hidden="1" x14ac:dyDescent="0.25">
      <c r="A59" s="10" t="str">
        <f ca="1">IF(Detail!W10&lt;&gt;SUM('VAA PW'!H24:H47),CONCATENATE("(MIN = ",VLOOKUP($G$1,'MIN VAA'!$A$2:$C$30,2,FALSE)," / jaar) = ",VLOOKUP($G$1,'MIN VAA'!$A$2:$C$30,2,FALSE)," x ",SUM(Detail!$I$3:$I$401),"/",IF(MOD(YEAR($H$1),4)=0,366,365)," ="),CONCATENATE(TEXT((B54),"#.##0,00")," x 6/7 x (((",G7," - ",VLOOKUP('VAA PW'!G1,Brandstof!A14:D21,IF('VAA PW'!B56="Benzine",3,2),FALSE),") x 0,1 ) + 5,5)/100 x ",TEXT(VLOOKUP(1,Detail!T3:W8,2,FALSE),"0%")," x ",VLOOKUP(1,Detail!T3:W8,3,FALSE),"/",IF(MOD((YEAR(H1)-1),4)=0,365,366)," ="))</f>
        <v>(MIN = 1540 / jaar) = 1540 x 365/365 =</v>
      </c>
      <c r="G59" s="50" t="str">
        <f ca="1">TEXT(IF(G60&lt;&gt;"",VLOOKUP(1,Detail!T3:W8,4,FALSE),""),"# ##0,00")</f>
        <v/>
      </c>
      <c r="H59" s="50" t="str">
        <f ca="1">TEXT(IF(Detail!W10&lt;&gt;SUM('VAA PW'!H24:H47),SUM(H24:H47),IF(G60="",TEXT(VLOOKUP(1,Detail!T3:W8,4,FALSE),"#.##0,00"),"")),"# ##0,00")</f>
        <v>1 540,00</v>
      </c>
    </row>
    <row r="60" spans="1:9" hidden="1" x14ac:dyDescent="0.25">
      <c r="A60" s="10" t="str">
        <f ca="1">IF(Detail!W10&lt;&gt;SUM('VAA PW'!H24:H47),"",IFERROR(CONCATENATE(TEXT((B54),"#.##0,00")," x 6/7 x (((",G7," - ",VLOOKUP('VAA PW'!G1,Brandstof!A14:D21,IF('VAA PW'!B56="Benzine",3,2),FALSE),") x 0,1 ) + 5,5)/100 x ",TEXT(VLOOKUP(2,Detail!T3:W8,2,FALSE),"0%")," x ",VLOOKUP(2,Detail!T3:W8,3,FALSE),"/",IF(MOD((YEAR(H1)-1),4)=0,365,366)," ="),""))</f>
        <v/>
      </c>
      <c r="G60" s="50" t="str">
        <f ca="1">TEXT(IF(Detail!W10&lt;&gt;SUM('VAA PW'!H24:H47),"",IFERROR(VLOOKUP(2,Detail!T3:W8,4,FALSE),"")),"# ##0,00")</f>
        <v/>
      </c>
      <c r="H60" s="50"/>
    </row>
    <row r="61" spans="1:9" hidden="1" x14ac:dyDescent="0.25">
      <c r="G61" s="50" t="str">
        <f ca="1">IF(G60&lt;&gt;"","---------","")</f>
        <v/>
      </c>
      <c r="H61" s="50"/>
    </row>
    <row r="62" spans="1:9" hidden="1" x14ac:dyDescent="0.25">
      <c r="G62" s="50"/>
      <c r="H62" s="50" t="str">
        <f ca="1">TEXT(IF(G60&lt;&gt;"",Detail!W10,""),"# ##0,00")</f>
        <v/>
      </c>
    </row>
    <row r="63" spans="1:9" x14ac:dyDescent="0.25">
      <c r="G63" s="51"/>
      <c r="H63" s="52"/>
    </row>
    <row r="64" spans="1:9" x14ac:dyDescent="0.25">
      <c r="G64" s="51"/>
      <c r="H64" s="52"/>
    </row>
  </sheetData>
  <sheetProtection algorithmName="SHA-512" hashValue="/zIWNwi+AFcSz89dDT131gHsvTWbk8GokfIiYAUIEqc7ajkmgo8meRPDhsdnAHmsJn18F4vpISSyPDBWai+a9w==" saltValue="y4czo4Z+pyxzCwnFWze+0w==" spinCount="100000" sheet="1" selectLockedCells="1"/>
  <conditionalFormatting sqref="A23:H47">
    <cfRule type="expression" dxfId="1" priority="2">
      <formula>OR($G$6="",$G$7="",$G$9="",$G$10="",$G$12&gt;$H$1,AND($G$13&lt;$G$12,$G$12&lt;&gt;0,$G$13&lt;&gt;""),AND($G$13&lt;&gt;"",$G$13&lt;$H$1-365))</formula>
    </cfRule>
  </conditionalFormatting>
  <conditionalFormatting sqref="G6:G7 G9:G11">
    <cfRule type="containsBlanks" dxfId="0" priority="3">
      <formula>LEN(TRIM(G6))=0</formula>
    </cfRule>
  </conditionalFormatting>
  <dataValidations count="1">
    <dataValidation type="list" allowBlank="1" showInputMessage="1" showErrorMessage="1" sqref="G9" xr:uid="{00000000-0002-0000-0000-000000000000}">
      <formula1>Brandstof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Datum!$A$1:$A$99999</xm:f>
          </x14:formula1>
          <xm:sqref>G10 K22</xm:sqref>
        </x14:dataValidation>
        <x14:dataValidation type="list" allowBlank="1" showInputMessage="1" showErrorMessage="1" xr:uid="{00000000-0002-0000-0000-000003000000}">
          <x14:formula1>
            <xm:f>'MIN VAA'!$A$2:$A$19</xm:f>
          </x14:formula1>
          <xm:sqref>G1</xm:sqref>
        </x14:dataValidation>
        <x14:dataValidation type="list" allowBlank="1" showInputMessage="1" showErrorMessage="1" xr:uid="{00000000-0002-0000-0000-000004000000}">
          <x14:formula1>
            <xm:f>Datum!$A:$A</xm:f>
          </x14:formula1>
          <xm:sqref>G12:G13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5"/>
  <dimension ref="A1:W403"/>
  <sheetViews>
    <sheetView workbookViewId="0">
      <selection sqref="A1:XFD1048576"/>
    </sheetView>
  </sheetViews>
  <sheetFormatPr defaultRowHeight="15" x14ac:dyDescent="0.25"/>
  <cols>
    <col min="1" max="1" width="3.42578125" style="70" customWidth="1"/>
    <col min="2" max="2" width="9.140625" style="70"/>
    <col min="3" max="3" width="9.140625" style="70" customWidth="1"/>
    <col min="4" max="5" width="4" style="70" customWidth="1"/>
    <col min="6" max="6" width="4.7109375" style="70" bestFit="1" customWidth="1"/>
    <col min="7" max="8" width="9.140625" style="70"/>
    <col min="9" max="9" width="5.42578125" style="70" bestFit="1" customWidth="1"/>
    <col min="10" max="10" width="4" style="70" bestFit="1" customWidth="1"/>
    <col min="11" max="11" width="11.7109375" style="70" bestFit="1" customWidth="1"/>
    <col min="12" max="12" width="10.140625" style="71" bestFit="1" customWidth="1"/>
    <col min="13" max="13" width="9.140625" style="70"/>
    <col min="14" max="15" width="10.7109375" style="72" bestFit="1" customWidth="1"/>
    <col min="16" max="16" width="9.7109375" style="70" bestFit="1" customWidth="1"/>
    <col min="17" max="17" width="10.7109375" style="70" bestFit="1" customWidth="1"/>
    <col min="18" max="18" width="9.7109375" style="70" bestFit="1" customWidth="1"/>
    <col min="19" max="19" width="9.140625" style="70"/>
    <col min="20" max="20" width="9.140625" style="73"/>
    <col min="21" max="16384" width="9.140625" style="70"/>
  </cols>
  <sheetData>
    <row r="1" spans="1:23" x14ac:dyDescent="0.25">
      <c r="A1" s="69" t="s">
        <v>4</v>
      </c>
    </row>
    <row r="2" spans="1:23" x14ac:dyDescent="0.25">
      <c r="N2" s="74"/>
      <c r="O2" s="74"/>
      <c r="P2" s="74"/>
      <c r="Q2" s="74"/>
    </row>
    <row r="3" spans="1:23" x14ac:dyDescent="0.25">
      <c r="A3" s="70">
        <f>IF(L3&lt;&gt;0,'VAA PW'!XEW24,0)</f>
        <v>0</v>
      </c>
      <c r="B3" s="71">
        <f>'VAA PW'!$G$6</f>
        <v>62500</v>
      </c>
      <c r="C3" s="70" t="s">
        <v>5</v>
      </c>
      <c r="D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" s="70">
        <f>IF(AND('VAA PW'!$G$7="",'VAA PW'!$G$9="Diesel"),-F3+125,IF(AND('VAA PW'!$G$7="",'VAA PW'!$G$9="Benzine"),-F3+125,Detail!D3))</f>
        <v>52</v>
      </c>
      <c r="F3" s="70">
        <f>-VLOOKUP('VAA PW'!$G$9,Brandstof!$A$2:$C$8,3,FALSE)</f>
        <v>-67</v>
      </c>
      <c r="G3" s="70" t="s">
        <v>6</v>
      </c>
      <c r="I3" s="70">
        <f>Maanden!I2</f>
        <v>0</v>
      </c>
      <c r="J3" s="70">
        <f>Maanden!J2</f>
        <v>365</v>
      </c>
      <c r="K3" s="70" t="s">
        <v>13</v>
      </c>
      <c r="L3" s="71">
        <f>ROUND($B3*6/7*((($E3+$F3)*0.1)+5.5)/100*$I3/$J3,2)</f>
        <v>0</v>
      </c>
      <c r="N3" s="72">
        <f>Maanden!F2</f>
        <v>42917</v>
      </c>
      <c r="O3" s="72">
        <f>Maanden!G2</f>
        <v>42947</v>
      </c>
      <c r="P3" s="70">
        <f>Maanden!N2</f>
        <v>31</v>
      </c>
      <c r="Q3" s="70" t="str">
        <f>IF(AND(YEAR(N3)=2012,OR(MONTH(N3)=1,MONTH(N3)=2,MONTH(N3)=3,MONTH(N3)=4)),"x 100% =",K3)</f>
        <v>x 100% =</v>
      </c>
      <c r="R3" s="71">
        <f>IF(K3=Q3,L3,ROUND($B3*6/7*((($E3+$F3)*0.1)+5.5)/100*$I3/$J3,2))</f>
        <v>0</v>
      </c>
      <c r="S3" s="71"/>
      <c r="T3" s="73">
        <f t="shared" ref="T3:T8" si="0">IF(AND(IF(W3&lt;&gt;0,1,0)&lt;2,W3&lt;&gt;0),IF(W3&lt;&gt;0,T2+1,T2+0),0)</f>
        <v>0</v>
      </c>
      <c r="U3" s="75">
        <v>1</v>
      </c>
      <c r="V3" s="71">
        <f>SUM(I3:I14)</f>
        <v>0</v>
      </c>
      <c r="W3" s="71">
        <f>SUM(L3:L14)</f>
        <v>0</v>
      </c>
    </row>
    <row r="4" spans="1:23" x14ac:dyDescent="0.25">
      <c r="A4" s="70">
        <f>IF(AND(L4&lt;&gt;0,A3&gt;0),A3+1,IF(L4&lt;&gt;0,IF('VAA PW'!$XEW$1='VAA PW'!$XEW$12,'VAA PW'!$XEW$13,1),0))</f>
        <v>0</v>
      </c>
      <c r="B4" s="71">
        <f>'VAA PW'!$G$6</f>
        <v>62500</v>
      </c>
      <c r="C4" s="70" t="s">
        <v>5</v>
      </c>
      <c r="D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4" s="70">
        <f>IF(AND('VAA PW'!$G$7="",'VAA PW'!$G$9="Diesel"),-F4+125,IF(AND('VAA PW'!$G$7="",'VAA PW'!$G$9="Benzine"),-F4+125,Detail!D4))</f>
        <v>52</v>
      </c>
      <c r="F4" s="70">
        <f>-VLOOKUP('VAA PW'!$G$9,Brandstof!$A$2:$C$8,3,FALSE)</f>
        <v>-67</v>
      </c>
      <c r="G4" s="70" t="s">
        <v>6</v>
      </c>
      <c r="I4" s="70">
        <f>Maanden!I3</f>
        <v>0</v>
      </c>
      <c r="J4" s="70">
        <f>Maanden!J3</f>
        <v>365</v>
      </c>
      <c r="K4" s="70" t="s">
        <v>13</v>
      </c>
      <c r="L4" s="71">
        <f t="shared" ref="L4:L14" si="1">ROUND(B4*6/7*(((E4+F4)*0.1)+5.5)/100*I4/J4,2)</f>
        <v>0</v>
      </c>
      <c r="N4" s="72">
        <f>Maanden!F3</f>
        <v>42948</v>
      </c>
      <c r="O4" s="72">
        <f>Maanden!G3</f>
        <v>42978</v>
      </c>
      <c r="P4" s="70">
        <f>Maanden!N3</f>
        <v>31</v>
      </c>
      <c r="Q4" s="70" t="str">
        <f t="shared" ref="Q4:Q67" si="2">IF(AND(YEAR(N4)=2012,OR(MONTH(N4)=1,MONTH(N4)=2,MONTH(N4)=3,MONTH(N4)=4)),"x 100% =",K4)</f>
        <v>x 100% =</v>
      </c>
      <c r="R4" s="71">
        <f t="shared" ref="R4:R67" si="3">IF(K4=Q4,L4,ROUND($B4*6/7*((($E4+$F4)*0.1)+5.5)/100*$I4/$J4,2))</f>
        <v>0</v>
      </c>
      <c r="T4" s="73">
        <f t="shared" si="0"/>
        <v>0</v>
      </c>
      <c r="U4" s="75">
        <v>0.94</v>
      </c>
      <c r="V4" s="71">
        <f>SUM(I15:I26)</f>
        <v>0</v>
      </c>
      <c r="W4" s="71">
        <f>SUM(L15:L26)</f>
        <v>0</v>
      </c>
    </row>
    <row r="5" spans="1:23" x14ac:dyDescent="0.25">
      <c r="A5" s="70">
        <f>IF(AND(L5&lt;&gt;0,A4&gt;0),A4+1,IF(L5&lt;&gt;0,IF('VAA PW'!$XEW$1='VAA PW'!$XEW$12,'VAA PW'!$XEW$13,1),0))</f>
        <v>0</v>
      </c>
      <c r="B5" s="71">
        <f>'VAA PW'!$G$6</f>
        <v>62500</v>
      </c>
      <c r="C5" s="70" t="s">
        <v>5</v>
      </c>
      <c r="D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5" s="70">
        <f>IF(AND('VAA PW'!$G$7="",'VAA PW'!$G$9="Diesel"),-F5+125,IF(AND('VAA PW'!$G$7="",'VAA PW'!$G$9="Benzine"),-F5+125,Detail!D5))</f>
        <v>52</v>
      </c>
      <c r="F5" s="70">
        <f>-VLOOKUP('VAA PW'!$G$9,Brandstof!$A$2:$C$8,3,FALSE)</f>
        <v>-67</v>
      </c>
      <c r="G5" s="70" t="s">
        <v>6</v>
      </c>
      <c r="I5" s="70">
        <f>Maanden!I4</f>
        <v>0</v>
      </c>
      <c r="J5" s="70">
        <f>Maanden!J4</f>
        <v>365</v>
      </c>
      <c r="K5" s="70" t="s">
        <v>13</v>
      </c>
      <c r="L5" s="71">
        <f t="shared" si="1"/>
        <v>0</v>
      </c>
      <c r="N5" s="72">
        <f>Maanden!F4</f>
        <v>42979</v>
      </c>
      <c r="O5" s="72">
        <f>Maanden!G4</f>
        <v>43008</v>
      </c>
      <c r="P5" s="70">
        <f>Maanden!N4</f>
        <v>30</v>
      </c>
      <c r="Q5" s="70" t="str">
        <f t="shared" si="2"/>
        <v>x 100% =</v>
      </c>
      <c r="R5" s="71">
        <f t="shared" si="3"/>
        <v>0</v>
      </c>
      <c r="T5" s="73">
        <f t="shared" si="0"/>
        <v>0</v>
      </c>
      <c r="U5" s="75">
        <v>0.88</v>
      </c>
      <c r="V5" s="71">
        <f>SUM(I27:I38)</f>
        <v>0</v>
      </c>
      <c r="W5" s="71">
        <f>SUM(L27:L38)</f>
        <v>0</v>
      </c>
    </row>
    <row r="6" spans="1:23" x14ac:dyDescent="0.25">
      <c r="A6" s="70">
        <f>IF(AND(L6&lt;&gt;0,A5&gt;0),A5+1,IF(L6&lt;&gt;0,IF('VAA PW'!$XEW$1='VAA PW'!$XEW$12,'VAA PW'!$XEW$13,1),0))</f>
        <v>0</v>
      </c>
      <c r="B6" s="71">
        <f>'VAA PW'!$G$6</f>
        <v>62500</v>
      </c>
      <c r="C6" s="70" t="s">
        <v>5</v>
      </c>
      <c r="D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6" s="70">
        <f>IF(AND('VAA PW'!$G$7="",'VAA PW'!$G$9="Diesel"),-F6+125,IF(AND('VAA PW'!$G$7="",'VAA PW'!$G$9="Benzine"),-F6+125,Detail!D6))</f>
        <v>52</v>
      </c>
      <c r="F6" s="70">
        <f>-VLOOKUP('VAA PW'!$G$9,Brandstof!$A$2:$C$8,3,FALSE)</f>
        <v>-67</v>
      </c>
      <c r="G6" s="70" t="s">
        <v>6</v>
      </c>
      <c r="I6" s="70">
        <f>Maanden!I5</f>
        <v>0</v>
      </c>
      <c r="J6" s="70">
        <f>Maanden!J5</f>
        <v>365</v>
      </c>
      <c r="K6" s="70" t="s">
        <v>13</v>
      </c>
      <c r="L6" s="71">
        <f t="shared" si="1"/>
        <v>0</v>
      </c>
      <c r="N6" s="72">
        <f>Maanden!F5</f>
        <v>43009</v>
      </c>
      <c r="O6" s="72">
        <f>Maanden!G5</f>
        <v>43039</v>
      </c>
      <c r="P6" s="70">
        <f>Maanden!N5</f>
        <v>31</v>
      </c>
      <c r="Q6" s="70" t="str">
        <f t="shared" si="2"/>
        <v>x 100% =</v>
      </c>
      <c r="R6" s="71">
        <f t="shared" si="3"/>
        <v>0</v>
      </c>
      <c r="T6" s="73">
        <f t="shared" si="0"/>
        <v>0</v>
      </c>
      <c r="U6" s="75">
        <v>0.82</v>
      </c>
      <c r="V6" s="71">
        <f>SUM(I39:I50)</f>
        <v>0</v>
      </c>
      <c r="W6" s="71">
        <f>SUM(L39:L50)</f>
        <v>0</v>
      </c>
    </row>
    <row r="7" spans="1:23" x14ac:dyDescent="0.25">
      <c r="A7" s="70">
        <f>IF(AND(L7&lt;&gt;0,A6&gt;0),A6+1,IF(L7&lt;&gt;0,IF('VAA PW'!$XEW$1='VAA PW'!$XEW$12,'VAA PW'!$XEW$13,1),0))</f>
        <v>0</v>
      </c>
      <c r="B7" s="71">
        <f>'VAA PW'!$G$6</f>
        <v>62500</v>
      </c>
      <c r="C7" s="70" t="s">
        <v>5</v>
      </c>
      <c r="D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7" s="70">
        <f>IF(AND('VAA PW'!$G$7="",'VAA PW'!$G$9="Diesel"),-F7+125,IF(AND('VAA PW'!$G$7="",'VAA PW'!$G$9="Benzine"),-F7+125,Detail!D7))</f>
        <v>52</v>
      </c>
      <c r="F7" s="70">
        <f>-VLOOKUP('VAA PW'!$G$9,Brandstof!$A$2:$C$8,3,FALSE)</f>
        <v>-67</v>
      </c>
      <c r="G7" s="70" t="s">
        <v>6</v>
      </c>
      <c r="I7" s="70">
        <f>Maanden!I6</f>
        <v>0</v>
      </c>
      <c r="J7" s="70">
        <f>Maanden!J6</f>
        <v>365</v>
      </c>
      <c r="K7" s="70" t="s">
        <v>13</v>
      </c>
      <c r="L7" s="71">
        <f t="shared" si="1"/>
        <v>0</v>
      </c>
      <c r="N7" s="72">
        <f>Maanden!F6</f>
        <v>43040</v>
      </c>
      <c r="O7" s="72">
        <f>Maanden!G6</f>
        <v>43069</v>
      </c>
      <c r="P7" s="70">
        <f>Maanden!N6</f>
        <v>30</v>
      </c>
      <c r="Q7" s="70" t="str">
        <f t="shared" si="2"/>
        <v>x 100% =</v>
      </c>
      <c r="R7" s="71">
        <f t="shared" si="3"/>
        <v>0</v>
      </c>
      <c r="T7" s="73">
        <f t="shared" si="0"/>
        <v>0</v>
      </c>
      <c r="U7" s="75">
        <v>0.76</v>
      </c>
      <c r="V7" s="71">
        <f>SUM(I51:I62)</f>
        <v>0</v>
      </c>
      <c r="W7" s="71">
        <f>SUM(L51:L62)</f>
        <v>0</v>
      </c>
    </row>
    <row r="8" spans="1:23" x14ac:dyDescent="0.25">
      <c r="A8" s="70">
        <f>IF(AND(L8&lt;&gt;0,A7&gt;0),A7+1,IF(L8&lt;&gt;0,IF('VAA PW'!$XEW$1='VAA PW'!$XEW$12,'VAA PW'!$XEW$13,1),0))</f>
        <v>0</v>
      </c>
      <c r="B8" s="71">
        <f>'VAA PW'!$G$6</f>
        <v>62500</v>
      </c>
      <c r="C8" s="70" t="s">
        <v>5</v>
      </c>
      <c r="D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8" s="70">
        <f>IF(AND('VAA PW'!$G$7="",'VAA PW'!$G$9="Diesel"),-F8+125,IF(AND('VAA PW'!$G$7="",'VAA PW'!$G$9="Benzine"),-F8+125,Detail!D8))</f>
        <v>52</v>
      </c>
      <c r="F8" s="70">
        <f>-VLOOKUP('VAA PW'!$G$9,Brandstof!$A$2:$C$8,3,FALSE)</f>
        <v>-67</v>
      </c>
      <c r="G8" s="70" t="s">
        <v>6</v>
      </c>
      <c r="I8" s="70">
        <f>Maanden!I7</f>
        <v>0</v>
      </c>
      <c r="J8" s="70">
        <f>Maanden!J7</f>
        <v>365</v>
      </c>
      <c r="K8" s="70" t="s">
        <v>13</v>
      </c>
      <c r="L8" s="71">
        <f t="shared" si="1"/>
        <v>0</v>
      </c>
      <c r="N8" s="72">
        <f>Maanden!F7</f>
        <v>43070</v>
      </c>
      <c r="O8" s="72">
        <f>Maanden!G7</f>
        <v>43100</v>
      </c>
      <c r="P8" s="70">
        <f>Maanden!N7</f>
        <v>31</v>
      </c>
      <c r="Q8" s="70" t="str">
        <f t="shared" si="2"/>
        <v>x 100% =</v>
      </c>
      <c r="R8" s="71">
        <f t="shared" si="3"/>
        <v>0</v>
      </c>
      <c r="T8" s="73">
        <f t="shared" si="0"/>
        <v>1</v>
      </c>
      <c r="U8" s="75">
        <v>0.7</v>
      </c>
      <c r="V8" s="71">
        <f>SUM(I63:I401)</f>
        <v>365</v>
      </c>
      <c r="W8" s="71">
        <f>SUM(L63:L401)</f>
        <v>1500.0300000000002</v>
      </c>
    </row>
    <row r="9" spans="1:23" x14ac:dyDescent="0.25">
      <c r="A9" s="70">
        <f>IF(AND(L9&lt;&gt;0,A8&gt;0),A8+1,IF(L9&lt;&gt;0,IF('VAA PW'!$XEW$1='VAA PW'!$XEW$12,'VAA PW'!$XEW$13,1),0))</f>
        <v>0</v>
      </c>
      <c r="B9" s="71">
        <f>'VAA PW'!$G$6</f>
        <v>62500</v>
      </c>
      <c r="C9" s="70" t="s">
        <v>5</v>
      </c>
      <c r="D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9" s="70">
        <f>IF(AND('VAA PW'!$G$7="",'VAA PW'!$G$9="Diesel"),-F9+125,IF(AND('VAA PW'!$G$7="",'VAA PW'!$G$9="Benzine"),-F9+125,Detail!D9))</f>
        <v>52</v>
      </c>
      <c r="F9" s="70">
        <f>-VLOOKUP('VAA PW'!$G$9,Brandstof!$A$2:$C$8,3,FALSE)</f>
        <v>-67</v>
      </c>
      <c r="G9" s="70" t="s">
        <v>6</v>
      </c>
      <c r="I9" s="70">
        <f>Maanden!I8</f>
        <v>0</v>
      </c>
      <c r="J9" s="70">
        <f>Maanden!J8</f>
        <v>365</v>
      </c>
      <c r="K9" s="70" t="s">
        <v>13</v>
      </c>
      <c r="L9" s="71">
        <f t="shared" si="1"/>
        <v>0</v>
      </c>
      <c r="N9" s="72">
        <f>Maanden!F8</f>
        <v>43101</v>
      </c>
      <c r="O9" s="72">
        <f>Maanden!G8</f>
        <v>43131</v>
      </c>
      <c r="P9" s="70">
        <f>Maanden!N8</f>
        <v>31</v>
      </c>
      <c r="Q9" s="70" t="str">
        <f t="shared" si="2"/>
        <v>x 100% =</v>
      </c>
      <c r="R9" s="71">
        <f t="shared" si="3"/>
        <v>0</v>
      </c>
    </row>
    <row r="10" spans="1:23" x14ac:dyDescent="0.25">
      <c r="A10" s="70">
        <f>IF(AND(L10&lt;&gt;0,A9&gt;0),A9+1,IF(L10&lt;&gt;0,IF('VAA PW'!$XEW$1='VAA PW'!$XEW$12,'VAA PW'!$XEW$13,1),0))</f>
        <v>0</v>
      </c>
      <c r="B10" s="71">
        <f>'VAA PW'!$G$6</f>
        <v>62500</v>
      </c>
      <c r="C10" s="70" t="s">
        <v>5</v>
      </c>
      <c r="D1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0" s="70">
        <f>IF(AND('VAA PW'!$G$7="",'VAA PW'!$G$9="Diesel"),-F10+125,IF(AND('VAA PW'!$G$7="",'VAA PW'!$G$9="Benzine"),-F10+125,Detail!D10))</f>
        <v>52</v>
      </c>
      <c r="F10" s="70">
        <f>-VLOOKUP('VAA PW'!$G$9,Brandstof!$A$2:$C$8,3,FALSE)</f>
        <v>-67</v>
      </c>
      <c r="G10" s="70" t="s">
        <v>6</v>
      </c>
      <c r="I10" s="70">
        <f>Maanden!I9</f>
        <v>0</v>
      </c>
      <c r="J10" s="70">
        <f>Maanden!J9</f>
        <v>365</v>
      </c>
      <c r="K10" s="70" t="s">
        <v>13</v>
      </c>
      <c r="L10" s="71">
        <f t="shared" si="1"/>
        <v>0</v>
      </c>
      <c r="N10" s="72">
        <f>Maanden!F9</f>
        <v>43132</v>
      </c>
      <c r="O10" s="72">
        <f>Maanden!G9</f>
        <v>43159</v>
      </c>
      <c r="P10" s="70">
        <f>Maanden!N9</f>
        <v>28</v>
      </c>
      <c r="Q10" s="70" t="str">
        <f t="shared" si="2"/>
        <v>x 100% =</v>
      </c>
      <c r="R10" s="71">
        <f t="shared" si="3"/>
        <v>0</v>
      </c>
      <c r="V10" s="70">
        <f>SUM(V2:V9)</f>
        <v>365</v>
      </c>
      <c r="W10" s="70">
        <f>SUM(W2:W9)</f>
        <v>1500.0300000000002</v>
      </c>
    </row>
    <row r="11" spans="1:23" x14ac:dyDescent="0.25">
      <c r="A11" s="70">
        <f>IF(AND(L11&lt;&gt;0,A10&gt;0),A10+1,IF(L11&lt;&gt;0,IF('VAA PW'!$XEW$1='VAA PW'!$XEW$12,'VAA PW'!$XEW$13,1),0))</f>
        <v>0</v>
      </c>
      <c r="B11" s="71">
        <f>'VAA PW'!$G$6</f>
        <v>62500</v>
      </c>
      <c r="C11" s="70" t="s">
        <v>5</v>
      </c>
      <c r="D1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1" s="70">
        <f>IF(AND('VAA PW'!$G$7="",'VAA PW'!$G$9="Diesel"),-F11+125,IF(AND('VAA PW'!$G$7="",'VAA PW'!$G$9="Benzine"),-F11+125,Detail!D11))</f>
        <v>52</v>
      </c>
      <c r="F11" s="70">
        <f>-VLOOKUP('VAA PW'!$G$9,Brandstof!$A$2:$C$8,3,FALSE)</f>
        <v>-67</v>
      </c>
      <c r="G11" s="70" t="s">
        <v>6</v>
      </c>
      <c r="I11" s="70">
        <f>Maanden!I10</f>
        <v>0</v>
      </c>
      <c r="J11" s="70">
        <f>Maanden!J10</f>
        <v>365</v>
      </c>
      <c r="K11" s="70" t="s">
        <v>13</v>
      </c>
      <c r="L11" s="71">
        <f t="shared" si="1"/>
        <v>0</v>
      </c>
      <c r="N11" s="72">
        <f>Maanden!F10</f>
        <v>43160</v>
      </c>
      <c r="O11" s="72">
        <f>Maanden!G10</f>
        <v>43190</v>
      </c>
      <c r="P11" s="70">
        <f>Maanden!N10</f>
        <v>31</v>
      </c>
      <c r="Q11" s="70" t="str">
        <f t="shared" si="2"/>
        <v>x 100% =</v>
      </c>
      <c r="R11" s="71">
        <f t="shared" si="3"/>
        <v>0</v>
      </c>
    </row>
    <row r="12" spans="1:23" x14ac:dyDescent="0.25">
      <c r="A12" s="70">
        <f>IF(AND(L12&lt;&gt;0,A11&gt;0),A11+1,IF(L12&lt;&gt;0,IF('VAA PW'!$XEW$1='VAA PW'!$XEW$12,'VAA PW'!$XEW$13,1),0))</f>
        <v>0</v>
      </c>
      <c r="B12" s="71">
        <f>'VAA PW'!$G$6</f>
        <v>62500</v>
      </c>
      <c r="C12" s="70" t="s">
        <v>5</v>
      </c>
      <c r="D1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2" s="70">
        <f>IF(AND('VAA PW'!$G$7="",'VAA PW'!$G$9="Diesel"),-F12+125,IF(AND('VAA PW'!$G$7="",'VAA PW'!$G$9="Benzine"),-F12+125,Detail!D12))</f>
        <v>52</v>
      </c>
      <c r="F12" s="70">
        <f>-VLOOKUP('VAA PW'!$G$9,Brandstof!$A$2:$C$8,3,FALSE)</f>
        <v>-67</v>
      </c>
      <c r="G12" s="70" t="s">
        <v>6</v>
      </c>
      <c r="I12" s="70">
        <f>Maanden!I11</f>
        <v>0</v>
      </c>
      <c r="J12" s="70">
        <f>Maanden!J11</f>
        <v>365</v>
      </c>
      <c r="K12" s="70" t="s">
        <v>13</v>
      </c>
      <c r="L12" s="71">
        <f t="shared" si="1"/>
        <v>0</v>
      </c>
      <c r="N12" s="72">
        <f>Maanden!F11</f>
        <v>43191</v>
      </c>
      <c r="O12" s="72">
        <f>Maanden!G11</f>
        <v>43220</v>
      </c>
      <c r="P12" s="70">
        <f>Maanden!N11</f>
        <v>30</v>
      </c>
      <c r="Q12" s="70" t="str">
        <f t="shared" si="2"/>
        <v>x 100% =</v>
      </c>
      <c r="R12" s="71">
        <f t="shared" si="3"/>
        <v>0</v>
      </c>
    </row>
    <row r="13" spans="1:23" x14ac:dyDescent="0.25">
      <c r="A13" s="70">
        <f>IF(AND(L13&lt;&gt;0,A12&gt;0),A12+1,IF(L13&lt;&gt;0,IF('VAA PW'!$XEW$1='VAA PW'!$XEW$12,'VAA PW'!$XEW$13,1),0))</f>
        <v>0</v>
      </c>
      <c r="B13" s="71">
        <f>'VAA PW'!$G$6</f>
        <v>62500</v>
      </c>
      <c r="C13" s="70" t="s">
        <v>5</v>
      </c>
      <c r="D1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3" s="70">
        <f>IF(AND('VAA PW'!$G$7="",'VAA PW'!$G$9="Diesel"),-F13+125,IF(AND('VAA PW'!$G$7="",'VAA PW'!$G$9="Benzine"),-F13+125,Detail!D13))</f>
        <v>52</v>
      </c>
      <c r="F13" s="70">
        <f>-VLOOKUP('VAA PW'!$G$9,Brandstof!$A$2:$C$8,3,FALSE)</f>
        <v>-67</v>
      </c>
      <c r="G13" s="70" t="s">
        <v>6</v>
      </c>
      <c r="I13" s="70">
        <f>Maanden!I12</f>
        <v>0</v>
      </c>
      <c r="J13" s="70">
        <f>Maanden!J12</f>
        <v>365</v>
      </c>
      <c r="K13" s="70" t="s">
        <v>13</v>
      </c>
      <c r="L13" s="71">
        <f t="shared" si="1"/>
        <v>0</v>
      </c>
      <c r="N13" s="72">
        <f>Maanden!F12</f>
        <v>43221</v>
      </c>
      <c r="O13" s="72">
        <f>Maanden!G12</f>
        <v>43251</v>
      </c>
      <c r="P13" s="70">
        <f>Maanden!N12</f>
        <v>31</v>
      </c>
      <c r="Q13" s="70" t="str">
        <f t="shared" si="2"/>
        <v>x 100% =</v>
      </c>
      <c r="R13" s="71">
        <f t="shared" si="3"/>
        <v>0</v>
      </c>
    </row>
    <row r="14" spans="1:23" x14ac:dyDescent="0.25">
      <c r="A14" s="70">
        <f>IF(AND(L14&lt;&gt;0,A13&gt;0),A13+1,IF(L14&lt;&gt;0,IF('VAA PW'!$XEW$1='VAA PW'!$XEW$12,'VAA PW'!$XEW$13,1),0))</f>
        <v>0</v>
      </c>
      <c r="B14" s="71">
        <f>'VAA PW'!$G$6</f>
        <v>62500</v>
      </c>
      <c r="C14" s="70" t="s">
        <v>5</v>
      </c>
      <c r="D1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4" s="70">
        <f>IF(AND('VAA PW'!$G$7="",'VAA PW'!$G$9="Diesel"),-F14+125,IF(AND('VAA PW'!$G$7="",'VAA PW'!$G$9="Benzine"),-F14+125,Detail!D14))</f>
        <v>52</v>
      </c>
      <c r="F14" s="70">
        <f>-VLOOKUP('VAA PW'!$G$9,Brandstof!$A$2:$C$8,3,FALSE)</f>
        <v>-67</v>
      </c>
      <c r="G14" s="70" t="s">
        <v>6</v>
      </c>
      <c r="I14" s="70">
        <f>Maanden!I13</f>
        <v>0</v>
      </c>
      <c r="J14" s="70">
        <f>Maanden!J13</f>
        <v>365</v>
      </c>
      <c r="K14" s="70" t="s">
        <v>13</v>
      </c>
      <c r="L14" s="71">
        <f t="shared" si="1"/>
        <v>0</v>
      </c>
      <c r="N14" s="72">
        <f>Maanden!F13</f>
        <v>43252</v>
      </c>
      <c r="O14" s="72">
        <f>Maanden!G13</f>
        <v>43281</v>
      </c>
      <c r="P14" s="70">
        <f>Maanden!N13</f>
        <v>30</v>
      </c>
      <c r="Q14" s="70" t="str">
        <f t="shared" si="2"/>
        <v>x 100% =</v>
      </c>
      <c r="R14" s="71">
        <f t="shared" si="3"/>
        <v>0</v>
      </c>
    </row>
    <row r="15" spans="1:23" x14ac:dyDescent="0.25">
      <c r="A15" s="70">
        <f>IF(AND(L15&lt;&gt;0,A14&gt;0),A14+1,IF(L15&lt;&gt;0,IF('VAA PW'!$XEW$1='VAA PW'!$XEW$12,'VAA PW'!$XEW$13,1),0))</f>
        <v>0</v>
      </c>
      <c r="B15" s="71">
        <f>'VAA PW'!$G$6</f>
        <v>62500</v>
      </c>
      <c r="C15" s="70" t="s">
        <v>5</v>
      </c>
      <c r="D1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5" s="70">
        <f>IF(AND('VAA PW'!$G$7="",'VAA PW'!$G$9="Diesel"),-F15+125,IF(AND('VAA PW'!$G$7="",'VAA PW'!$G$9="Benzine"),-F15+125,Detail!D15))</f>
        <v>52</v>
      </c>
      <c r="F15" s="70">
        <f>-VLOOKUP('VAA PW'!$G$9,Brandstof!$A$2:$C$8,3,FALSE)</f>
        <v>-67</v>
      </c>
      <c r="G15" s="70" t="s">
        <v>6</v>
      </c>
      <c r="I15" s="70">
        <f>Maanden!I14</f>
        <v>0</v>
      </c>
      <c r="J15" s="70">
        <f>Maanden!J14</f>
        <v>365</v>
      </c>
      <c r="K15" s="70" t="s">
        <v>14</v>
      </c>
      <c r="L15" s="71">
        <f>ROUND(B15*6/7*(((E15+F15)*0.1)+5.5)/100*I15/J15*0.94,2)</f>
        <v>0</v>
      </c>
      <c r="N15" s="72">
        <f>Maanden!F14</f>
        <v>43282</v>
      </c>
      <c r="O15" s="72">
        <f>Maanden!G14</f>
        <v>43312</v>
      </c>
      <c r="P15" s="70">
        <f>Maanden!N14</f>
        <v>31</v>
      </c>
      <c r="Q15" s="70" t="str">
        <f t="shared" si="2"/>
        <v>x 94% =</v>
      </c>
      <c r="R15" s="71">
        <f t="shared" si="3"/>
        <v>0</v>
      </c>
    </row>
    <row r="16" spans="1:23" x14ac:dyDescent="0.25">
      <c r="A16" s="70">
        <f>IF(AND(L16&lt;&gt;0,A15&gt;0),A15+1,IF(L16&lt;&gt;0,IF('VAA PW'!$XEW$1='VAA PW'!$XEW$12,'VAA PW'!$XEW$13,1),0))</f>
        <v>0</v>
      </c>
      <c r="B16" s="71">
        <f>'VAA PW'!$G$6</f>
        <v>62500</v>
      </c>
      <c r="C16" s="70" t="s">
        <v>5</v>
      </c>
      <c r="D1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6" s="70">
        <f>IF(AND('VAA PW'!$G$7="",'VAA PW'!$G$9="Diesel"),-F16+125,IF(AND('VAA PW'!$G$7="",'VAA PW'!$G$9="Benzine"),-F16+125,Detail!D16))</f>
        <v>52</v>
      </c>
      <c r="F16" s="70">
        <f>-VLOOKUP('VAA PW'!$G$9,Brandstof!$A$2:$C$8,3,FALSE)</f>
        <v>-67</v>
      </c>
      <c r="G16" s="70" t="s">
        <v>6</v>
      </c>
      <c r="I16" s="70">
        <f>Maanden!I15</f>
        <v>0</v>
      </c>
      <c r="J16" s="70">
        <f>Maanden!J15</f>
        <v>365</v>
      </c>
      <c r="K16" s="70" t="s">
        <v>14</v>
      </c>
      <c r="L16" s="71">
        <f t="shared" ref="L16:L26" si="4">ROUND(B16*6/7*(((E16+F16)*0.1)+5.5)/100*I16/J16*0.94,2)</f>
        <v>0</v>
      </c>
      <c r="N16" s="72">
        <f>Maanden!F15</f>
        <v>43313</v>
      </c>
      <c r="O16" s="72">
        <f>Maanden!G15</f>
        <v>43343</v>
      </c>
      <c r="P16" s="70">
        <f>Maanden!N15</f>
        <v>31</v>
      </c>
      <c r="Q16" s="70" t="str">
        <f t="shared" si="2"/>
        <v>x 94% =</v>
      </c>
      <c r="R16" s="71">
        <f t="shared" si="3"/>
        <v>0</v>
      </c>
    </row>
    <row r="17" spans="1:18" x14ac:dyDescent="0.25">
      <c r="A17" s="70">
        <f>IF(AND(L17&lt;&gt;0,A16&gt;0),A16+1,IF(L17&lt;&gt;0,IF('VAA PW'!$XEW$1='VAA PW'!$XEW$12,'VAA PW'!$XEW$13,1),0))</f>
        <v>0</v>
      </c>
      <c r="B17" s="71">
        <f>'VAA PW'!$G$6</f>
        <v>62500</v>
      </c>
      <c r="C17" s="70" t="s">
        <v>5</v>
      </c>
      <c r="D1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7" s="70">
        <f>IF(AND('VAA PW'!$G$7="",'VAA PW'!$G$9="Diesel"),-F17+125,IF(AND('VAA PW'!$G$7="",'VAA PW'!$G$9="Benzine"),-F17+125,Detail!D17))</f>
        <v>52</v>
      </c>
      <c r="F17" s="70">
        <f>-VLOOKUP('VAA PW'!$G$9,Brandstof!$A$2:$C$8,3,FALSE)</f>
        <v>-67</v>
      </c>
      <c r="G17" s="70" t="s">
        <v>6</v>
      </c>
      <c r="I17" s="70">
        <f>Maanden!I16</f>
        <v>0</v>
      </c>
      <c r="J17" s="70">
        <f>Maanden!J16</f>
        <v>365</v>
      </c>
      <c r="K17" s="70" t="s">
        <v>14</v>
      </c>
      <c r="L17" s="71">
        <f t="shared" si="4"/>
        <v>0</v>
      </c>
      <c r="N17" s="72">
        <f>Maanden!F16</f>
        <v>43344</v>
      </c>
      <c r="O17" s="72">
        <f>Maanden!G16</f>
        <v>43373</v>
      </c>
      <c r="P17" s="70">
        <f>Maanden!N16</f>
        <v>30</v>
      </c>
      <c r="Q17" s="70" t="str">
        <f t="shared" si="2"/>
        <v>x 94% =</v>
      </c>
      <c r="R17" s="71">
        <f t="shared" si="3"/>
        <v>0</v>
      </c>
    </row>
    <row r="18" spans="1:18" x14ac:dyDescent="0.25">
      <c r="A18" s="70">
        <f>IF(AND(L18&lt;&gt;0,A17&gt;0),A17+1,IF(L18&lt;&gt;0,IF('VAA PW'!$XEW$1='VAA PW'!$XEW$12,'VAA PW'!$XEW$13,1),0))</f>
        <v>0</v>
      </c>
      <c r="B18" s="71">
        <f>'VAA PW'!$G$6</f>
        <v>62500</v>
      </c>
      <c r="C18" s="70" t="s">
        <v>5</v>
      </c>
      <c r="D1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8" s="70">
        <f>IF(AND('VAA PW'!$G$7="",'VAA PW'!$G$9="Diesel"),-F18+125,IF(AND('VAA PW'!$G$7="",'VAA PW'!$G$9="Benzine"),-F18+125,Detail!D18))</f>
        <v>52</v>
      </c>
      <c r="F18" s="70">
        <f>-VLOOKUP('VAA PW'!$G$9,Brandstof!$A$2:$C$8,3,FALSE)</f>
        <v>-67</v>
      </c>
      <c r="G18" s="70" t="s">
        <v>6</v>
      </c>
      <c r="I18" s="70">
        <f>Maanden!I17</f>
        <v>0</v>
      </c>
      <c r="J18" s="70">
        <f>Maanden!J17</f>
        <v>365</v>
      </c>
      <c r="K18" s="70" t="s">
        <v>14</v>
      </c>
      <c r="L18" s="71">
        <f t="shared" si="4"/>
        <v>0</v>
      </c>
      <c r="N18" s="72">
        <f>Maanden!F17</f>
        <v>43374</v>
      </c>
      <c r="O18" s="72">
        <f>Maanden!G17</f>
        <v>43404</v>
      </c>
      <c r="P18" s="70">
        <f>Maanden!N17</f>
        <v>31</v>
      </c>
      <c r="Q18" s="70" t="str">
        <f t="shared" si="2"/>
        <v>x 94% =</v>
      </c>
      <c r="R18" s="71">
        <f t="shared" si="3"/>
        <v>0</v>
      </c>
    </row>
    <row r="19" spans="1:18" x14ac:dyDescent="0.25">
      <c r="A19" s="70">
        <f>IF(AND(L19&lt;&gt;0,A18&gt;0),A18+1,IF(L19&lt;&gt;0,IF('VAA PW'!$XEW$1='VAA PW'!$XEW$12,'VAA PW'!$XEW$13,1),0))</f>
        <v>0</v>
      </c>
      <c r="B19" s="71">
        <f>'VAA PW'!$G$6</f>
        <v>62500</v>
      </c>
      <c r="C19" s="70" t="s">
        <v>5</v>
      </c>
      <c r="D1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9" s="70">
        <f>IF(AND('VAA PW'!$G$7="",'VAA PW'!$G$9="Diesel"),-F19+125,IF(AND('VAA PW'!$G$7="",'VAA PW'!$G$9="Benzine"),-F19+125,Detail!D19))</f>
        <v>52</v>
      </c>
      <c r="F19" s="70">
        <f>-VLOOKUP('VAA PW'!$G$9,Brandstof!$A$2:$C$8,3,FALSE)</f>
        <v>-67</v>
      </c>
      <c r="G19" s="70" t="s">
        <v>6</v>
      </c>
      <c r="I19" s="70">
        <f>Maanden!I18</f>
        <v>0</v>
      </c>
      <c r="J19" s="70">
        <f>Maanden!J18</f>
        <v>365</v>
      </c>
      <c r="K19" s="70" t="s">
        <v>14</v>
      </c>
      <c r="L19" s="71">
        <f t="shared" si="4"/>
        <v>0</v>
      </c>
      <c r="N19" s="72">
        <f>Maanden!F18</f>
        <v>43405</v>
      </c>
      <c r="O19" s="72">
        <f>Maanden!G18</f>
        <v>43434</v>
      </c>
      <c r="P19" s="70">
        <f>Maanden!N18</f>
        <v>30</v>
      </c>
      <c r="Q19" s="70" t="str">
        <f t="shared" si="2"/>
        <v>x 94% =</v>
      </c>
      <c r="R19" s="71">
        <f t="shared" si="3"/>
        <v>0</v>
      </c>
    </row>
    <row r="20" spans="1:18" x14ac:dyDescent="0.25">
      <c r="A20" s="70">
        <f>IF(AND(L20&lt;&gt;0,A19&gt;0),A19+1,IF(L20&lt;&gt;0,IF('VAA PW'!$XEW$1='VAA PW'!$XEW$12,'VAA PW'!$XEW$13,1),0))</f>
        <v>0</v>
      </c>
      <c r="B20" s="71">
        <f>'VAA PW'!$G$6</f>
        <v>62500</v>
      </c>
      <c r="C20" s="70" t="s">
        <v>5</v>
      </c>
      <c r="D2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0" s="70">
        <f>IF(AND('VAA PW'!$G$7="",'VAA PW'!$G$9="Diesel"),-F20+125,IF(AND('VAA PW'!$G$7="",'VAA PW'!$G$9="Benzine"),-F20+125,Detail!D20))</f>
        <v>52</v>
      </c>
      <c r="F20" s="70">
        <f>-VLOOKUP('VAA PW'!$G$9,Brandstof!$A$2:$C$8,3,FALSE)</f>
        <v>-67</v>
      </c>
      <c r="G20" s="70" t="s">
        <v>6</v>
      </c>
      <c r="I20" s="70">
        <f>Maanden!I19</f>
        <v>0</v>
      </c>
      <c r="J20" s="70">
        <f>Maanden!J19</f>
        <v>365</v>
      </c>
      <c r="K20" s="70" t="s">
        <v>14</v>
      </c>
      <c r="L20" s="71">
        <f t="shared" si="4"/>
        <v>0</v>
      </c>
      <c r="N20" s="72">
        <f>Maanden!F19</f>
        <v>43435</v>
      </c>
      <c r="O20" s="72">
        <f>Maanden!G19</f>
        <v>43465</v>
      </c>
      <c r="P20" s="70">
        <f>Maanden!N19</f>
        <v>31</v>
      </c>
      <c r="Q20" s="70" t="str">
        <f t="shared" si="2"/>
        <v>x 94% =</v>
      </c>
      <c r="R20" s="71">
        <f t="shared" si="3"/>
        <v>0</v>
      </c>
    </row>
    <row r="21" spans="1:18" x14ac:dyDescent="0.25">
      <c r="A21" s="70">
        <f>IF(AND(L21&lt;&gt;0,A20&gt;0),A20+1,IF(L21&lt;&gt;0,IF('VAA PW'!$XEW$1='VAA PW'!$XEW$12,'VAA PW'!$XEW$13,1),0))</f>
        <v>0</v>
      </c>
      <c r="B21" s="71">
        <f>'VAA PW'!$G$6</f>
        <v>62500</v>
      </c>
      <c r="C21" s="70" t="s">
        <v>5</v>
      </c>
      <c r="D2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1" s="70">
        <f>IF(AND('VAA PW'!$G$7="",'VAA PW'!$G$9="Diesel"),-F21+125,IF(AND('VAA PW'!$G$7="",'VAA PW'!$G$9="Benzine"),-F21+125,Detail!D21))</f>
        <v>52</v>
      </c>
      <c r="F21" s="70">
        <f>-VLOOKUP('VAA PW'!$G$9,Brandstof!$A$2:$C$8,3,FALSE)</f>
        <v>-67</v>
      </c>
      <c r="G21" s="70" t="s">
        <v>6</v>
      </c>
      <c r="I21" s="70">
        <f>Maanden!I20</f>
        <v>0</v>
      </c>
      <c r="J21" s="70">
        <f>Maanden!J20</f>
        <v>365</v>
      </c>
      <c r="K21" s="70" t="s">
        <v>14</v>
      </c>
      <c r="L21" s="71">
        <f t="shared" si="4"/>
        <v>0</v>
      </c>
      <c r="N21" s="72">
        <f>Maanden!F20</f>
        <v>43466</v>
      </c>
      <c r="O21" s="72">
        <f>Maanden!G20</f>
        <v>43496</v>
      </c>
      <c r="P21" s="70">
        <f>Maanden!N20</f>
        <v>31</v>
      </c>
      <c r="Q21" s="70" t="str">
        <f t="shared" si="2"/>
        <v>x 94% =</v>
      </c>
      <c r="R21" s="71">
        <f t="shared" si="3"/>
        <v>0</v>
      </c>
    </row>
    <row r="22" spans="1:18" x14ac:dyDescent="0.25">
      <c r="A22" s="70">
        <f>IF(AND(L22&lt;&gt;0,A21&gt;0),A21+1,IF(L22&lt;&gt;0,IF('VAA PW'!$XEW$1='VAA PW'!$XEW$12,'VAA PW'!$XEW$13,1),0))</f>
        <v>0</v>
      </c>
      <c r="B22" s="71">
        <f>'VAA PW'!$G$6</f>
        <v>62500</v>
      </c>
      <c r="C22" s="70" t="s">
        <v>5</v>
      </c>
      <c r="D2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2" s="70">
        <f>IF(AND('VAA PW'!$G$7="",'VAA PW'!$G$9="Diesel"),-F22+125,IF(AND('VAA PW'!$G$7="",'VAA PW'!$G$9="Benzine"),-F22+125,Detail!D22))</f>
        <v>52</v>
      </c>
      <c r="F22" s="70">
        <f>-VLOOKUP('VAA PW'!$G$9,Brandstof!$A$2:$C$8,3,FALSE)</f>
        <v>-67</v>
      </c>
      <c r="G22" s="70" t="s">
        <v>6</v>
      </c>
      <c r="I22" s="70">
        <f>Maanden!I21</f>
        <v>0</v>
      </c>
      <c r="J22" s="70">
        <f>Maanden!J21</f>
        <v>365</v>
      </c>
      <c r="K22" s="70" t="s">
        <v>14</v>
      </c>
      <c r="L22" s="71">
        <f t="shared" si="4"/>
        <v>0</v>
      </c>
      <c r="N22" s="72">
        <f>Maanden!F21</f>
        <v>43497</v>
      </c>
      <c r="O22" s="72">
        <f>Maanden!G21</f>
        <v>43524</v>
      </c>
      <c r="P22" s="70">
        <f>Maanden!N21</f>
        <v>28</v>
      </c>
      <c r="Q22" s="70" t="str">
        <f t="shared" si="2"/>
        <v>x 94% =</v>
      </c>
      <c r="R22" s="71">
        <f t="shared" si="3"/>
        <v>0</v>
      </c>
    </row>
    <row r="23" spans="1:18" x14ac:dyDescent="0.25">
      <c r="A23" s="70">
        <f>IF(AND(L23&lt;&gt;0,A22&gt;0),A22+1,IF(L23&lt;&gt;0,IF('VAA PW'!$XEW$1='VAA PW'!$XEW$12,'VAA PW'!$XEW$13,1),0))</f>
        <v>0</v>
      </c>
      <c r="B23" s="71">
        <f>'VAA PW'!$G$6</f>
        <v>62500</v>
      </c>
      <c r="C23" s="70" t="s">
        <v>5</v>
      </c>
      <c r="D2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3" s="70">
        <f>IF(AND('VAA PW'!$G$7="",'VAA PW'!$G$9="Diesel"),-F23+125,IF(AND('VAA PW'!$G$7="",'VAA PW'!$G$9="Benzine"),-F23+125,Detail!D23))</f>
        <v>52</v>
      </c>
      <c r="F23" s="70">
        <f>-VLOOKUP('VAA PW'!$G$9,Brandstof!$A$2:$C$8,3,FALSE)</f>
        <v>-67</v>
      </c>
      <c r="G23" s="70" t="s">
        <v>6</v>
      </c>
      <c r="I23" s="70">
        <f>Maanden!I22</f>
        <v>0</v>
      </c>
      <c r="J23" s="70">
        <f>Maanden!J22</f>
        <v>365</v>
      </c>
      <c r="K23" s="70" t="s">
        <v>14</v>
      </c>
      <c r="L23" s="71">
        <f t="shared" si="4"/>
        <v>0</v>
      </c>
      <c r="N23" s="72">
        <f>Maanden!F22</f>
        <v>43525</v>
      </c>
      <c r="O23" s="72">
        <f>Maanden!G22</f>
        <v>43555</v>
      </c>
      <c r="P23" s="70">
        <f>Maanden!N22</f>
        <v>31</v>
      </c>
      <c r="Q23" s="70" t="str">
        <f t="shared" si="2"/>
        <v>x 94% =</v>
      </c>
      <c r="R23" s="71">
        <f t="shared" si="3"/>
        <v>0</v>
      </c>
    </row>
    <row r="24" spans="1:18" x14ac:dyDescent="0.25">
      <c r="A24" s="70">
        <f>IF(AND(L24&lt;&gt;0,A23&gt;0),A23+1,IF(L24&lt;&gt;0,IF('VAA PW'!$XEW$1='VAA PW'!$XEW$12,'VAA PW'!$XEW$13,1),0))</f>
        <v>0</v>
      </c>
      <c r="B24" s="71">
        <f>'VAA PW'!$G$6</f>
        <v>62500</v>
      </c>
      <c r="C24" s="70" t="s">
        <v>5</v>
      </c>
      <c r="D2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4" s="70">
        <f>IF(AND('VAA PW'!$G$7="",'VAA PW'!$G$9="Diesel"),-F24+125,IF(AND('VAA PW'!$G$7="",'VAA PW'!$G$9="Benzine"),-F24+125,Detail!D24))</f>
        <v>52</v>
      </c>
      <c r="F24" s="70">
        <f>-VLOOKUP('VAA PW'!$G$9,Brandstof!$A$2:$C$8,3,FALSE)</f>
        <v>-67</v>
      </c>
      <c r="G24" s="70" t="s">
        <v>6</v>
      </c>
      <c r="I24" s="70">
        <f>Maanden!I23</f>
        <v>0</v>
      </c>
      <c r="J24" s="70">
        <f>Maanden!J23</f>
        <v>365</v>
      </c>
      <c r="K24" s="70" t="s">
        <v>14</v>
      </c>
      <c r="L24" s="71">
        <f t="shared" si="4"/>
        <v>0</v>
      </c>
      <c r="N24" s="72">
        <f>Maanden!F23</f>
        <v>43556</v>
      </c>
      <c r="O24" s="72">
        <f>Maanden!G23</f>
        <v>43585</v>
      </c>
      <c r="P24" s="70">
        <f>Maanden!N23</f>
        <v>30</v>
      </c>
      <c r="Q24" s="70" t="str">
        <f t="shared" si="2"/>
        <v>x 94% =</v>
      </c>
      <c r="R24" s="71">
        <f t="shared" si="3"/>
        <v>0</v>
      </c>
    </row>
    <row r="25" spans="1:18" x14ac:dyDescent="0.25">
      <c r="A25" s="70">
        <f>IF(AND(L25&lt;&gt;0,A24&gt;0),A24+1,IF(L25&lt;&gt;0,IF('VAA PW'!$XEW$1='VAA PW'!$XEW$12,'VAA PW'!$XEW$13,1),0))</f>
        <v>0</v>
      </c>
      <c r="B25" s="71">
        <f>'VAA PW'!$G$6</f>
        <v>62500</v>
      </c>
      <c r="C25" s="70" t="s">
        <v>5</v>
      </c>
      <c r="D2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5" s="70">
        <f>IF(AND('VAA PW'!$G$7="",'VAA PW'!$G$9="Diesel"),-F25+125,IF(AND('VAA PW'!$G$7="",'VAA PW'!$G$9="Benzine"),-F25+125,Detail!D25))</f>
        <v>52</v>
      </c>
      <c r="F25" s="70">
        <f>-VLOOKUP('VAA PW'!$G$9,Brandstof!$A$2:$C$8,3,FALSE)</f>
        <v>-67</v>
      </c>
      <c r="G25" s="70" t="s">
        <v>6</v>
      </c>
      <c r="I25" s="70">
        <f>Maanden!I24</f>
        <v>0</v>
      </c>
      <c r="J25" s="70">
        <f>Maanden!J24</f>
        <v>365</v>
      </c>
      <c r="K25" s="70" t="s">
        <v>14</v>
      </c>
      <c r="L25" s="71">
        <f t="shared" si="4"/>
        <v>0</v>
      </c>
      <c r="N25" s="72">
        <f>Maanden!F24</f>
        <v>43586</v>
      </c>
      <c r="O25" s="72">
        <f>Maanden!G24</f>
        <v>43616</v>
      </c>
      <c r="P25" s="70">
        <f>Maanden!N24</f>
        <v>31</v>
      </c>
      <c r="Q25" s="70" t="str">
        <f t="shared" si="2"/>
        <v>x 94% =</v>
      </c>
      <c r="R25" s="71">
        <f t="shared" si="3"/>
        <v>0</v>
      </c>
    </row>
    <row r="26" spans="1:18" x14ac:dyDescent="0.25">
      <c r="A26" s="70">
        <f>IF(AND(L26&lt;&gt;0,A25&gt;0),A25+1,IF(L26&lt;&gt;0,IF('VAA PW'!$XEW$1='VAA PW'!$XEW$12,'VAA PW'!$XEW$13,1),0))</f>
        <v>0</v>
      </c>
      <c r="B26" s="71">
        <f>'VAA PW'!$G$6</f>
        <v>62500</v>
      </c>
      <c r="C26" s="70" t="s">
        <v>5</v>
      </c>
      <c r="D2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6" s="70">
        <f>IF(AND('VAA PW'!$G$7="",'VAA PW'!$G$9="Diesel"),-F26+125,IF(AND('VAA PW'!$G$7="",'VAA PW'!$G$9="Benzine"),-F26+125,Detail!D26))</f>
        <v>52</v>
      </c>
      <c r="F26" s="70">
        <f>-VLOOKUP('VAA PW'!$G$9,Brandstof!$A$2:$C$8,3,FALSE)</f>
        <v>-67</v>
      </c>
      <c r="G26" s="70" t="s">
        <v>6</v>
      </c>
      <c r="I26" s="70">
        <f>Maanden!I25</f>
        <v>0</v>
      </c>
      <c r="J26" s="70">
        <f>Maanden!J25</f>
        <v>365</v>
      </c>
      <c r="K26" s="70" t="s">
        <v>14</v>
      </c>
      <c r="L26" s="71">
        <f t="shared" si="4"/>
        <v>0</v>
      </c>
      <c r="N26" s="72">
        <f>Maanden!F25</f>
        <v>43617</v>
      </c>
      <c r="O26" s="72">
        <f>Maanden!G25</f>
        <v>43646</v>
      </c>
      <c r="P26" s="70">
        <f>Maanden!N25</f>
        <v>30</v>
      </c>
      <c r="Q26" s="70" t="str">
        <f t="shared" si="2"/>
        <v>x 94% =</v>
      </c>
      <c r="R26" s="71">
        <f t="shared" si="3"/>
        <v>0</v>
      </c>
    </row>
    <row r="27" spans="1:18" x14ac:dyDescent="0.25">
      <c r="A27" s="70">
        <f>IF(AND(L27&lt;&gt;0,A26&gt;0),A26+1,IF(L27&lt;&gt;0,IF('VAA PW'!$XEW$1='VAA PW'!$XEW$12,'VAA PW'!$XEW$13,1),0))</f>
        <v>0</v>
      </c>
      <c r="B27" s="71">
        <f>'VAA PW'!$G$6</f>
        <v>62500</v>
      </c>
      <c r="C27" s="70" t="s">
        <v>5</v>
      </c>
      <c r="D2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7" s="70">
        <f>IF(AND('VAA PW'!$G$7="",'VAA PW'!$G$9="Diesel"),-F27+125,IF(AND('VAA PW'!$G$7="",'VAA PW'!$G$9="Benzine"),-F27+125,Detail!D27))</f>
        <v>52</v>
      </c>
      <c r="F27" s="70">
        <f>-VLOOKUP('VAA PW'!$G$9,Brandstof!$A$2:$C$8,3,FALSE)</f>
        <v>-67</v>
      </c>
      <c r="G27" s="70" t="s">
        <v>6</v>
      </c>
      <c r="I27" s="70">
        <f>Maanden!I26</f>
        <v>0</v>
      </c>
      <c r="J27" s="70">
        <f>Maanden!J26</f>
        <v>365</v>
      </c>
      <c r="K27" s="70" t="s">
        <v>15</v>
      </c>
      <c r="L27" s="71">
        <f>ROUND(B27*6/7*(((E27+F27)*0.1)+5.5)/100*I27/J27*0.88,2)</f>
        <v>0</v>
      </c>
      <c r="N27" s="72">
        <f>Maanden!F26</f>
        <v>43647</v>
      </c>
      <c r="O27" s="72">
        <f>Maanden!G26</f>
        <v>43677</v>
      </c>
      <c r="P27" s="70">
        <f>Maanden!N26</f>
        <v>31</v>
      </c>
      <c r="Q27" s="70" t="str">
        <f t="shared" si="2"/>
        <v>x 88% =</v>
      </c>
      <c r="R27" s="71">
        <f t="shared" si="3"/>
        <v>0</v>
      </c>
    </row>
    <row r="28" spans="1:18" x14ac:dyDescent="0.25">
      <c r="A28" s="70">
        <f>IF(AND(L28&lt;&gt;0,A27&gt;0),A27+1,IF(L28&lt;&gt;0,IF('VAA PW'!$XEW$1='VAA PW'!$XEW$12,'VAA PW'!$XEW$13,1),0))</f>
        <v>0</v>
      </c>
      <c r="B28" s="71">
        <f>'VAA PW'!$G$6</f>
        <v>62500</v>
      </c>
      <c r="C28" s="70" t="s">
        <v>5</v>
      </c>
      <c r="D2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8" s="70">
        <f>IF(AND('VAA PW'!$G$7="",'VAA PW'!$G$9="Diesel"),-F28+125,IF(AND('VAA PW'!$G$7="",'VAA PW'!$G$9="Benzine"),-F28+125,Detail!D28))</f>
        <v>52</v>
      </c>
      <c r="F28" s="70">
        <f>-VLOOKUP('VAA PW'!$G$9,Brandstof!$A$2:$C$8,3,FALSE)</f>
        <v>-67</v>
      </c>
      <c r="G28" s="70" t="s">
        <v>6</v>
      </c>
      <c r="I28" s="70">
        <f>Maanden!I27</f>
        <v>0</v>
      </c>
      <c r="J28" s="70">
        <f>Maanden!J27</f>
        <v>365</v>
      </c>
      <c r="K28" s="70" t="s">
        <v>15</v>
      </c>
      <c r="L28" s="71">
        <f t="shared" ref="L28:L38" si="5">ROUND(B28*6/7*(((E28+F28)*0.1)+5.5)/100*I28/J28*0.88,2)</f>
        <v>0</v>
      </c>
      <c r="N28" s="72">
        <f>Maanden!F27</f>
        <v>43678</v>
      </c>
      <c r="O28" s="72">
        <f>Maanden!G27</f>
        <v>43708</v>
      </c>
      <c r="P28" s="70">
        <f>Maanden!N27</f>
        <v>31</v>
      </c>
      <c r="Q28" s="70" t="str">
        <f t="shared" si="2"/>
        <v>x 88% =</v>
      </c>
      <c r="R28" s="71">
        <f t="shared" si="3"/>
        <v>0</v>
      </c>
    </row>
    <row r="29" spans="1:18" x14ac:dyDescent="0.25">
      <c r="A29" s="70">
        <f>IF(AND(L29&lt;&gt;0,A28&gt;0),A28+1,IF(L29&lt;&gt;0,IF('VAA PW'!$XEW$1='VAA PW'!$XEW$12,'VAA PW'!$XEW$13,1),0))</f>
        <v>0</v>
      </c>
      <c r="B29" s="71">
        <f>'VAA PW'!$G$6</f>
        <v>62500</v>
      </c>
      <c r="C29" s="70" t="s">
        <v>5</v>
      </c>
      <c r="D2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9" s="70">
        <f>IF(AND('VAA PW'!$G$7="",'VAA PW'!$G$9="Diesel"),-F29+125,IF(AND('VAA PW'!$G$7="",'VAA PW'!$G$9="Benzine"),-F29+125,Detail!D29))</f>
        <v>52</v>
      </c>
      <c r="F29" s="70">
        <f>-VLOOKUP('VAA PW'!$G$9,Brandstof!$A$2:$C$8,3,FALSE)</f>
        <v>-67</v>
      </c>
      <c r="G29" s="70" t="s">
        <v>6</v>
      </c>
      <c r="I29" s="70">
        <f>Maanden!I28</f>
        <v>0</v>
      </c>
      <c r="J29" s="70">
        <f>Maanden!J28</f>
        <v>365</v>
      </c>
      <c r="K29" s="70" t="s">
        <v>15</v>
      </c>
      <c r="L29" s="71">
        <f t="shared" si="5"/>
        <v>0</v>
      </c>
      <c r="N29" s="72">
        <f>Maanden!F28</f>
        <v>43709</v>
      </c>
      <c r="O29" s="72">
        <f>Maanden!G28</f>
        <v>43738</v>
      </c>
      <c r="P29" s="70">
        <f>Maanden!N28</f>
        <v>30</v>
      </c>
      <c r="Q29" s="70" t="str">
        <f t="shared" si="2"/>
        <v>x 88% =</v>
      </c>
      <c r="R29" s="71">
        <f t="shared" si="3"/>
        <v>0</v>
      </c>
    </row>
    <row r="30" spans="1:18" x14ac:dyDescent="0.25">
      <c r="A30" s="70">
        <f>IF(AND(L30&lt;&gt;0,A29&gt;0),A29+1,IF(L30&lt;&gt;0,IF('VAA PW'!$XEW$1='VAA PW'!$XEW$12,'VAA PW'!$XEW$13,1),0))</f>
        <v>0</v>
      </c>
      <c r="B30" s="71">
        <f>'VAA PW'!$G$6</f>
        <v>62500</v>
      </c>
      <c r="C30" s="70" t="s">
        <v>5</v>
      </c>
      <c r="D3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0" s="70">
        <f>IF(AND('VAA PW'!$G$7="",'VAA PW'!$G$9="Diesel"),-F30+125,IF(AND('VAA PW'!$G$7="",'VAA PW'!$G$9="Benzine"),-F30+125,Detail!D30))</f>
        <v>52</v>
      </c>
      <c r="F30" s="70">
        <f>-VLOOKUP('VAA PW'!$G$9,Brandstof!$A$2:$C$8,3,FALSE)</f>
        <v>-67</v>
      </c>
      <c r="G30" s="70" t="s">
        <v>6</v>
      </c>
      <c r="I30" s="70">
        <f>Maanden!I29</f>
        <v>0</v>
      </c>
      <c r="J30" s="70">
        <f>Maanden!J29</f>
        <v>365</v>
      </c>
      <c r="K30" s="70" t="s">
        <v>15</v>
      </c>
      <c r="L30" s="71">
        <f t="shared" si="5"/>
        <v>0</v>
      </c>
      <c r="N30" s="72">
        <f>Maanden!F29</f>
        <v>43739</v>
      </c>
      <c r="O30" s="72">
        <f>Maanden!G29</f>
        <v>43769</v>
      </c>
      <c r="P30" s="70">
        <f>Maanden!N29</f>
        <v>31</v>
      </c>
      <c r="Q30" s="70" t="str">
        <f t="shared" si="2"/>
        <v>x 88% =</v>
      </c>
      <c r="R30" s="71">
        <f t="shared" si="3"/>
        <v>0</v>
      </c>
    </row>
    <row r="31" spans="1:18" x14ac:dyDescent="0.25">
      <c r="A31" s="70">
        <f>IF(AND(L31&lt;&gt;0,A30&gt;0),A30+1,IF(L31&lt;&gt;0,IF('VAA PW'!$XEW$1='VAA PW'!$XEW$12,'VAA PW'!$XEW$13,1),0))</f>
        <v>0</v>
      </c>
      <c r="B31" s="71">
        <f>'VAA PW'!$G$6</f>
        <v>62500</v>
      </c>
      <c r="C31" s="70" t="s">
        <v>5</v>
      </c>
      <c r="D3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1" s="70">
        <f>IF(AND('VAA PW'!$G$7="",'VAA PW'!$G$9="Diesel"),-F31+125,IF(AND('VAA PW'!$G$7="",'VAA PW'!$G$9="Benzine"),-F31+125,Detail!D31))</f>
        <v>52</v>
      </c>
      <c r="F31" s="70">
        <f>-VLOOKUP('VAA PW'!$G$9,Brandstof!$A$2:$C$8,3,FALSE)</f>
        <v>-67</v>
      </c>
      <c r="G31" s="70" t="s">
        <v>6</v>
      </c>
      <c r="I31" s="70">
        <f>Maanden!I30</f>
        <v>0</v>
      </c>
      <c r="J31" s="70">
        <f>Maanden!J30</f>
        <v>365</v>
      </c>
      <c r="K31" s="70" t="s">
        <v>15</v>
      </c>
      <c r="L31" s="71">
        <f t="shared" si="5"/>
        <v>0</v>
      </c>
      <c r="N31" s="72">
        <f>Maanden!F30</f>
        <v>43770</v>
      </c>
      <c r="O31" s="72">
        <f>Maanden!G30</f>
        <v>43799</v>
      </c>
      <c r="P31" s="70">
        <f>Maanden!N30</f>
        <v>30</v>
      </c>
      <c r="Q31" s="70" t="str">
        <f t="shared" si="2"/>
        <v>x 88% =</v>
      </c>
      <c r="R31" s="71">
        <f t="shared" si="3"/>
        <v>0</v>
      </c>
    </row>
    <row r="32" spans="1:18" x14ac:dyDescent="0.25">
      <c r="A32" s="70">
        <f>IF(AND(L32&lt;&gt;0,A31&gt;0),A31+1,IF(L32&lt;&gt;0,IF('VAA PW'!$XEW$1='VAA PW'!$XEW$12,'VAA PW'!$XEW$13,1),0))</f>
        <v>0</v>
      </c>
      <c r="B32" s="71">
        <f>'VAA PW'!$G$6</f>
        <v>62500</v>
      </c>
      <c r="C32" s="70" t="s">
        <v>5</v>
      </c>
      <c r="D3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2" s="70">
        <f>IF(AND('VAA PW'!$G$7="",'VAA PW'!$G$9="Diesel"),-F32+125,IF(AND('VAA PW'!$G$7="",'VAA PW'!$G$9="Benzine"),-F32+125,Detail!D32))</f>
        <v>52</v>
      </c>
      <c r="F32" s="70">
        <f>-VLOOKUP('VAA PW'!$G$9,Brandstof!$A$2:$C$8,3,FALSE)</f>
        <v>-67</v>
      </c>
      <c r="G32" s="70" t="s">
        <v>6</v>
      </c>
      <c r="I32" s="70">
        <f>Maanden!I31</f>
        <v>0</v>
      </c>
      <c r="J32" s="70">
        <f>Maanden!J31</f>
        <v>365</v>
      </c>
      <c r="K32" s="70" t="s">
        <v>15</v>
      </c>
      <c r="L32" s="71">
        <f t="shared" si="5"/>
        <v>0</v>
      </c>
      <c r="N32" s="72">
        <f>Maanden!F31</f>
        <v>43800</v>
      </c>
      <c r="O32" s="72">
        <f>Maanden!G31</f>
        <v>43830</v>
      </c>
      <c r="P32" s="70">
        <f>Maanden!N31</f>
        <v>31</v>
      </c>
      <c r="Q32" s="70" t="str">
        <f t="shared" si="2"/>
        <v>x 88% =</v>
      </c>
      <c r="R32" s="71">
        <f t="shared" si="3"/>
        <v>0</v>
      </c>
    </row>
    <row r="33" spans="1:18" x14ac:dyDescent="0.25">
      <c r="A33" s="70">
        <f>IF(AND(L33&lt;&gt;0,A32&gt;0),A32+1,IF(L33&lt;&gt;0,IF('VAA PW'!$XEW$1='VAA PW'!$XEW$12,'VAA PW'!$XEW$13,1),0))</f>
        <v>0</v>
      </c>
      <c r="B33" s="71">
        <f>'VAA PW'!$G$6</f>
        <v>62500</v>
      </c>
      <c r="C33" s="70" t="s">
        <v>5</v>
      </c>
      <c r="D3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3" s="70">
        <f>IF(AND('VAA PW'!$G$7="",'VAA PW'!$G$9="Diesel"),-F33+125,IF(AND('VAA PW'!$G$7="",'VAA PW'!$G$9="Benzine"),-F33+125,Detail!D33))</f>
        <v>52</v>
      </c>
      <c r="F33" s="70">
        <f>-VLOOKUP('VAA PW'!$G$9,Brandstof!$A$2:$C$8,3,FALSE)</f>
        <v>-67</v>
      </c>
      <c r="G33" s="70" t="s">
        <v>6</v>
      </c>
      <c r="I33" s="70">
        <f>Maanden!I32</f>
        <v>0</v>
      </c>
      <c r="J33" s="70">
        <f>Maanden!J32</f>
        <v>366</v>
      </c>
      <c r="K33" s="70" t="s">
        <v>15</v>
      </c>
      <c r="L33" s="71">
        <f t="shared" si="5"/>
        <v>0</v>
      </c>
      <c r="N33" s="72">
        <f>Maanden!F32</f>
        <v>43831</v>
      </c>
      <c r="O33" s="72">
        <f>Maanden!G32</f>
        <v>43861</v>
      </c>
      <c r="P33" s="70">
        <f>Maanden!N32</f>
        <v>31</v>
      </c>
      <c r="Q33" s="70" t="str">
        <f t="shared" si="2"/>
        <v>x 88% =</v>
      </c>
      <c r="R33" s="71">
        <f t="shared" si="3"/>
        <v>0</v>
      </c>
    </row>
    <row r="34" spans="1:18" x14ac:dyDescent="0.25">
      <c r="A34" s="70">
        <f>IF(AND(L34&lt;&gt;0,A33&gt;0),A33+1,IF(L34&lt;&gt;0,IF('VAA PW'!$XEW$1='VAA PW'!$XEW$12,'VAA PW'!$XEW$13,1),0))</f>
        <v>0</v>
      </c>
      <c r="B34" s="71">
        <f>'VAA PW'!$G$6</f>
        <v>62500</v>
      </c>
      <c r="C34" s="70" t="s">
        <v>5</v>
      </c>
      <c r="D3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4" s="70">
        <f>IF(AND('VAA PW'!$G$7="",'VAA PW'!$G$9="Diesel"),-F34+125,IF(AND('VAA PW'!$G$7="",'VAA PW'!$G$9="Benzine"),-F34+125,Detail!D34))</f>
        <v>52</v>
      </c>
      <c r="F34" s="70">
        <f>-VLOOKUP('VAA PW'!$G$9,Brandstof!$A$2:$C$8,3,FALSE)</f>
        <v>-67</v>
      </c>
      <c r="G34" s="70" t="s">
        <v>6</v>
      </c>
      <c r="I34" s="70">
        <f>Maanden!I33</f>
        <v>0</v>
      </c>
      <c r="J34" s="70">
        <f>Maanden!J33</f>
        <v>366</v>
      </c>
      <c r="K34" s="70" t="s">
        <v>15</v>
      </c>
      <c r="L34" s="71">
        <f t="shared" si="5"/>
        <v>0</v>
      </c>
      <c r="N34" s="72">
        <f>Maanden!F33</f>
        <v>43862</v>
      </c>
      <c r="O34" s="72">
        <f>Maanden!G33</f>
        <v>43890</v>
      </c>
      <c r="P34" s="70">
        <f>Maanden!N33</f>
        <v>29</v>
      </c>
      <c r="Q34" s="70" t="str">
        <f t="shared" si="2"/>
        <v>x 88% =</v>
      </c>
      <c r="R34" s="71">
        <f t="shared" si="3"/>
        <v>0</v>
      </c>
    </row>
    <row r="35" spans="1:18" x14ac:dyDescent="0.25">
      <c r="A35" s="70">
        <f>IF(AND(L35&lt;&gt;0,A34&gt;0),A34+1,IF(L35&lt;&gt;0,IF('VAA PW'!$XEW$1='VAA PW'!$XEW$12,'VAA PW'!$XEW$13,1),0))</f>
        <v>0</v>
      </c>
      <c r="B35" s="71">
        <f>'VAA PW'!$G$6</f>
        <v>62500</v>
      </c>
      <c r="C35" s="70" t="s">
        <v>5</v>
      </c>
      <c r="D3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5" s="70">
        <f>IF(AND('VAA PW'!$G$7="",'VAA PW'!$G$9="Diesel"),-F35+125,IF(AND('VAA PW'!$G$7="",'VAA PW'!$G$9="Benzine"),-F35+125,Detail!D35))</f>
        <v>52</v>
      </c>
      <c r="F35" s="70">
        <f>-VLOOKUP('VAA PW'!$G$9,Brandstof!$A$2:$C$8,3,FALSE)</f>
        <v>-67</v>
      </c>
      <c r="G35" s="70" t="s">
        <v>6</v>
      </c>
      <c r="I35" s="70">
        <f>Maanden!I34</f>
        <v>0</v>
      </c>
      <c r="J35" s="70">
        <f>Maanden!J34</f>
        <v>366</v>
      </c>
      <c r="K35" s="70" t="s">
        <v>15</v>
      </c>
      <c r="L35" s="71">
        <f t="shared" si="5"/>
        <v>0</v>
      </c>
      <c r="N35" s="72">
        <f>Maanden!F34</f>
        <v>43891</v>
      </c>
      <c r="O35" s="72">
        <f>Maanden!G34</f>
        <v>43921</v>
      </c>
      <c r="P35" s="70">
        <f>Maanden!N34</f>
        <v>31</v>
      </c>
      <c r="Q35" s="70" t="str">
        <f t="shared" si="2"/>
        <v>x 88% =</v>
      </c>
      <c r="R35" s="71">
        <f t="shared" si="3"/>
        <v>0</v>
      </c>
    </row>
    <row r="36" spans="1:18" x14ac:dyDescent="0.25">
      <c r="A36" s="70">
        <f>IF(AND(L36&lt;&gt;0,A35&gt;0),A35+1,IF(L36&lt;&gt;0,IF('VAA PW'!$XEW$1='VAA PW'!$XEW$12,'VAA PW'!$XEW$13,1),0))</f>
        <v>0</v>
      </c>
      <c r="B36" s="71">
        <f>'VAA PW'!$G$6</f>
        <v>62500</v>
      </c>
      <c r="C36" s="70" t="s">
        <v>5</v>
      </c>
      <c r="D3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6" s="70">
        <f>IF(AND('VAA PW'!$G$7="",'VAA PW'!$G$9="Diesel"),-F36+125,IF(AND('VAA PW'!$G$7="",'VAA PW'!$G$9="Benzine"),-F36+125,Detail!D36))</f>
        <v>52</v>
      </c>
      <c r="F36" s="70">
        <f>-VLOOKUP('VAA PW'!$G$9,Brandstof!$A$2:$C$8,3,FALSE)</f>
        <v>-67</v>
      </c>
      <c r="G36" s="70" t="s">
        <v>6</v>
      </c>
      <c r="I36" s="70">
        <f>Maanden!I35</f>
        <v>0</v>
      </c>
      <c r="J36" s="70">
        <f>Maanden!J35</f>
        <v>366</v>
      </c>
      <c r="K36" s="70" t="s">
        <v>15</v>
      </c>
      <c r="L36" s="71">
        <f t="shared" si="5"/>
        <v>0</v>
      </c>
      <c r="N36" s="72">
        <f>Maanden!F35</f>
        <v>43922</v>
      </c>
      <c r="O36" s="72">
        <f>Maanden!G35</f>
        <v>43951</v>
      </c>
      <c r="P36" s="70">
        <f>Maanden!N35</f>
        <v>30</v>
      </c>
      <c r="Q36" s="70" t="str">
        <f t="shared" si="2"/>
        <v>x 88% =</v>
      </c>
      <c r="R36" s="71">
        <f t="shared" si="3"/>
        <v>0</v>
      </c>
    </row>
    <row r="37" spans="1:18" x14ac:dyDescent="0.25">
      <c r="A37" s="70">
        <f>IF(AND(L37&lt;&gt;0,A36&gt;0),A36+1,IF(L37&lt;&gt;0,IF('VAA PW'!$XEW$1='VAA PW'!$XEW$12,'VAA PW'!$XEW$13,1),0))</f>
        <v>0</v>
      </c>
      <c r="B37" s="71">
        <f>'VAA PW'!$G$6</f>
        <v>62500</v>
      </c>
      <c r="C37" s="70" t="s">
        <v>5</v>
      </c>
      <c r="D3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7" s="70">
        <f>IF(AND('VAA PW'!$G$7="",'VAA PW'!$G$9="Diesel"),-F37+125,IF(AND('VAA PW'!$G$7="",'VAA PW'!$G$9="Benzine"),-F37+125,Detail!D37))</f>
        <v>52</v>
      </c>
      <c r="F37" s="70">
        <f>-VLOOKUP('VAA PW'!$G$9,Brandstof!$A$2:$C$8,3,FALSE)</f>
        <v>-67</v>
      </c>
      <c r="G37" s="70" t="s">
        <v>6</v>
      </c>
      <c r="I37" s="70">
        <f>Maanden!I36</f>
        <v>0</v>
      </c>
      <c r="J37" s="70">
        <f>Maanden!J36</f>
        <v>366</v>
      </c>
      <c r="K37" s="70" t="s">
        <v>15</v>
      </c>
      <c r="L37" s="71">
        <f t="shared" si="5"/>
        <v>0</v>
      </c>
      <c r="N37" s="72">
        <f>Maanden!F36</f>
        <v>43952</v>
      </c>
      <c r="O37" s="72">
        <f>Maanden!G36</f>
        <v>43982</v>
      </c>
      <c r="P37" s="70">
        <f>Maanden!N36</f>
        <v>31</v>
      </c>
      <c r="Q37" s="70" t="str">
        <f t="shared" si="2"/>
        <v>x 88% =</v>
      </c>
      <c r="R37" s="71">
        <f t="shared" si="3"/>
        <v>0</v>
      </c>
    </row>
    <row r="38" spans="1:18" x14ac:dyDescent="0.25">
      <c r="A38" s="70">
        <f>IF(AND(L38&lt;&gt;0,A37&gt;0),A37+1,IF(L38&lt;&gt;0,IF('VAA PW'!$XEW$1='VAA PW'!$XEW$12,'VAA PW'!$XEW$13,1),0))</f>
        <v>0</v>
      </c>
      <c r="B38" s="71">
        <f>'VAA PW'!$G$6</f>
        <v>62500</v>
      </c>
      <c r="C38" s="70" t="s">
        <v>5</v>
      </c>
      <c r="D3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8" s="70">
        <f>IF(AND('VAA PW'!$G$7="",'VAA PW'!$G$9="Diesel"),-F38+125,IF(AND('VAA PW'!$G$7="",'VAA PW'!$G$9="Benzine"),-F38+125,Detail!D38))</f>
        <v>52</v>
      </c>
      <c r="F38" s="70">
        <f>-VLOOKUP('VAA PW'!$G$9,Brandstof!$A$2:$C$8,3,FALSE)</f>
        <v>-67</v>
      </c>
      <c r="G38" s="70" t="s">
        <v>6</v>
      </c>
      <c r="I38" s="70">
        <f>Maanden!I37</f>
        <v>0</v>
      </c>
      <c r="J38" s="70">
        <f>Maanden!J37</f>
        <v>366</v>
      </c>
      <c r="K38" s="70" t="s">
        <v>15</v>
      </c>
      <c r="L38" s="71">
        <f t="shared" si="5"/>
        <v>0</v>
      </c>
      <c r="N38" s="72">
        <f>Maanden!F37</f>
        <v>43983</v>
      </c>
      <c r="O38" s="72">
        <f>Maanden!G37</f>
        <v>44012</v>
      </c>
      <c r="P38" s="70">
        <f>Maanden!N37</f>
        <v>30</v>
      </c>
      <c r="Q38" s="70" t="str">
        <f t="shared" si="2"/>
        <v>x 88% =</v>
      </c>
      <c r="R38" s="71">
        <f t="shared" si="3"/>
        <v>0</v>
      </c>
    </row>
    <row r="39" spans="1:18" x14ac:dyDescent="0.25">
      <c r="A39" s="70">
        <f>IF(AND(L39&lt;&gt;0,A38&gt;0),A38+1,IF(L39&lt;&gt;0,IF('VAA PW'!$XEW$1='VAA PW'!$XEW$12,'VAA PW'!$XEW$13,1),0))</f>
        <v>0</v>
      </c>
      <c r="B39" s="71">
        <f>'VAA PW'!$G$6</f>
        <v>62500</v>
      </c>
      <c r="C39" s="70" t="s">
        <v>5</v>
      </c>
      <c r="D3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9" s="70">
        <f>IF(AND('VAA PW'!$G$7="",'VAA PW'!$G$9="Diesel"),-F39+125,IF(AND('VAA PW'!$G$7="",'VAA PW'!$G$9="Benzine"),-F39+125,Detail!D39))</f>
        <v>52</v>
      </c>
      <c r="F39" s="70">
        <f>-VLOOKUP('VAA PW'!$G$9,Brandstof!$A$2:$C$8,3,FALSE)</f>
        <v>-67</v>
      </c>
      <c r="G39" s="70" t="s">
        <v>6</v>
      </c>
      <c r="I39" s="70">
        <f>Maanden!I38</f>
        <v>0</v>
      </c>
      <c r="J39" s="70">
        <f>Maanden!J38</f>
        <v>366</v>
      </c>
      <c r="K39" s="70" t="s">
        <v>16</v>
      </c>
      <c r="L39" s="71">
        <f>ROUND(B39*6/7*(((E39+F39)*0.1)+5.5)/100*I39/J39*0.82,2)</f>
        <v>0</v>
      </c>
      <c r="N39" s="72">
        <f>Maanden!F38</f>
        <v>44013</v>
      </c>
      <c r="O39" s="72">
        <f>Maanden!G38</f>
        <v>44043</v>
      </c>
      <c r="P39" s="70">
        <f>Maanden!N38</f>
        <v>31</v>
      </c>
      <c r="Q39" s="70" t="str">
        <f t="shared" si="2"/>
        <v>x 82% =</v>
      </c>
      <c r="R39" s="71">
        <f t="shared" si="3"/>
        <v>0</v>
      </c>
    </row>
    <row r="40" spans="1:18" x14ac:dyDescent="0.25">
      <c r="A40" s="70">
        <f>IF(AND(L40&lt;&gt;0,A39&gt;0),A39+1,IF(L40&lt;&gt;0,IF('VAA PW'!$XEW$1='VAA PW'!$XEW$12,'VAA PW'!$XEW$13,1),0))</f>
        <v>0</v>
      </c>
      <c r="B40" s="71">
        <f>'VAA PW'!$G$6</f>
        <v>62500</v>
      </c>
      <c r="C40" s="70" t="s">
        <v>5</v>
      </c>
      <c r="D4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40" s="70">
        <f>IF(AND('VAA PW'!$G$7="",'VAA PW'!$G$9="Diesel"),-F40+125,IF(AND('VAA PW'!$G$7="",'VAA PW'!$G$9="Benzine"),-F40+125,Detail!D40))</f>
        <v>52</v>
      </c>
      <c r="F40" s="70">
        <f>-VLOOKUP('VAA PW'!$G$9,Brandstof!$A$2:$C$8,3,FALSE)</f>
        <v>-67</v>
      </c>
      <c r="G40" s="70" t="s">
        <v>6</v>
      </c>
      <c r="I40" s="70">
        <f>Maanden!I39</f>
        <v>0</v>
      </c>
      <c r="J40" s="70">
        <f>Maanden!J39</f>
        <v>366</v>
      </c>
      <c r="K40" s="70" t="s">
        <v>16</v>
      </c>
      <c r="L40" s="71">
        <f t="shared" ref="L40:L50" si="6">ROUND(B40*6/7*(((E40+F40)*0.1)+5.5)/100*I40/J40*0.82,2)</f>
        <v>0</v>
      </c>
      <c r="N40" s="72">
        <f>Maanden!F39</f>
        <v>44044</v>
      </c>
      <c r="O40" s="72">
        <f>Maanden!G39</f>
        <v>44074</v>
      </c>
      <c r="P40" s="70">
        <f>Maanden!N39</f>
        <v>31</v>
      </c>
      <c r="Q40" s="70" t="str">
        <f t="shared" si="2"/>
        <v>x 82% =</v>
      </c>
      <c r="R40" s="71">
        <f t="shared" si="3"/>
        <v>0</v>
      </c>
    </row>
    <row r="41" spans="1:18" x14ac:dyDescent="0.25">
      <c r="A41" s="70">
        <f>IF(AND(L41&lt;&gt;0,A40&gt;0),A40+1,IF(L41&lt;&gt;0,IF('VAA PW'!$XEW$1='VAA PW'!$XEW$12,'VAA PW'!$XEW$13,1),0))</f>
        <v>0</v>
      </c>
      <c r="B41" s="71">
        <f>'VAA PW'!$G$6</f>
        <v>62500</v>
      </c>
      <c r="C41" s="70" t="s">
        <v>5</v>
      </c>
      <c r="D4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41" s="70">
        <f>IF(AND('VAA PW'!$G$7="",'VAA PW'!$G$9="Diesel"),-F41+125,IF(AND('VAA PW'!$G$7="",'VAA PW'!$G$9="Benzine"),-F41+125,Detail!D41))</f>
        <v>52</v>
      </c>
      <c r="F41" s="70">
        <f>-VLOOKUP('VAA PW'!$G$9,Brandstof!$A$2:$C$8,3,FALSE)</f>
        <v>-67</v>
      </c>
      <c r="G41" s="70" t="s">
        <v>6</v>
      </c>
      <c r="I41" s="70">
        <f>Maanden!I40</f>
        <v>0</v>
      </c>
      <c r="J41" s="70">
        <f>Maanden!J40</f>
        <v>366</v>
      </c>
      <c r="K41" s="70" t="s">
        <v>16</v>
      </c>
      <c r="L41" s="71">
        <f t="shared" si="6"/>
        <v>0</v>
      </c>
      <c r="N41" s="72">
        <f>Maanden!F40</f>
        <v>44075</v>
      </c>
      <c r="O41" s="72">
        <f>Maanden!G40</f>
        <v>44104</v>
      </c>
      <c r="P41" s="70">
        <f>Maanden!N40</f>
        <v>30</v>
      </c>
      <c r="Q41" s="70" t="str">
        <f t="shared" si="2"/>
        <v>x 82% =</v>
      </c>
      <c r="R41" s="71">
        <f t="shared" si="3"/>
        <v>0</v>
      </c>
    </row>
    <row r="42" spans="1:18" x14ac:dyDescent="0.25">
      <c r="A42" s="70">
        <f>IF(AND(L42&lt;&gt;0,A41&gt;0),A41+1,IF(L42&lt;&gt;0,IF('VAA PW'!$XEW$1='VAA PW'!$XEW$12,'VAA PW'!$XEW$13,1),0))</f>
        <v>0</v>
      </c>
      <c r="B42" s="71">
        <f>'VAA PW'!$G$6</f>
        <v>62500</v>
      </c>
      <c r="C42" s="70" t="s">
        <v>5</v>
      </c>
      <c r="D4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42" s="70">
        <f>IF(AND('VAA PW'!$G$7="",'VAA PW'!$G$9="Diesel"),-F42+125,IF(AND('VAA PW'!$G$7="",'VAA PW'!$G$9="Benzine"),-F42+125,Detail!D42))</f>
        <v>52</v>
      </c>
      <c r="F42" s="70">
        <f>-VLOOKUP('VAA PW'!$G$9,Brandstof!$A$2:$C$8,3,FALSE)</f>
        <v>-67</v>
      </c>
      <c r="G42" s="70" t="s">
        <v>6</v>
      </c>
      <c r="I42" s="70">
        <f>Maanden!I41</f>
        <v>0</v>
      </c>
      <c r="J42" s="70">
        <f>Maanden!J41</f>
        <v>366</v>
      </c>
      <c r="K42" s="70" t="s">
        <v>16</v>
      </c>
      <c r="L42" s="71">
        <f t="shared" si="6"/>
        <v>0</v>
      </c>
      <c r="N42" s="72">
        <f>Maanden!F41</f>
        <v>44105</v>
      </c>
      <c r="O42" s="72">
        <f>Maanden!G41</f>
        <v>44135</v>
      </c>
      <c r="P42" s="70">
        <f>Maanden!N41</f>
        <v>31</v>
      </c>
      <c r="Q42" s="70" t="str">
        <f t="shared" si="2"/>
        <v>x 82% =</v>
      </c>
      <c r="R42" s="71">
        <f t="shared" si="3"/>
        <v>0</v>
      </c>
    </row>
    <row r="43" spans="1:18" x14ac:dyDescent="0.25">
      <c r="A43" s="70">
        <f>IF(AND(L43&lt;&gt;0,A42&gt;0),A42+1,IF(L43&lt;&gt;0,IF('VAA PW'!$XEW$1='VAA PW'!$XEW$12,'VAA PW'!$XEW$13,1),0))</f>
        <v>0</v>
      </c>
      <c r="B43" s="71">
        <f>'VAA PW'!$G$6</f>
        <v>62500</v>
      </c>
      <c r="C43" s="70" t="s">
        <v>5</v>
      </c>
      <c r="D4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43" s="70">
        <f>IF(AND('VAA PW'!$G$7="",'VAA PW'!$G$9="Diesel"),-F43+125,IF(AND('VAA PW'!$G$7="",'VAA PW'!$G$9="Benzine"),-F43+125,Detail!D43))</f>
        <v>52</v>
      </c>
      <c r="F43" s="70">
        <f>-VLOOKUP('VAA PW'!$G$9,Brandstof!$A$2:$C$8,3,FALSE)</f>
        <v>-67</v>
      </c>
      <c r="G43" s="70" t="s">
        <v>6</v>
      </c>
      <c r="I43" s="70">
        <f>Maanden!I42</f>
        <v>0</v>
      </c>
      <c r="J43" s="70">
        <f>Maanden!J42</f>
        <v>366</v>
      </c>
      <c r="K43" s="70" t="s">
        <v>16</v>
      </c>
      <c r="L43" s="71">
        <f t="shared" si="6"/>
        <v>0</v>
      </c>
      <c r="N43" s="72">
        <f>Maanden!F42</f>
        <v>44136</v>
      </c>
      <c r="O43" s="72">
        <f>Maanden!G42</f>
        <v>44165</v>
      </c>
      <c r="P43" s="70">
        <f>Maanden!N42</f>
        <v>30</v>
      </c>
      <c r="Q43" s="70" t="str">
        <f t="shared" si="2"/>
        <v>x 82% =</v>
      </c>
      <c r="R43" s="71">
        <f t="shared" si="3"/>
        <v>0</v>
      </c>
    </row>
    <row r="44" spans="1:18" x14ac:dyDescent="0.25">
      <c r="A44" s="70">
        <f>IF(AND(L44&lt;&gt;0,A43&gt;0),A43+1,IF(L44&lt;&gt;0,IF('VAA PW'!$XEW$1='VAA PW'!$XEW$12,'VAA PW'!$XEW$13,1),0))</f>
        <v>0</v>
      </c>
      <c r="B44" s="71">
        <f>'VAA PW'!$G$6</f>
        <v>62500</v>
      </c>
      <c r="C44" s="70" t="s">
        <v>5</v>
      </c>
      <c r="D4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44" s="70">
        <f>IF(AND('VAA PW'!$G$7="",'VAA PW'!$G$9="Diesel"),-F44+125,IF(AND('VAA PW'!$G$7="",'VAA PW'!$G$9="Benzine"),-F44+125,Detail!D44))</f>
        <v>52</v>
      </c>
      <c r="F44" s="70">
        <f>-VLOOKUP('VAA PW'!$G$9,Brandstof!$A$2:$C$8,3,FALSE)</f>
        <v>-67</v>
      </c>
      <c r="G44" s="70" t="s">
        <v>6</v>
      </c>
      <c r="I44" s="70">
        <f>Maanden!I43</f>
        <v>0</v>
      </c>
      <c r="J44" s="70">
        <f>Maanden!J43</f>
        <v>366</v>
      </c>
      <c r="K44" s="70" t="s">
        <v>16</v>
      </c>
      <c r="L44" s="71">
        <f t="shared" si="6"/>
        <v>0</v>
      </c>
      <c r="N44" s="72">
        <f>Maanden!F43</f>
        <v>44166</v>
      </c>
      <c r="O44" s="72">
        <f>Maanden!G43</f>
        <v>44196</v>
      </c>
      <c r="P44" s="70">
        <f>Maanden!N43</f>
        <v>31</v>
      </c>
      <c r="Q44" s="70" t="str">
        <f t="shared" si="2"/>
        <v>x 82% =</v>
      </c>
      <c r="R44" s="71">
        <f t="shared" si="3"/>
        <v>0</v>
      </c>
    </row>
    <row r="45" spans="1:18" x14ac:dyDescent="0.25">
      <c r="A45" s="70">
        <f>IF(AND(L45&lt;&gt;0,A44&gt;0),A44+1,IF(L45&lt;&gt;0,IF('VAA PW'!$XEW$1='VAA PW'!$XEW$12,'VAA PW'!$XEW$13,1),0))</f>
        <v>0</v>
      </c>
      <c r="B45" s="71">
        <f>'VAA PW'!$G$6</f>
        <v>62500</v>
      </c>
      <c r="C45" s="70" t="s">
        <v>5</v>
      </c>
      <c r="D4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45" s="70">
        <f>IF(AND('VAA PW'!$G$7="",'VAA PW'!$G$9="Diesel"),-F45+125,IF(AND('VAA PW'!$G$7="",'VAA PW'!$G$9="Benzine"),-F45+125,Detail!D45))</f>
        <v>52</v>
      </c>
      <c r="F45" s="70">
        <f>-VLOOKUP('VAA PW'!$G$9,Brandstof!$A$2:$C$8,3,FALSE)</f>
        <v>-67</v>
      </c>
      <c r="G45" s="70" t="s">
        <v>6</v>
      </c>
      <c r="I45" s="70">
        <f>Maanden!I44</f>
        <v>0</v>
      </c>
      <c r="J45" s="70">
        <f>Maanden!J44</f>
        <v>365</v>
      </c>
      <c r="K45" s="70" t="s">
        <v>16</v>
      </c>
      <c r="L45" s="71">
        <f t="shared" si="6"/>
        <v>0</v>
      </c>
      <c r="N45" s="72">
        <f>Maanden!F44</f>
        <v>44197</v>
      </c>
      <c r="O45" s="72">
        <f>Maanden!G44</f>
        <v>44227</v>
      </c>
      <c r="P45" s="70">
        <f>Maanden!N44</f>
        <v>31</v>
      </c>
      <c r="Q45" s="70" t="str">
        <f t="shared" si="2"/>
        <v>x 82% =</v>
      </c>
      <c r="R45" s="71">
        <f t="shared" si="3"/>
        <v>0</v>
      </c>
    </row>
    <row r="46" spans="1:18" x14ac:dyDescent="0.25">
      <c r="A46" s="70">
        <f>IF(AND(L46&lt;&gt;0,A45&gt;0),A45+1,IF(L46&lt;&gt;0,IF('VAA PW'!$XEW$1='VAA PW'!$XEW$12,'VAA PW'!$XEW$13,1),0))</f>
        <v>0</v>
      </c>
      <c r="B46" s="71">
        <f>'VAA PW'!$G$6</f>
        <v>62500</v>
      </c>
      <c r="C46" s="70" t="s">
        <v>5</v>
      </c>
      <c r="D4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46" s="70">
        <f>IF(AND('VAA PW'!$G$7="",'VAA PW'!$G$9="Diesel"),-F46+125,IF(AND('VAA PW'!$G$7="",'VAA PW'!$G$9="Benzine"),-F46+125,Detail!D46))</f>
        <v>52</v>
      </c>
      <c r="F46" s="70">
        <f>-VLOOKUP('VAA PW'!$G$9,Brandstof!$A$2:$C$8,3,FALSE)</f>
        <v>-67</v>
      </c>
      <c r="G46" s="70" t="s">
        <v>6</v>
      </c>
      <c r="I46" s="70">
        <f>Maanden!I45</f>
        <v>0</v>
      </c>
      <c r="J46" s="70">
        <f>Maanden!J45</f>
        <v>365</v>
      </c>
      <c r="K46" s="70" t="s">
        <v>16</v>
      </c>
      <c r="L46" s="71">
        <f t="shared" si="6"/>
        <v>0</v>
      </c>
      <c r="N46" s="72">
        <f>Maanden!F45</f>
        <v>44228</v>
      </c>
      <c r="O46" s="72">
        <f>Maanden!G45</f>
        <v>44255</v>
      </c>
      <c r="P46" s="70">
        <f>Maanden!N45</f>
        <v>28</v>
      </c>
      <c r="Q46" s="70" t="str">
        <f t="shared" si="2"/>
        <v>x 82% =</v>
      </c>
      <c r="R46" s="71">
        <f t="shared" si="3"/>
        <v>0</v>
      </c>
    </row>
    <row r="47" spans="1:18" x14ac:dyDescent="0.25">
      <c r="A47" s="70">
        <f>IF(AND(L47&lt;&gt;0,A46&gt;0),A46+1,IF(L47&lt;&gt;0,IF('VAA PW'!$XEW$1='VAA PW'!$XEW$12,'VAA PW'!$XEW$13,1),0))</f>
        <v>0</v>
      </c>
      <c r="B47" s="71">
        <f>'VAA PW'!$G$6</f>
        <v>62500</v>
      </c>
      <c r="C47" s="70" t="s">
        <v>5</v>
      </c>
      <c r="D4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47" s="70">
        <f>IF(AND('VAA PW'!$G$7="",'VAA PW'!$G$9="Diesel"),-F47+125,IF(AND('VAA PW'!$G$7="",'VAA PW'!$G$9="Benzine"),-F47+125,Detail!D47))</f>
        <v>52</v>
      </c>
      <c r="F47" s="70">
        <f>-VLOOKUP('VAA PW'!$G$9,Brandstof!$A$2:$C$8,3,FALSE)</f>
        <v>-67</v>
      </c>
      <c r="G47" s="70" t="s">
        <v>6</v>
      </c>
      <c r="I47" s="70">
        <f>Maanden!I46</f>
        <v>0</v>
      </c>
      <c r="J47" s="70">
        <f>Maanden!J46</f>
        <v>365</v>
      </c>
      <c r="K47" s="70" t="s">
        <v>16</v>
      </c>
      <c r="L47" s="71">
        <f t="shared" si="6"/>
        <v>0</v>
      </c>
      <c r="N47" s="72">
        <f>Maanden!F46</f>
        <v>44256</v>
      </c>
      <c r="O47" s="72">
        <f>Maanden!G46</f>
        <v>44286</v>
      </c>
      <c r="P47" s="70">
        <f>Maanden!N46</f>
        <v>31</v>
      </c>
      <c r="Q47" s="70" t="str">
        <f t="shared" si="2"/>
        <v>x 82% =</v>
      </c>
      <c r="R47" s="71">
        <f t="shared" si="3"/>
        <v>0</v>
      </c>
    </row>
    <row r="48" spans="1:18" x14ac:dyDescent="0.25">
      <c r="A48" s="70">
        <f>IF(AND(L48&lt;&gt;0,A47&gt;0),A47+1,IF(L48&lt;&gt;0,IF('VAA PW'!$XEW$1='VAA PW'!$XEW$12,'VAA PW'!$XEW$13,1),0))</f>
        <v>0</v>
      </c>
      <c r="B48" s="71">
        <f>'VAA PW'!$G$6</f>
        <v>62500</v>
      </c>
      <c r="C48" s="70" t="s">
        <v>5</v>
      </c>
      <c r="D4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48" s="70">
        <f>IF(AND('VAA PW'!$G$7="",'VAA PW'!$G$9="Diesel"),-F48+125,IF(AND('VAA PW'!$G$7="",'VAA PW'!$G$9="Benzine"),-F48+125,Detail!D48))</f>
        <v>52</v>
      </c>
      <c r="F48" s="70">
        <f>-VLOOKUP('VAA PW'!$G$9,Brandstof!$A$2:$C$8,3,FALSE)</f>
        <v>-67</v>
      </c>
      <c r="G48" s="70" t="s">
        <v>6</v>
      </c>
      <c r="I48" s="70">
        <f>Maanden!I47</f>
        <v>0</v>
      </c>
      <c r="J48" s="70">
        <f>Maanden!J47</f>
        <v>365</v>
      </c>
      <c r="K48" s="70" t="s">
        <v>16</v>
      </c>
      <c r="L48" s="71">
        <f t="shared" si="6"/>
        <v>0</v>
      </c>
      <c r="N48" s="72">
        <f>Maanden!F47</f>
        <v>44287</v>
      </c>
      <c r="O48" s="72">
        <f>Maanden!G47</f>
        <v>44316</v>
      </c>
      <c r="P48" s="70">
        <f>Maanden!N47</f>
        <v>30</v>
      </c>
      <c r="Q48" s="70" t="str">
        <f t="shared" si="2"/>
        <v>x 82% =</v>
      </c>
      <c r="R48" s="71">
        <f t="shared" si="3"/>
        <v>0</v>
      </c>
    </row>
    <row r="49" spans="1:18" x14ac:dyDescent="0.25">
      <c r="A49" s="70">
        <f>IF(AND(L49&lt;&gt;0,A48&gt;0),A48+1,IF(L49&lt;&gt;0,IF('VAA PW'!$XEW$1='VAA PW'!$XEW$12,'VAA PW'!$XEW$13,1),0))</f>
        <v>0</v>
      </c>
      <c r="B49" s="71">
        <f>'VAA PW'!$G$6</f>
        <v>62500</v>
      </c>
      <c r="C49" s="70" t="s">
        <v>5</v>
      </c>
      <c r="D4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49" s="70">
        <f>IF(AND('VAA PW'!$G$7="",'VAA PW'!$G$9="Diesel"),-F49+125,IF(AND('VAA PW'!$G$7="",'VAA PW'!$G$9="Benzine"),-F49+125,Detail!D49))</f>
        <v>52</v>
      </c>
      <c r="F49" s="70">
        <f>-VLOOKUP('VAA PW'!$G$9,Brandstof!$A$2:$C$8,3,FALSE)</f>
        <v>-67</v>
      </c>
      <c r="G49" s="70" t="s">
        <v>6</v>
      </c>
      <c r="I49" s="70">
        <f>Maanden!I48</f>
        <v>0</v>
      </c>
      <c r="J49" s="70">
        <f>Maanden!J48</f>
        <v>365</v>
      </c>
      <c r="K49" s="70" t="s">
        <v>16</v>
      </c>
      <c r="L49" s="71">
        <f t="shared" si="6"/>
        <v>0</v>
      </c>
      <c r="N49" s="72">
        <f>Maanden!F48</f>
        <v>44317</v>
      </c>
      <c r="O49" s="72">
        <f>Maanden!G48</f>
        <v>44347</v>
      </c>
      <c r="P49" s="70">
        <f>Maanden!N48</f>
        <v>31</v>
      </c>
      <c r="Q49" s="70" t="str">
        <f t="shared" si="2"/>
        <v>x 82% =</v>
      </c>
      <c r="R49" s="71">
        <f t="shared" si="3"/>
        <v>0</v>
      </c>
    </row>
    <row r="50" spans="1:18" x14ac:dyDescent="0.25">
      <c r="A50" s="70">
        <f>IF(AND(L50&lt;&gt;0,A49&gt;0),A49+1,IF(L50&lt;&gt;0,IF('VAA PW'!$XEW$1='VAA PW'!$XEW$12,'VAA PW'!$XEW$13,1),0))</f>
        <v>0</v>
      </c>
      <c r="B50" s="71">
        <f>'VAA PW'!$G$6</f>
        <v>62500</v>
      </c>
      <c r="C50" s="70" t="s">
        <v>5</v>
      </c>
      <c r="D5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50" s="70">
        <f>IF(AND('VAA PW'!$G$7="",'VAA PW'!$G$9="Diesel"),-F50+125,IF(AND('VAA PW'!$G$7="",'VAA PW'!$G$9="Benzine"),-F50+125,Detail!D50))</f>
        <v>52</v>
      </c>
      <c r="F50" s="70">
        <f>-VLOOKUP('VAA PW'!$G$9,Brandstof!$A$2:$C$8,3,FALSE)</f>
        <v>-67</v>
      </c>
      <c r="G50" s="70" t="s">
        <v>6</v>
      </c>
      <c r="I50" s="70">
        <f>Maanden!I49</f>
        <v>0</v>
      </c>
      <c r="J50" s="70">
        <f>Maanden!J49</f>
        <v>365</v>
      </c>
      <c r="K50" s="70" t="s">
        <v>16</v>
      </c>
      <c r="L50" s="71">
        <f t="shared" si="6"/>
        <v>0</v>
      </c>
      <c r="N50" s="72">
        <f>Maanden!F49</f>
        <v>44348</v>
      </c>
      <c r="O50" s="72">
        <f>Maanden!G49</f>
        <v>44377</v>
      </c>
      <c r="P50" s="70">
        <f>Maanden!N49</f>
        <v>30</v>
      </c>
      <c r="Q50" s="70" t="str">
        <f t="shared" si="2"/>
        <v>x 82% =</v>
      </c>
      <c r="R50" s="71">
        <f t="shared" si="3"/>
        <v>0</v>
      </c>
    </row>
    <row r="51" spans="1:18" x14ac:dyDescent="0.25">
      <c r="A51" s="70">
        <f>IF(AND(L51&lt;&gt;0,A50&gt;0),A50+1,IF(L51&lt;&gt;0,IF('VAA PW'!$XEW$1='VAA PW'!$XEW$12,'VAA PW'!$XEW$13,1),0))</f>
        <v>0</v>
      </c>
      <c r="B51" s="71">
        <f>'VAA PW'!$G$6</f>
        <v>62500</v>
      </c>
      <c r="C51" s="70" t="s">
        <v>5</v>
      </c>
      <c r="D5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51" s="70">
        <f>IF(AND('VAA PW'!$G$7="",'VAA PW'!$G$9="Diesel"),-F51+125,IF(AND('VAA PW'!$G$7="",'VAA PW'!$G$9="Benzine"),-F51+125,Detail!D51))</f>
        <v>52</v>
      </c>
      <c r="F51" s="70">
        <f>-VLOOKUP('VAA PW'!$G$9,Brandstof!$A$2:$C$8,3,FALSE)</f>
        <v>-67</v>
      </c>
      <c r="G51" s="70" t="s">
        <v>6</v>
      </c>
      <c r="I51" s="70">
        <f>Maanden!I50</f>
        <v>0</v>
      </c>
      <c r="J51" s="70">
        <f>Maanden!J50</f>
        <v>365</v>
      </c>
      <c r="K51" s="70" t="s">
        <v>17</v>
      </c>
      <c r="L51" s="71">
        <f>ROUND(B51*6/7*(((E51+F51)*0.1)+5.5)/100*I51/J51*0.76,2)</f>
        <v>0</v>
      </c>
      <c r="N51" s="72">
        <f>Maanden!F50</f>
        <v>44378</v>
      </c>
      <c r="O51" s="72">
        <f>Maanden!G50</f>
        <v>44408</v>
      </c>
      <c r="P51" s="70">
        <f>Maanden!N50</f>
        <v>31</v>
      </c>
      <c r="Q51" s="70" t="str">
        <f t="shared" si="2"/>
        <v>x 76% =</v>
      </c>
      <c r="R51" s="71">
        <f t="shared" si="3"/>
        <v>0</v>
      </c>
    </row>
    <row r="52" spans="1:18" x14ac:dyDescent="0.25">
      <c r="A52" s="70">
        <f>IF(AND(L52&lt;&gt;0,A51&gt;0),A51+1,IF(L52&lt;&gt;0,IF('VAA PW'!$XEW$1='VAA PW'!$XEW$12,'VAA PW'!$XEW$13,1),0))</f>
        <v>0</v>
      </c>
      <c r="B52" s="71">
        <f>'VAA PW'!$G$6</f>
        <v>62500</v>
      </c>
      <c r="C52" s="70" t="s">
        <v>5</v>
      </c>
      <c r="D5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52" s="70">
        <f>IF(AND('VAA PW'!$G$7="",'VAA PW'!$G$9="Diesel"),-F52+125,IF(AND('VAA PW'!$G$7="",'VAA PW'!$G$9="Benzine"),-F52+125,Detail!D52))</f>
        <v>52</v>
      </c>
      <c r="F52" s="70">
        <f>-VLOOKUP('VAA PW'!$G$9,Brandstof!$A$2:$C$8,3,FALSE)</f>
        <v>-67</v>
      </c>
      <c r="G52" s="70" t="s">
        <v>6</v>
      </c>
      <c r="I52" s="70">
        <f>Maanden!I51</f>
        <v>0</v>
      </c>
      <c r="J52" s="70">
        <f>Maanden!J51</f>
        <v>365</v>
      </c>
      <c r="K52" s="70" t="s">
        <v>17</v>
      </c>
      <c r="L52" s="71">
        <f t="shared" ref="L52:L62" si="7">ROUND(B52*6/7*(((E52+F52)*0.1)+5.5)/100*I52/J52*0.76,2)</f>
        <v>0</v>
      </c>
      <c r="N52" s="72">
        <f>Maanden!F51</f>
        <v>44409</v>
      </c>
      <c r="O52" s="72">
        <f>Maanden!G51</f>
        <v>44439</v>
      </c>
      <c r="P52" s="70">
        <f>Maanden!N51</f>
        <v>31</v>
      </c>
      <c r="Q52" s="70" t="str">
        <f t="shared" si="2"/>
        <v>x 76% =</v>
      </c>
      <c r="R52" s="71">
        <f t="shared" si="3"/>
        <v>0</v>
      </c>
    </row>
    <row r="53" spans="1:18" x14ac:dyDescent="0.25">
      <c r="A53" s="70">
        <f>IF(AND(L53&lt;&gt;0,A52&gt;0),A52+1,IF(L53&lt;&gt;0,IF('VAA PW'!$XEW$1='VAA PW'!$XEW$12,'VAA PW'!$XEW$13,1),0))</f>
        <v>0</v>
      </c>
      <c r="B53" s="71">
        <f>'VAA PW'!$G$6</f>
        <v>62500</v>
      </c>
      <c r="C53" s="70" t="s">
        <v>5</v>
      </c>
      <c r="D5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53" s="70">
        <f>IF(AND('VAA PW'!$G$7="",'VAA PW'!$G$9="Diesel"),-F53+125,IF(AND('VAA PW'!$G$7="",'VAA PW'!$G$9="Benzine"),-F53+125,Detail!D53))</f>
        <v>52</v>
      </c>
      <c r="F53" s="70">
        <f>-VLOOKUP('VAA PW'!$G$9,Brandstof!$A$2:$C$8,3,FALSE)</f>
        <v>-67</v>
      </c>
      <c r="G53" s="70" t="s">
        <v>6</v>
      </c>
      <c r="I53" s="70">
        <f>Maanden!I52</f>
        <v>0</v>
      </c>
      <c r="J53" s="70">
        <f>Maanden!J52</f>
        <v>365</v>
      </c>
      <c r="K53" s="70" t="s">
        <v>17</v>
      </c>
      <c r="L53" s="71">
        <f t="shared" si="7"/>
        <v>0</v>
      </c>
      <c r="N53" s="72">
        <f>Maanden!F52</f>
        <v>44440</v>
      </c>
      <c r="O53" s="72">
        <f>Maanden!G52</f>
        <v>44469</v>
      </c>
      <c r="P53" s="70">
        <f>Maanden!N52</f>
        <v>30</v>
      </c>
      <c r="Q53" s="70" t="str">
        <f t="shared" si="2"/>
        <v>x 76% =</v>
      </c>
      <c r="R53" s="71">
        <f t="shared" si="3"/>
        <v>0</v>
      </c>
    </row>
    <row r="54" spans="1:18" x14ac:dyDescent="0.25">
      <c r="A54" s="70">
        <f>IF(AND(L54&lt;&gt;0,A53&gt;0),A53+1,IF(L54&lt;&gt;0,IF('VAA PW'!$XEW$1='VAA PW'!$XEW$12,'VAA PW'!$XEW$13,1),0))</f>
        <v>0</v>
      </c>
      <c r="B54" s="71">
        <f>'VAA PW'!$G$6</f>
        <v>62500</v>
      </c>
      <c r="C54" s="70" t="s">
        <v>5</v>
      </c>
      <c r="D5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54" s="70">
        <f>IF(AND('VAA PW'!$G$7="",'VAA PW'!$G$9="Diesel"),-F54+125,IF(AND('VAA PW'!$G$7="",'VAA PW'!$G$9="Benzine"),-F54+125,Detail!D54))</f>
        <v>52</v>
      </c>
      <c r="F54" s="70">
        <f>-VLOOKUP('VAA PW'!$G$9,Brandstof!$A$2:$C$8,3,FALSE)</f>
        <v>-67</v>
      </c>
      <c r="G54" s="70" t="s">
        <v>6</v>
      </c>
      <c r="I54" s="70">
        <f>Maanden!I53</f>
        <v>0</v>
      </c>
      <c r="J54" s="70">
        <f>Maanden!J53</f>
        <v>365</v>
      </c>
      <c r="K54" s="70" t="s">
        <v>17</v>
      </c>
      <c r="L54" s="71">
        <f t="shared" si="7"/>
        <v>0</v>
      </c>
      <c r="N54" s="72">
        <f>Maanden!F53</f>
        <v>44470</v>
      </c>
      <c r="O54" s="72">
        <f>Maanden!G53</f>
        <v>44500</v>
      </c>
      <c r="P54" s="70">
        <f>Maanden!N53</f>
        <v>31</v>
      </c>
      <c r="Q54" s="70" t="str">
        <f t="shared" si="2"/>
        <v>x 76% =</v>
      </c>
      <c r="R54" s="71">
        <f t="shared" si="3"/>
        <v>0</v>
      </c>
    </row>
    <row r="55" spans="1:18" x14ac:dyDescent="0.25">
      <c r="A55" s="70">
        <f>IF(AND(L55&lt;&gt;0,A54&gt;0),A54+1,IF(L55&lt;&gt;0,IF('VAA PW'!$XEW$1='VAA PW'!$XEW$12,'VAA PW'!$XEW$13,1),0))</f>
        <v>0</v>
      </c>
      <c r="B55" s="71">
        <f>'VAA PW'!$G$6</f>
        <v>62500</v>
      </c>
      <c r="C55" s="70" t="s">
        <v>5</v>
      </c>
      <c r="D5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55" s="70">
        <f>IF(AND('VAA PW'!$G$7="",'VAA PW'!$G$9="Diesel"),-F55+125,IF(AND('VAA PW'!$G$7="",'VAA PW'!$G$9="Benzine"),-F55+125,Detail!D55))</f>
        <v>52</v>
      </c>
      <c r="F55" s="70">
        <f>-VLOOKUP('VAA PW'!$G$9,Brandstof!$A$2:$C$8,3,FALSE)</f>
        <v>-67</v>
      </c>
      <c r="G55" s="70" t="s">
        <v>6</v>
      </c>
      <c r="I55" s="70">
        <f>Maanden!I54</f>
        <v>0</v>
      </c>
      <c r="J55" s="70">
        <f>Maanden!J54</f>
        <v>365</v>
      </c>
      <c r="K55" s="70" t="s">
        <v>17</v>
      </c>
      <c r="L55" s="71">
        <f t="shared" si="7"/>
        <v>0</v>
      </c>
      <c r="N55" s="72">
        <f>Maanden!F54</f>
        <v>44501</v>
      </c>
      <c r="O55" s="72">
        <f>Maanden!G54</f>
        <v>44530</v>
      </c>
      <c r="P55" s="70">
        <f>Maanden!N54</f>
        <v>30</v>
      </c>
      <c r="Q55" s="70" t="str">
        <f t="shared" si="2"/>
        <v>x 76% =</v>
      </c>
      <c r="R55" s="71">
        <f t="shared" si="3"/>
        <v>0</v>
      </c>
    </row>
    <row r="56" spans="1:18" x14ac:dyDescent="0.25">
      <c r="A56" s="70">
        <f>IF(AND(L56&lt;&gt;0,A55&gt;0),A55+1,IF(L56&lt;&gt;0,IF('VAA PW'!$XEW$1='VAA PW'!$XEW$12,'VAA PW'!$XEW$13,1),0))</f>
        <v>0</v>
      </c>
      <c r="B56" s="71">
        <f>'VAA PW'!$G$6</f>
        <v>62500</v>
      </c>
      <c r="C56" s="70" t="s">
        <v>5</v>
      </c>
      <c r="D5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56" s="70">
        <f>IF(AND('VAA PW'!$G$7="",'VAA PW'!$G$9="Diesel"),-F56+125,IF(AND('VAA PW'!$G$7="",'VAA PW'!$G$9="Benzine"),-F56+125,Detail!D56))</f>
        <v>52</v>
      </c>
      <c r="F56" s="70">
        <f>-VLOOKUP('VAA PW'!$G$9,Brandstof!$A$2:$C$8,3,FALSE)</f>
        <v>-67</v>
      </c>
      <c r="G56" s="70" t="s">
        <v>6</v>
      </c>
      <c r="I56" s="70">
        <f>Maanden!I55</f>
        <v>0</v>
      </c>
      <c r="J56" s="70">
        <f>Maanden!J55</f>
        <v>365</v>
      </c>
      <c r="K56" s="70" t="s">
        <v>17</v>
      </c>
      <c r="L56" s="71">
        <f t="shared" si="7"/>
        <v>0</v>
      </c>
      <c r="N56" s="72">
        <f>Maanden!F55</f>
        <v>44531</v>
      </c>
      <c r="O56" s="72">
        <f>Maanden!G55</f>
        <v>44561</v>
      </c>
      <c r="P56" s="70">
        <f>Maanden!N55</f>
        <v>31</v>
      </c>
      <c r="Q56" s="70" t="str">
        <f t="shared" si="2"/>
        <v>x 76% =</v>
      </c>
      <c r="R56" s="71">
        <f t="shared" si="3"/>
        <v>0</v>
      </c>
    </row>
    <row r="57" spans="1:18" x14ac:dyDescent="0.25">
      <c r="A57" s="70">
        <f>IF(AND(L57&lt;&gt;0,A56&gt;0),A56+1,IF(L57&lt;&gt;0,IF('VAA PW'!$XEW$1='VAA PW'!$XEW$12,'VAA PW'!$XEW$13,1),0))</f>
        <v>0</v>
      </c>
      <c r="B57" s="71">
        <f>'VAA PW'!$G$6</f>
        <v>62500</v>
      </c>
      <c r="C57" s="70" t="s">
        <v>5</v>
      </c>
      <c r="D5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57" s="70">
        <f>IF(AND('VAA PW'!$G$7="",'VAA PW'!$G$9="Diesel"),-F57+125,IF(AND('VAA PW'!$G$7="",'VAA PW'!$G$9="Benzine"),-F57+125,Detail!D57))</f>
        <v>52</v>
      </c>
      <c r="F57" s="70">
        <f>-VLOOKUP('VAA PW'!$G$9,Brandstof!$A$2:$C$8,3,FALSE)</f>
        <v>-67</v>
      </c>
      <c r="G57" s="70" t="s">
        <v>6</v>
      </c>
      <c r="I57" s="70">
        <f>Maanden!I56</f>
        <v>0</v>
      </c>
      <c r="J57" s="70">
        <f>Maanden!J56</f>
        <v>365</v>
      </c>
      <c r="K57" s="70" t="s">
        <v>17</v>
      </c>
      <c r="L57" s="71">
        <f t="shared" si="7"/>
        <v>0</v>
      </c>
      <c r="N57" s="72">
        <f>Maanden!F56</f>
        <v>44562</v>
      </c>
      <c r="O57" s="72">
        <f>Maanden!G56</f>
        <v>44592</v>
      </c>
      <c r="P57" s="70">
        <f>Maanden!N56</f>
        <v>31</v>
      </c>
      <c r="Q57" s="70" t="str">
        <f t="shared" si="2"/>
        <v>x 76% =</v>
      </c>
      <c r="R57" s="71">
        <f t="shared" si="3"/>
        <v>0</v>
      </c>
    </row>
    <row r="58" spans="1:18" x14ac:dyDescent="0.25">
      <c r="A58" s="70">
        <f>IF(AND(L58&lt;&gt;0,A57&gt;0),A57+1,IF(L58&lt;&gt;0,IF('VAA PW'!$XEW$1='VAA PW'!$XEW$12,'VAA PW'!$XEW$13,1),0))</f>
        <v>0</v>
      </c>
      <c r="B58" s="71">
        <f>'VAA PW'!$G$6</f>
        <v>62500</v>
      </c>
      <c r="C58" s="70" t="s">
        <v>5</v>
      </c>
      <c r="D5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58" s="70">
        <f>IF(AND('VAA PW'!$G$7="",'VAA PW'!$G$9="Diesel"),-F58+125,IF(AND('VAA PW'!$G$7="",'VAA PW'!$G$9="Benzine"),-F58+125,Detail!D58))</f>
        <v>52</v>
      </c>
      <c r="F58" s="70">
        <f>-VLOOKUP('VAA PW'!$G$9,Brandstof!$A$2:$C$8,3,FALSE)</f>
        <v>-67</v>
      </c>
      <c r="G58" s="70" t="s">
        <v>6</v>
      </c>
      <c r="I58" s="70">
        <f>Maanden!I57</f>
        <v>0</v>
      </c>
      <c r="J58" s="70">
        <f>Maanden!J57</f>
        <v>365</v>
      </c>
      <c r="K58" s="70" t="s">
        <v>17</v>
      </c>
      <c r="L58" s="71">
        <f t="shared" si="7"/>
        <v>0</v>
      </c>
      <c r="N58" s="72">
        <f>Maanden!F57</f>
        <v>44593</v>
      </c>
      <c r="O58" s="72">
        <f>Maanden!G57</f>
        <v>44620</v>
      </c>
      <c r="P58" s="70">
        <f>Maanden!N57</f>
        <v>28</v>
      </c>
      <c r="Q58" s="70" t="str">
        <f t="shared" si="2"/>
        <v>x 76% =</v>
      </c>
      <c r="R58" s="71">
        <f t="shared" si="3"/>
        <v>0</v>
      </c>
    </row>
    <row r="59" spans="1:18" x14ac:dyDescent="0.25">
      <c r="A59" s="70">
        <f>IF(AND(L59&lt;&gt;0,A58&gt;0),A58+1,IF(L59&lt;&gt;0,IF('VAA PW'!$XEW$1='VAA PW'!$XEW$12,'VAA PW'!$XEW$13,1),0))</f>
        <v>0</v>
      </c>
      <c r="B59" s="71">
        <f>'VAA PW'!$G$6</f>
        <v>62500</v>
      </c>
      <c r="C59" s="70" t="s">
        <v>5</v>
      </c>
      <c r="D5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59" s="70">
        <f>IF(AND('VAA PW'!$G$7="",'VAA PW'!$G$9="Diesel"),-F59+125,IF(AND('VAA PW'!$G$7="",'VAA PW'!$G$9="Benzine"),-F59+125,Detail!D59))</f>
        <v>52</v>
      </c>
      <c r="F59" s="70">
        <f>-VLOOKUP('VAA PW'!$G$9,Brandstof!$A$2:$C$8,3,FALSE)</f>
        <v>-67</v>
      </c>
      <c r="G59" s="70" t="s">
        <v>6</v>
      </c>
      <c r="I59" s="70">
        <f>Maanden!I58</f>
        <v>0</v>
      </c>
      <c r="J59" s="70">
        <f>Maanden!J58</f>
        <v>365</v>
      </c>
      <c r="K59" s="70" t="s">
        <v>17</v>
      </c>
      <c r="L59" s="71">
        <f t="shared" si="7"/>
        <v>0</v>
      </c>
      <c r="N59" s="72">
        <f>Maanden!F58</f>
        <v>44621</v>
      </c>
      <c r="O59" s="72">
        <f>Maanden!G58</f>
        <v>44651</v>
      </c>
      <c r="P59" s="70">
        <f>Maanden!N58</f>
        <v>31</v>
      </c>
      <c r="Q59" s="70" t="str">
        <f t="shared" si="2"/>
        <v>x 76% =</v>
      </c>
      <c r="R59" s="71">
        <f t="shared" si="3"/>
        <v>0</v>
      </c>
    </row>
    <row r="60" spans="1:18" x14ac:dyDescent="0.25">
      <c r="A60" s="70">
        <f>IF(AND(L60&lt;&gt;0,A59&gt;0),A59+1,IF(L60&lt;&gt;0,IF('VAA PW'!$XEW$1='VAA PW'!$XEW$12,'VAA PW'!$XEW$13,1),0))</f>
        <v>0</v>
      </c>
      <c r="B60" s="71">
        <f>'VAA PW'!$G$6</f>
        <v>62500</v>
      </c>
      <c r="C60" s="70" t="s">
        <v>5</v>
      </c>
      <c r="D6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60" s="70">
        <f>IF(AND('VAA PW'!$G$7="",'VAA PW'!$G$9="Diesel"),-F60+125,IF(AND('VAA PW'!$G$7="",'VAA PW'!$G$9="Benzine"),-F60+125,Detail!D60))</f>
        <v>52</v>
      </c>
      <c r="F60" s="70">
        <f>-VLOOKUP('VAA PW'!$G$9,Brandstof!$A$2:$C$8,3,FALSE)</f>
        <v>-67</v>
      </c>
      <c r="G60" s="70" t="s">
        <v>6</v>
      </c>
      <c r="I60" s="70">
        <f>Maanden!I59</f>
        <v>0</v>
      </c>
      <c r="J60" s="70">
        <f>Maanden!J59</f>
        <v>365</v>
      </c>
      <c r="K60" s="70" t="s">
        <v>17</v>
      </c>
      <c r="L60" s="71">
        <f t="shared" si="7"/>
        <v>0</v>
      </c>
      <c r="N60" s="72">
        <f>Maanden!F59</f>
        <v>44652</v>
      </c>
      <c r="O60" s="72">
        <f>Maanden!G59</f>
        <v>44681</v>
      </c>
      <c r="P60" s="70">
        <f>Maanden!N59</f>
        <v>30</v>
      </c>
      <c r="Q60" s="70" t="str">
        <f t="shared" si="2"/>
        <v>x 76% =</v>
      </c>
      <c r="R60" s="71">
        <f t="shared" si="3"/>
        <v>0</v>
      </c>
    </row>
    <row r="61" spans="1:18" x14ac:dyDescent="0.25">
      <c r="A61" s="70">
        <f>IF(AND(L61&lt;&gt;0,A60&gt;0),A60+1,IF(L61&lt;&gt;0,IF('VAA PW'!$XEW$1='VAA PW'!$XEW$12,'VAA PW'!$XEW$13,1),0))</f>
        <v>0</v>
      </c>
      <c r="B61" s="71">
        <f>'VAA PW'!$G$6</f>
        <v>62500</v>
      </c>
      <c r="C61" s="70" t="s">
        <v>5</v>
      </c>
      <c r="D6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61" s="70">
        <f>IF(AND('VAA PW'!$G$7="",'VAA PW'!$G$9="Diesel"),-F61+125,IF(AND('VAA PW'!$G$7="",'VAA PW'!$G$9="Benzine"),-F61+125,Detail!D61))</f>
        <v>52</v>
      </c>
      <c r="F61" s="70">
        <f>-VLOOKUP('VAA PW'!$G$9,Brandstof!$A$2:$C$8,3,FALSE)</f>
        <v>-67</v>
      </c>
      <c r="G61" s="70" t="s">
        <v>6</v>
      </c>
      <c r="I61" s="70">
        <f>Maanden!I60</f>
        <v>0</v>
      </c>
      <c r="J61" s="70">
        <f>Maanden!J60</f>
        <v>365</v>
      </c>
      <c r="K61" s="70" t="s">
        <v>17</v>
      </c>
      <c r="L61" s="71">
        <f t="shared" si="7"/>
        <v>0</v>
      </c>
      <c r="N61" s="72">
        <f>Maanden!F60</f>
        <v>44682</v>
      </c>
      <c r="O61" s="72">
        <f>Maanden!G60</f>
        <v>44712</v>
      </c>
      <c r="P61" s="70">
        <f>Maanden!N60</f>
        <v>31</v>
      </c>
      <c r="Q61" s="70" t="str">
        <f t="shared" si="2"/>
        <v>x 76% =</v>
      </c>
      <c r="R61" s="71">
        <f t="shared" si="3"/>
        <v>0</v>
      </c>
    </row>
    <row r="62" spans="1:18" x14ac:dyDescent="0.25">
      <c r="A62" s="70">
        <f>IF(AND(L62&lt;&gt;0,A61&gt;0),A61+1,IF(L62&lt;&gt;0,IF('VAA PW'!$XEW$1='VAA PW'!$XEW$12,'VAA PW'!$XEW$13,1),0))</f>
        <v>0</v>
      </c>
      <c r="B62" s="71">
        <f>'VAA PW'!$G$6</f>
        <v>62500</v>
      </c>
      <c r="C62" s="70" t="s">
        <v>5</v>
      </c>
      <c r="D6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62" s="70">
        <f>IF(AND('VAA PW'!$G$7="",'VAA PW'!$G$9="Diesel"),-F62+125,IF(AND('VAA PW'!$G$7="",'VAA PW'!$G$9="Benzine"),-F62+125,Detail!D62))</f>
        <v>52</v>
      </c>
      <c r="F62" s="70">
        <f>-VLOOKUP('VAA PW'!$G$9,Brandstof!$A$2:$C$8,3,FALSE)</f>
        <v>-67</v>
      </c>
      <c r="G62" s="70" t="s">
        <v>6</v>
      </c>
      <c r="I62" s="70">
        <f>Maanden!I61</f>
        <v>0</v>
      </c>
      <c r="J62" s="70">
        <f>Maanden!J61</f>
        <v>365</v>
      </c>
      <c r="K62" s="70" t="s">
        <v>17</v>
      </c>
      <c r="L62" s="71">
        <f t="shared" si="7"/>
        <v>0</v>
      </c>
      <c r="N62" s="72">
        <f>Maanden!F61</f>
        <v>44713</v>
      </c>
      <c r="O62" s="72">
        <f>Maanden!G61</f>
        <v>44742</v>
      </c>
      <c r="P62" s="70">
        <f>Maanden!N61</f>
        <v>30</v>
      </c>
      <c r="Q62" s="70" t="str">
        <f t="shared" si="2"/>
        <v>x 76% =</v>
      </c>
      <c r="R62" s="71">
        <f t="shared" si="3"/>
        <v>0</v>
      </c>
    </row>
    <row r="63" spans="1:18" x14ac:dyDescent="0.25">
      <c r="A63" s="70">
        <f>IF(AND(L63&lt;&gt;0,A62&gt;0),A62+1,IF(L63&lt;&gt;0,IF('VAA PW'!$XEW$1='VAA PW'!$XEW$12,'VAA PW'!$XEW$13,1),0))</f>
        <v>0</v>
      </c>
      <c r="B63" s="71">
        <f>'VAA PW'!$G$6</f>
        <v>62500</v>
      </c>
      <c r="C63" s="70" t="s">
        <v>5</v>
      </c>
      <c r="D6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63" s="70">
        <f>IF(AND('VAA PW'!$G$7="",'VAA PW'!$G$9="Diesel"),-F63+125,IF(AND('VAA PW'!$G$7="",'VAA PW'!$G$9="Benzine"),-F63+125,Detail!D63))</f>
        <v>52</v>
      </c>
      <c r="F63" s="70">
        <f>-VLOOKUP('VAA PW'!$G$9,Brandstof!$A$2:$C$8,3,FALSE)</f>
        <v>-67</v>
      </c>
      <c r="G63" s="70" t="s">
        <v>6</v>
      </c>
      <c r="I63" s="70">
        <f>Maanden!I62</f>
        <v>0</v>
      </c>
      <c r="J63" s="70">
        <f>Maanden!J62</f>
        <v>365</v>
      </c>
      <c r="K63" s="70" t="s">
        <v>18</v>
      </c>
      <c r="L63" s="71">
        <f>ROUND(B63*6/7*(((E63+F63)*0.1)+5.5)/100*I63/J63*0.7,2)</f>
        <v>0</v>
      </c>
      <c r="N63" s="72">
        <f>Maanden!F62</f>
        <v>44743</v>
      </c>
      <c r="O63" s="72">
        <f>Maanden!G62</f>
        <v>44773</v>
      </c>
      <c r="P63" s="70">
        <f>Maanden!N62</f>
        <v>31</v>
      </c>
      <c r="Q63" s="70" t="str">
        <f t="shared" si="2"/>
        <v>x 70% =</v>
      </c>
      <c r="R63" s="71">
        <f t="shared" si="3"/>
        <v>0</v>
      </c>
    </row>
    <row r="64" spans="1:18" x14ac:dyDescent="0.25">
      <c r="A64" s="70">
        <f>IF(AND(L64&lt;&gt;0,A63&gt;0),A63+1,IF(L64&lt;&gt;0,IF('VAA PW'!$XEW$1='VAA PW'!$XEW$12,'VAA PW'!$XEW$13,1),0))</f>
        <v>0</v>
      </c>
      <c r="B64" s="71">
        <f>'VAA PW'!$G$6</f>
        <v>62500</v>
      </c>
      <c r="C64" s="70" t="s">
        <v>5</v>
      </c>
      <c r="D6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64" s="70">
        <f>IF(AND('VAA PW'!$G$7="",'VAA PW'!$G$9="Diesel"),-F64+125,IF(AND('VAA PW'!$G$7="",'VAA PW'!$G$9="Benzine"),-F64+125,Detail!D64))</f>
        <v>52</v>
      </c>
      <c r="F64" s="70">
        <f>-VLOOKUP('VAA PW'!$G$9,Brandstof!$A$2:$C$8,3,FALSE)</f>
        <v>-67</v>
      </c>
      <c r="G64" s="70" t="s">
        <v>6</v>
      </c>
      <c r="I64" s="70">
        <f>Maanden!I63</f>
        <v>0</v>
      </c>
      <c r="J64" s="70">
        <f>Maanden!J63</f>
        <v>365</v>
      </c>
      <c r="K64" s="70" t="s">
        <v>18</v>
      </c>
      <c r="L64" s="71">
        <f t="shared" ref="L64:L74" si="8">ROUND(B64*6/7*(((E64+F64)*0.1)+5.5)/100*I64/J64*0.7,2)</f>
        <v>0</v>
      </c>
      <c r="N64" s="72">
        <f>Maanden!F63</f>
        <v>44774</v>
      </c>
      <c r="O64" s="72">
        <f>Maanden!G63</f>
        <v>44804</v>
      </c>
      <c r="P64" s="70">
        <f>Maanden!N63</f>
        <v>31</v>
      </c>
      <c r="Q64" s="70" t="str">
        <f t="shared" si="2"/>
        <v>x 70% =</v>
      </c>
      <c r="R64" s="71">
        <f t="shared" si="3"/>
        <v>0</v>
      </c>
    </row>
    <row r="65" spans="1:18" x14ac:dyDescent="0.25">
      <c r="A65" s="70">
        <f>IF(AND(L65&lt;&gt;0,A64&gt;0),A64+1,IF(L65&lt;&gt;0,IF('VAA PW'!$XEW$1='VAA PW'!$XEW$12,'VAA PW'!$XEW$13,1),0))</f>
        <v>0</v>
      </c>
      <c r="B65" s="71">
        <f>'VAA PW'!$G$6</f>
        <v>62500</v>
      </c>
      <c r="C65" s="70" t="s">
        <v>5</v>
      </c>
      <c r="D6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65" s="70">
        <f>IF(AND('VAA PW'!$G$7="",'VAA PW'!$G$9="Diesel"),-F65+125,IF(AND('VAA PW'!$G$7="",'VAA PW'!$G$9="Benzine"),-F65+125,Detail!D65))</f>
        <v>52</v>
      </c>
      <c r="F65" s="70">
        <f>-VLOOKUP('VAA PW'!$G$9,Brandstof!$A$2:$C$8,3,FALSE)</f>
        <v>-67</v>
      </c>
      <c r="G65" s="70" t="s">
        <v>6</v>
      </c>
      <c r="I65" s="70">
        <f>Maanden!I64</f>
        <v>0</v>
      </c>
      <c r="J65" s="70">
        <f>Maanden!J64</f>
        <v>365</v>
      </c>
      <c r="K65" s="70" t="s">
        <v>18</v>
      </c>
      <c r="L65" s="71">
        <f t="shared" si="8"/>
        <v>0</v>
      </c>
      <c r="N65" s="72">
        <f>Maanden!F64</f>
        <v>44805</v>
      </c>
      <c r="O65" s="72">
        <f>Maanden!G64</f>
        <v>44834</v>
      </c>
      <c r="P65" s="70">
        <f>Maanden!N64</f>
        <v>30</v>
      </c>
      <c r="Q65" s="70" t="str">
        <f t="shared" si="2"/>
        <v>x 70% =</v>
      </c>
      <c r="R65" s="71">
        <f t="shared" si="3"/>
        <v>0</v>
      </c>
    </row>
    <row r="66" spans="1:18" x14ac:dyDescent="0.25">
      <c r="A66" s="70">
        <f>IF(AND(L66&lt;&gt;0,A65&gt;0),A65+1,IF(L66&lt;&gt;0,IF('VAA PW'!$XEW$1='VAA PW'!$XEW$12,'VAA PW'!$XEW$13,1),0))</f>
        <v>0</v>
      </c>
      <c r="B66" s="71">
        <f>'VAA PW'!$G$6</f>
        <v>62500</v>
      </c>
      <c r="C66" s="70" t="s">
        <v>5</v>
      </c>
      <c r="D6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66" s="70">
        <f>IF(AND('VAA PW'!$G$7="",'VAA PW'!$G$9="Diesel"),-F66+125,IF(AND('VAA PW'!$G$7="",'VAA PW'!$G$9="Benzine"),-F66+125,Detail!D66))</f>
        <v>52</v>
      </c>
      <c r="F66" s="70">
        <f>-VLOOKUP('VAA PW'!$G$9,Brandstof!$A$2:$C$8,3,FALSE)</f>
        <v>-67</v>
      </c>
      <c r="G66" s="70" t="s">
        <v>6</v>
      </c>
      <c r="I66" s="70">
        <f>Maanden!I65</f>
        <v>0</v>
      </c>
      <c r="J66" s="70">
        <f>Maanden!J65</f>
        <v>365</v>
      </c>
      <c r="K66" s="70" t="s">
        <v>18</v>
      </c>
      <c r="L66" s="71">
        <f t="shared" si="8"/>
        <v>0</v>
      </c>
      <c r="N66" s="72">
        <f>Maanden!F65</f>
        <v>44835</v>
      </c>
      <c r="O66" s="72">
        <f>Maanden!G65</f>
        <v>44865</v>
      </c>
      <c r="P66" s="70">
        <f>Maanden!N65</f>
        <v>31</v>
      </c>
      <c r="Q66" s="70" t="str">
        <f t="shared" si="2"/>
        <v>x 70% =</v>
      </c>
      <c r="R66" s="71">
        <f t="shared" si="3"/>
        <v>0</v>
      </c>
    </row>
    <row r="67" spans="1:18" x14ac:dyDescent="0.25">
      <c r="A67" s="70">
        <f>IF(AND(L67&lt;&gt;0,A66&gt;0),A66+1,IF(L67&lt;&gt;0,IF('VAA PW'!$XEW$1='VAA PW'!$XEW$12,'VAA PW'!$XEW$13,1),0))</f>
        <v>0</v>
      </c>
      <c r="B67" s="71">
        <f>'VAA PW'!$G$6</f>
        <v>62500</v>
      </c>
      <c r="C67" s="70" t="s">
        <v>5</v>
      </c>
      <c r="D6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67" s="70">
        <f>IF(AND('VAA PW'!$G$7="",'VAA PW'!$G$9="Diesel"),-F67+125,IF(AND('VAA PW'!$G$7="",'VAA PW'!$G$9="Benzine"),-F67+125,Detail!D67))</f>
        <v>52</v>
      </c>
      <c r="F67" s="70">
        <f>-VLOOKUP('VAA PW'!$G$9,Brandstof!$A$2:$C$8,3,FALSE)</f>
        <v>-67</v>
      </c>
      <c r="G67" s="70" t="s">
        <v>6</v>
      </c>
      <c r="I67" s="70">
        <f>Maanden!I66</f>
        <v>0</v>
      </c>
      <c r="J67" s="70">
        <f>Maanden!J66</f>
        <v>365</v>
      </c>
      <c r="K67" s="70" t="s">
        <v>18</v>
      </c>
      <c r="L67" s="71">
        <f t="shared" si="8"/>
        <v>0</v>
      </c>
      <c r="N67" s="72">
        <f>Maanden!F66</f>
        <v>44866</v>
      </c>
      <c r="O67" s="72">
        <f>Maanden!G66</f>
        <v>44895</v>
      </c>
      <c r="P67" s="70">
        <f>Maanden!N66</f>
        <v>30</v>
      </c>
      <c r="Q67" s="70" t="str">
        <f t="shared" si="2"/>
        <v>x 70% =</v>
      </c>
      <c r="R67" s="71">
        <f t="shared" si="3"/>
        <v>0</v>
      </c>
    </row>
    <row r="68" spans="1:18" x14ac:dyDescent="0.25">
      <c r="A68" s="70">
        <f>IF(AND(L68&lt;&gt;0,A67&gt;0),A67+1,IF(L68&lt;&gt;0,IF('VAA PW'!$XEW$1='VAA PW'!$XEW$12,'VAA PW'!$XEW$13,1),0))</f>
        <v>0</v>
      </c>
      <c r="B68" s="71">
        <f>'VAA PW'!$G$6</f>
        <v>62500</v>
      </c>
      <c r="C68" s="70" t="s">
        <v>5</v>
      </c>
      <c r="D6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68" s="70">
        <f>IF(AND('VAA PW'!$G$7="",'VAA PW'!$G$9="Diesel"),-F68+125,IF(AND('VAA PW'!$G$7="",'VAA PW'!$G$9="Benzine"),-F68+125,Detail!D68))</f>
        <v>52</v>
      </c>
      <c r="F68" s="70">
        <f>-VLOOKUP('VAA PW'!$G$9,Brandstof!$A$2:$C$8,3,FALSE)</f>
        <v>-67</v>
      </c>
      <c r="G68" s="70" t="s">
        <v>6</v>
      </c>
      <c r="I68" s="70">
        <f>Maanden!I67</f>
        <v>0</v>
      </c>
      <c r="J68" s="70">
        <f>Maanden!J67</f>
        <v>365</v>
      </c>
      <c r="K68" s="70" t="s">
        <v>18</v>
      </c>
      <c r="L68" s="71">
        <f t="shared" si="8"/>
        <v>0</v>
      </c>
      <c r="N68" s="72">
        <f>Maanden!F67</f>
        <v>44896</v>
      </c>
      <c r="O68" s="72">
        <f>Maanden!G67</f>
        <v>44926</v>
      </c>
      <c r="P68" s="70">
        <f>Maanden!N67</f>
        <v>31</v>
      </c>
      <c r="Q68" s="70" t="str">
        <f t="shared" ref="Q68:Q131" si="9">IF(AND(YEAR(N68)=2012,OR(MONTH(N68)=1,MONTH(N68)=2,MONTH(N68)=3,MONTH(N68)=4)),"x 100% =",K68)</f>
        <v>x 70% =</v>
      </c>
      <c r="R68" s="71">
        <f t="shared" ref="R68:R131" si="10">IF(K68=Q68,L68,ROUND($B68*6/7*((($E68+$F68)*0.1)+5.5)/100*$I68/$J68,2))</f>
        <v>0</v>
      </c>
    </row>
    <row r="69" spans="1:18" x14ac:dyDescent="0.25">
      <c r="A69" s="70">
        <f>IF(AND(L69&lt;&gt;0,A68&gt;0),A68+1,IF(L69&lt;&gt;0,IF('VAA PW'!$XEW$1='VAA PW'!$XEW$12,'VAA PW'!$XEW$13,1),0))</f>
        <v>1</v>
      </c>
      <c r="B69" s="71">
        <f>'VAA PW'!$G$6</f>
        <v>62500</v>
      </c>
      <c r="C69" s="70" t="s">
        <v>5</v>
      </c>
      <c r="D6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69" s="70">
        <f>IF(AND('VAA PW'!$G$7="",'VAA PW'!$G$9="Diesel"),-F69+125,IF(AND('VAA PW'!$G$7="",'VAA PW'!$G$9="Benzine"),-F69+125,Detail!D69))</f>
        <v>52</v>
      </c>
      <c r="F69" s="70">
        <f>-VLOOKUP('VAA PW'!$G$9,Brandstof!$A$2:$C$8,3,FALSE)</f>
        <v>-67</v>
      </c>
      <c r="G69" s="70" t="s">
        <v>6</v>
      </c>
      <c r="I69" s="70">
        <f>Maanden!I68</f>
        <v>31</v>
      </c>
      <c r="J69" s="70">
        <f>Maanden!J68</f>
        <v>365</v>
      </c>
      <c r="K69" s="70" t="s">
        <v>18</v>
      </c>
      <c r="L69" s="71">
        <f t="shared" si="8"/>
        <v>127.4</v>
      </c>
      <c r="N69" s="72">
        <f>Maanden!F68</f>
        <v>44927</v>
      </c>
      <c r="O69" s="72">
        <f>Maanden!G68</f>
        <v>44957</v>
      </c>
      <c r="P69" s="70">
        <f>Maanden!N68</f>
        <v>31</v>
      </c>
      <c r="Q69" s="70" t="str">
        <f t="shared" si="9"/>
        <v>x 70% =</v>
      </c>
      <c r="R69" s="71">
        <f t="shared" si="10"/>
        <v>127.4</v>
      </c>
    </row>
    <row r="70" spans="1:18" x14ac:dyDescent="0.25">
      <c r="A70" s="70">
        <f>IF(AND(L70&lt;&gt;0,A69&gt;0),A69+1,IF(L70&lt;&gt;0,IF('VAA PW'!$XEW$1='VAA PW'!$XEW$12,'VAA PW'!$XEW$13,1),0))</f>
        <v>2</v>
      </c>
      <c r="B70" s="71">
        <f>'VAA PW'!$G$6</f>
        <v>62500</v>
      </c>
      <c r="C70" s="70" t="s">
        <v>5</v>
      </c>
      <c r="D7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70" s="70">
        <f>IF(AND('VAA PW'!$G$7="",'VAA PW'!$G$9="Diesel"),-F70+125,IF(AND('VAA PW'!$G$7="",'VAA PW'!$G$9="Benzine"),-F70+125,Detail!D70))</f>
        <v>52</v>
      </c>
      <c r="F70" s="70">
        <f>-VLOOKUP('VAA PW'!$G$9,Brandstof!$A$2:$C$8,3,FALSE)</f>
        <v>-67</v>
      </c>
      <c r="G70" s="70" t="s">
        <v>6</v>
      </c>
      <c r="I70" s="70">
        <f>Maanden!I69</f>
        <v>28</v>
      </c>
      <c r="J70" s="70">
        <f>Maanden!J69</f>
        <v>365</v>
      </c>
      <c r="K70" s="70" t="s">
        <v>18</v>
      </c>
      <c r="L70" s="71">
        <f t="shared" si="8"/>
        <v>115.07</v>
      </c>
      <c r="N70" s="72">
        <f>Maanden!F69</f>
        <v>44958</v>
      </c>
      <c r="O70" s="72">
        <f>Maanden!G69</f>
        <v>44985</v>
      </c>
      <c r="P70" s="70">
        <f>Maanden!N69</f>
        <v>28</v>
      </c>
      <c r="Q70" s="70" t="str">
        <f t="shared" si="9"/>
        <v>x 70% =</v>
      </c>
      <c r="R70" s="71">
        <f t="shared" si="10"/>
        <v>115.07</v>
      </c>
    </row>
    <row r="71" spans="1:18" x14ac:dyDescent="0.25">
      <c r="A71" s="70">
        <f>IF(AND(L71&lt;&gt;0,A70&gt;0),A70+1,IF(L71&lt;&gt;0,IF('VAA PW'!$XEW$1='VAA PW'!$XEW$12,'VAA PW'!$XEW$13,1),0))</f>
        <v>3</v>
      </c>
      <c r="B71" s="71">
        <f>'VAA PW'!$G$6</f>
        <v>62500</v>
      </c>
      <c r="C71" s="70" t="s">
        <v>5</v>
      </c>
      <c r="D7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71" s="70">
        <f>IF(AND('VAA PW'!$G$7="",'VAA PW'!$G$9="Diesel"),-F71+125,IF(AND('VAA PW'!$G$7="",'VAA PW'!$G$9="Benzine"),-F71+125,Detail!D71))</f>
        <v>52</v>
      </c>
      <c r="F71" s="70">
        <f>-VLOOKUP('VAA PW'!$G$9,Brandstof!$A$2:$C$8,3,FALSE)</f>
        <v>-67</v>
      </c>
      <c r="G71" s="70" t="s">
        <v>6</v>
      </c>
      <c r="I71" s="70">
        <f>Maanden!I70</f>
        <v>31</v>
      </c>
      <c r="J71" s="70">
        <f>Maanden!J70</f>
        <v>365</v>
      </c>
      <c r="K71" s="70" t="s">
        <v>18</v>
      </c>
      <c r="L71" s="71">
        <f t="shared" si="8"/>
        <v>127.4</v>
      </c>
      <c r="N71" s="72">
        <f>Maanden!F70</f>
        <v>44986</v>
      </c>
      <c r="O71" s="72">
        <f>Maanden!G70</f>
        <v>45016</v>
      </c>
      <c r="P71" s="70">
        <f>Maanden!N70</f>
        <v>31</v>
      </c>
      <c r="Q71" s="70" t="str">
        <f t="shared" si="9"/>
        <v>x 70% =</v>
      </c>
      <c r="R71" s="71">
        <f t="shared" si="10"/>
        <v>127.4</v>
      </c>
    </row>
    <row r="72" spans="1:18" x14ac:dyDescent="0.25">
      <c r="A72" s="70">
        <f>IF(AND(L72&lt;&gt;0,A71&gt;0),A71+1,IF(L72&lt;&gt;0,IF('VAA PW'!$XEW$1='VAA PW'!$XEW$12,'VAA PW'!$XEW$13,1),0))</f>
        <v>4</v>
      </c>
      <c r="B72" s="71">
        <f>'VAA PW'!$G$6</f>
        <v>62500</v>
      </c>
      <c r="C72" s="70" t="s">
        <v>5</v>
      </c>
      <c r="D7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72" s="70">
        <f>IF(AND('VAA PW'!$G$7="",'VAA PW'!$G$9="Diesel"),-F72+125,IF(AND('VAA PW'!$G$7="",'VAA PW'!$G$9="Benzine"),-F72+125,Detail!D72))</f>
        <v>52</v>
      </c>
      <c r="F72" s="70">
        <f>-VLOOKUP('VAA PW'!$G$9,Brandstof!$A$2:$C$8,3,FALSE)</f>
        <v>-67</v>
      </c>
      <c r="G72" s="70" t="s">
        <v>6</v>
      </c>
      <c r="I72" s="70">
        <f>Maanden!I71</f>
        <v>30</v>
      </c>
      <c r="J72" s="70">
        <f>Maanden!J71</f>
        <v>365</v>
      </c>
      <c r="K72" s="70" t="s">
        <v>18</v>
      </c>
      <c r="L72" s="71">
        <f t="shared" si="8"/>
        <v>123.29</v>
      </c>
      <c r="N72" s="72">
        <f>Maanden!F71</f>
        <v>45017</v>
      </c>
      <c r="O72" s="72">
        <f>Maanden!G71</f>
        <v>45046</v>
      </c>
      <c r="P72" s="70">
        <f>Maanden!N71</f>
        <v>30</v>
      </c>
      <c r="Q72" s="70" t="str">
        <f t="shared" si="9"/>
        <v>x 70% =</v>
      </c>
      <c r="R72" s="71">
        <f t="shared" si="10"/>
        <v>123.29</v>
      </c>
    </row>
    <row r="73" spans="1:18" x14ac:dyDescent="0.25">
      <c r="A73" s="70">
        <f>IF(AND(L73&lt;&gt;0,A72&gt;0),A72+1,IF(L73&lt;&gt;0,IF('VAA PW'!$XEW$1='VAA PW'!$XEW$12,'VAA PW'!$XEW$13,1),0))</f>
        <v>5</v>
      </c>
      <c r="B73" s="71">
        <f>'VAA PW'!$G$6</f>
        <v>62500</v>
      </c>
      <c r="C73" s="70" t="s">
        <v>5</v>
      </c>
      <c r="D7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73" s="70">
        <f>IF(AND('VAA PW'!$G$7="",'VAA PW'!$G$9="Diesel"),-F73+125,IF(AND('VAA PW'!$G$7="",'VAA PW'!$G$9="Benzine"),-F73+125,Detail!D73))</f>
        <v>52</v>
      </c>
      <c r="F73" s="70">
        <f>-VLOOKUP('VAA PW'!$G$9,Brandstof!$A$2:$C$8,3,FALSE)</f>
        <v>-67</v>
      </c>
      <c r="G73" s="70" t="s">
        <v>6</v>
      </c>
      <c r="I73" s="70">
        <f>Maanden!I72</f>
        <v>31</v>
      </c>
      <c r="J73" s="70">
        <f>Maanden!J72</f>
        <v>365</v>
      </c>
      <c r="K73" s="70" t="s">
        <v>18</v>
      </c>
      <c r="L73" s="71">
        <f t="shared" si="8"/>
        <v>127.4</v>
      </c>
      <c r="N73" s="72">
        <f>Maanden!F72</f>
        <v>45047</v>
      </c>
      <c r="O73" s="72">
        <f>Maanden!G72</f>
        <v>45077</v>
      </c>
      <c r="P73" s="70">
        <f>Maanden!N72</f>
        <v>31</v>
      </c>
      <c r="Q73" s="70" t="str">
        <f t="shared" si="9"/>
        <v>x 70% =</v>
      </c>
      <c r="R73" s="71">
        <f t="shared" si="10"/>
        <v>127.4</v>
      </c>
    </row>
    <row r="74" spans="1:18" x14ac:dyDescent="0.25">
      <c r="A74" s="70">
        <f>IF(AND(L74&lt;&gt;0,A73&gt;0),A73+1,IF(L74&lt;&gt;0,IF('VAA PW'!$XEW$1='VAA PW'!$XEW$12,'VAA PW'!$XEW$13,1),0))</f>
        <v>6</v>
      </c>
      <c r="B74" s="71">
        <f>'VAA PW'!$G$6</f>
        <v>62500</v>
      </c>
      <c r="C74" s="70" t="s">
        <v>5</v>
      </c>
      <c r="D7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74" s="70">
        <f>IF(AND('VAA PW'!$G$7="",'VAA PW'!$G$9="Diesel"),-F74+125,IF(AND('VAA PW'!$G$7="",'VAA PW'!$G$9="Benzine"),-F74+125,Detail!D74))</f>
        <v>52</v>
      </c>
      <c r="F74" s="70">
        <f>-VLOOKUP('VAA PW'!$G$9,Brandstof!$A$2:$C$8,3,FALSE)</f>
        <v>-67</v>
      </c>
      <c r="G74" s="70" t="s">
        <v>6</v>
      </c>
      <c r="I74" s="70">
        <f>Maanden!I73</f>
        <v>30</v>
      </c>
      <c r="J74" s="70">
        <f>Maanden!J73</f>
        <v>365</v>
      </c>
      <c r="K74" s="70" t="s">
        <v>18</v>
      </c>
      <c r="L74" s="71">
        <f t="shared" si="8"/>
        <v>123.29</v>
      </c>
      <c r="N74" s="72">
        <f>Maanden!F73</f>
        <v>45078</v>
      </c>
      <c r="O74" s="72">
        <f>Maanden!G73</f>
        <v>45107</v>
      </c>
      <c r="P74" s="70">
        <f>Maanden!N73</f>
        <v>30</v>
      </c>
      <c r="Q74" s="70" t="str">
        <f t="shared" si="9"/>
        <v>x 70% =</v>
      </c>
      <c r="R74" s="71">
        <f t="shared" si="10"/>
        <v>123.29</v>
      </c>
    </row>
    <row r="75" spans="1:18" x14ac:dyDescent="0.25">
      <c r="A75" s="70">
        <f>IF(AND(L75&lt;&gt;0,A74&gt;0),A74+1,IF(L75&lt;&gt;0,IF('VAA PW'!$XEW$1='VAA PW'!$XEW$12,'VAA PW'!$XEW$13,1),0))</f>
        <v>7</v>
      </c>
      <c r="B75" s="71">
        <f>'VAA PW'!$G$6</f>
        <v>62500</v>
      </c>
      <c r="C75" s="70" t="s">
        <v>5</v>
      </c>
      <c r="D7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75" s="70">
        <f>IF(AND('VAA PW'!$G$7="",'VAA PW'!$G$9="Diesel"),-F75+125,IF(AND('VAA PW'!$G$7="",'VAA PW'!$G$9="Benzine"),-F75+125,Detail!D75))</f>
        <v>52</v>
      </c>
      <c r="F75" s="70">
        <f>-VLOOKUP('VAA PW'!$G$9,Brandstof!$A$2:$C$8,3,FALSE)</f>
        <v>-67</v>
      </c>
      <c r="G75" s="70" t="s">
        <v>6</v>
      </c>
      <c r="I75" s="70">
        <f>Maanden!I74</f>
        <v>31</v>
      </c>
      <c r="J75" s="70">
        <f>Maanden!J74</f>
        <v>365</v>
      </c>
      <c r="K75" s="70" t="s">
        <v>18</v>
      </c>
      <c r="L75" s="71">
        <f t="shared" ref="L75:L76" si="11">ROUND(B75*6/7*(((E75+F75)*0.1)+5.5)/100*I75/J75*0.7,2)</f>
        <v>127.4</v>
      </c>
      <c r="N75" s="72">
        <f>Maanden!F74</f>
        <v>45108</v>
      </c>
      <c r="O75" s="72">
        <f>Maanden!G74</f>
        <v>45138</v>
      </c>
      <c r="P75" s="70">
        <f>Maanden!N74</f>
        <v>31</v>
      </c>
      <c r="Q75" s="70" t="str">
        <f t="shared" si="9"/>
        <v>x 70% =</v>
      </c>
      <c r="R75" s="71">
        <f t="shared" si="10"/>
        <v>127.4</v>
      </c>
    </row>
    <row r="76" spans="1:18" x14ac:dyDescent="0.25">
      <c r="A76" s="70">
        <f>IF(AND(L76&lt;&gt;0,A75&gt;0),A75+1,IF(L76&lt;&gt;0,IF('VAA PW'!$XEW$1='VAA PW'!$XEW$12,'VAA PW'!$XEW$13,1),0))</f>
        <v>8</v>
      </c>
      <c r="B76" s="71">
        <f>'VAA PW'!$G$6</f>
        <v>62500</v>
      </c>
      <c r="C76" s="70" t="s">
        <v>5</v>
      </c>
      <c r="D7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76" s="70">
        <f>IF(AND('VAA PW'!$G$7="",'VAA PW'!$G$9="Diesel"),-F76+125,IF(AND('VAA PW'!$G$7="",'VAA PW'!$G$9="Benzine"),-F76+125,Detail!D76))</f>
        <v>52</v>
      </c>
      <c r="F76" s="70">
        <f>-VLOOKUP('VAA PW'!$G$9,Brandstof!$A$2:$C$8,3,FALSE)</f>
        <v>-67</v>
      </c>
      <c r="G76" s="70" t="s">
        <v>6</v>
      </c>
      <c r="I76" s="70">
        <f>Maanden!I75</f>
        <v>31</v>
      </c>
      <c r="J76" s="70">
        <f>Maanden!J75</f>
        <v>365</v>
      </c>
      <c r="K76" s="70" t="s">
        <v>18</v>
      </c>
      <c r="L76" s="71">
        <f t="shared" si="11"/>
        <v>127.4</v>
      </c>
      <c r="N76" s="72">
        <f>Maanden!F75</f>
        <v>45139</v>
      </c>
      <c r="O76" s="72">
        <f>Maanden!G75</f>
        <v>45169</v>
      </c>
      <c r="P76" s="70">
        <f>Maanden!N75</f>
        <v>31</v>
      </c>
      <c r="Q76" s="70" t="str">
        <f t="shared" si="9"/>
        <v>x 70% =</v>
      </c>
      <c r="R76" s="71">
        <f t="shared" si="10"/>
        <v>127.4</v>
      </c>
    </row>
    <row r="77" spans="1:18" x14ac:dyDescent="0.25">
      <c r="A77" s="70">
        <f>IF(AND(L77&lt;&gt;0,A76&gt;0),A76+1,IF(L77&lt;&gt;0,IF('VAA PW'!$XEW$1='VAA PW'!$XEW$12,'VAA PW'!$XEW$13,1),0))</f>
        <v>9</v>
      </c>
      <c r="B77" s="71">
        <f>'VAA PW'!$G$6</f>
        <v>62500</v>
      </c>
      <c r="C77" s="70" t="s">
        <v>5</v>
      </c>
      <c r="D7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77" s="70">
        <f>IF(AND('VAA PW'!$G$7="",'VAA PW'!$G$9="Diesel"),-F77+125,IF(AND('VAA PW'!$G$7="",'VAA PW'!$G$9="Benzine"),-F77+125,Detail!D77))</f>
        <v>52</v>
      </c>
      <c r="F77" s="70">
        <f>-VLOOKUP('VAA PW'!$G$9,Brandstof!$A$2:$C$8,3,FALSE)</f>
        <v>-67</v>
      </c>
      <c r="G77" s="70" t="s">
        <v>6</v>
      </c>
      <c r="I77" s="70">
        <f>Maanden!I76</f>
        <v>30</v>
      </c>
      <c r="J77" s="70">
        <f>Maanden!J76</f>
        <v>365</v>
      </c>
      <c r="K77" s="70" t="s">
        <v>18</v>
      </c>
      <c r="L77" s="71">
        <f t="shared" ref="L77:L140" si="12">ROUND(B77*6/7*(((E77+F77)*0.1)+5.5)/100*I77/J77*0.7,2)</f>
        <v>123.29</v>
      </c>
      <c r="N77" s="72">
        <f>Maanden!F76</f>
        <v>45170</v>
      </c>
      <c r="O77" s="72">
        <f>Maanden!G76</f>
        <v>45199</v>
      </c>
      <c r="P77" s="70">
        <f>Maanden!N76</f>
        <v>30</v>
      </c>
      <c r="Q77" s="70" t="str">
        <f t="shared" si="9"/>
        <v>x 70% =</v>
      </c>
      <c r="R77" s="71">
        <f t="shared" si="10"/>
        <v>123.29</v>
      </c>
    </row>
    <row r="78" spans="1:18" x14ac:dyDescent="0.25">
      <c r="A78" s="70">
        <f>IF(AND(L78&lt;&gt;0,A77&gt;0),A77+1,IF(L78&lt;&gt;0,IF('VAA PW'!$XEW$1='VAA PW'!$XEW$12,'VAA PW'!$XEW$13,1),0))</f>
        <v>10</v>
      </c>
      <c r="B78" s="71">
        <f>'VAA PW'!$G$6</f>
        <v>62500</v>
      </c>
      <c r="C78" s="70" t="s">
        <v>5</v>
      </c>
      <c r="D7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78" s="70">
        <f>IF(AND('VAA PW'!$G$7="",'VAA PW'!$G$9="Diesel"),-F78+125,IF(AND('VAA PW'!$G$7="",'VAA PW'!$G$9="Benzine"),-F78+125,Detail!D78))</f>
        <v>52</v>
      </c>
      <c r="F78" s="70">
        <f>-VLOOKUP('VAA PW'!$G$9,Brandstof!$A$2:$C$8,3,FALSE)</f>
        <v>-67</v>
      </c>
      <c r="G78" s="70" t="s">
        <v>6</v>
      </c>
      <c r="I78" s="70">
        <f>Maanden!I77</f>
        <v>31</v>
      </c>
      <c r="J78" s="70">
        <f>Maanden!J77</f>
        <v>365</v>
      </c>
      <c r="K78" s="70" t="s">
        <v>18</v>
      </c>
      <c r="L78" s="71">
        <f t="shared" si="12"/>
        <v>127.4</v>
      </c>
      <c r="N78" s="72">
        <f>Maanden!F77</f>
        <v>45200</v>
      </c>
      <c r="O78" s="72">
        <f>Maanden!G77</f>
        <v>45230</v>
      </c>
      <c r="P78" s="70">
        <f>Maanden!N77</f>
        <v>31</v>
      </c>
      <c r="Q78" s="70" t="str">
        <f t="shared" si="9"/>
        <v>x 70% =</v>
      </c>
      <c r="R78" s="71">
        <f t="shared" si="10"/>
        <v>127.4</v>
      </c>
    </row>
    <row r="79" spans="1:18" x14ac:dyDescent="0.25">
      <c r="A79" s="70">
        <f>IF(AND(L79&lt;&gt;0,A78&gt;0),A78+1,IF(L79&lt;&gt;0,IF('VAA PW'!$XEW$1='VAA PW'!$XEW$12,'VAA PW'!$XEW$13,1),0))</f>
        <v>11</v>
      </c>
      <c r="B79" s="71">
        <f>'VAA PW'!$G$6</f>
        <v>62500</v>
      </c>
      <c r="C79" s="70" t="s">
        <v>5</v>
      </c>
      <c r="D7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79" s="70">
        <f>IF(AND('VAA PW'!$G$7="",'VAA PW'!$G$9="Diesel"),-F79+125,IF(AND('VAA PW'!$G$7="",'VAA PW'!$G$9="Benzine"),-F79+125,Detail!D79))</f>
        <v>52</v>
      </c>
      <c r="F79" s="70">
        <f>-VLOOKUP('VAA PW'!$G$9,Brandstof!$A$2:$C$8,3,FALSE)</f>
        <v>-67</v>
      </c>
      <c r="G79" s="70" t="s">
        <v>6</v>
      </c>
      <c r="I79" s="70">
        <f>Maanden!I78</f>
        <v>30</v>
      </c>
      <c r="J79" s="70">
        <f>Maanden!J78</f>
        <v>365</v>
      </c>
      <c r="K79" s="70" t="s">
        <v>18</v>
      </c>
      <c r="L79" s="71">
        <f t="shared" si="12"/>
        <v>123.29</v>
      </c>
      <c r="N79" s="72">
        <f>Maanden!F78</f>
        <v>45231</v>
      </c>
      <c r="O79" s="72">
        <f>Maanden!G78</f>
        <v>45260</v>
      </c>
      <c r="P79" s="70">
        <f>Maanden!N78</f>
        <v>30</v>
      </c>
      <c r="Q79" s="70" t="str">
        <f t="shared" si="9"/>
        <v>x 70% =</v>
      </c>
      <c r="R79" s="71">
        <f t="shared" si="10"/>
        <v>123.29</v>
      </c>
    </row>
    <row r="80" spans="1:18" x14ac:dyDescent="0.25">
      <c r="A80" s="70">
        <f>IF(AND(L80&lt;&gt;0,A79&gt;0),A79+1,IF(L80&lt;&gt;0,IF('VAA PW'!$XEW$1='VAA PW'!$XEW$12,'VAA PW'!$XEW$13,1),0))</f>
        <v>12</v>
      </c>
      <c r="B80" s="71">
        <f>'VAA PW'!$G$6</f>
        <v>62500</v>
      </c>
      <c r="C80" s="70" t="s">
        <v>5</v>
      </c>
      <c r="D8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80" s="70">
        <f>IF(AND('VAA PW'!$G$7="",'VAA PW'!$G$9="Diesel"),-F80+125,IF(AND('VAA PW'!$G$7="",'VAA PW'!$G$9="Benzine"),-F80+125,Detail!D80))</f>
        <v>52</v>
      </c>
      <c r="F80" s="70">
        <f>-VLOOKUP('VAA PW'!$G$9,Brandstof!$A$2:$C$8,3,FALSE)</f>
        <v>-67</v>
      </c>
      <c r="G80" s="70" t="s">
        <v>6</v>
      </c>
      <c r="I80" s="70">
        <f>Maanden!I79</f>
        <v>31</v>
      </c>
      <c r="J80" s="70">
        <f>Maanden!J79</f>
        <v>365</v>
      </c>
      <c r="K80" s="70" t="s">
        <v>18</v>
      </c>
      <c r="L80" s="71">
        <f t="shared" si="12"/>
        <v>127.4</v>
      </c>
      <c r="N80" s="72">
        <f>Maanden!F79</f>
        <v>45261</v>
      </c>
      <c r="O80" s="72">
        <f>Maanden!G79</f>
        <v>45291</v>
      </c>
      <c r="P80" s="70">
        <f>Maanden!N79</f>
        <v>31</v>
      </c>
      <c r="Q80" s="70" t="str">
        <f t="shared" si="9"/>
        <v>x 70% =</v>
      </c>
      <c r="R80" s="71">
        <f t="shared" si="10"/>
        <v>127.4</v>
      </c>
    </row>
    <row r="81" spans="1:18" x14ac:dyDescent="0.25">
      <c r="A81" s="70">
        <f>IF(AND(L81&lt;&gt;0,A80&gt;0),A80+1,IF(L81&lt;&gt;0,IF('VAA PW'!$XEW$1='VAA PW'!$XEW$12,'VAA PW'!$XEW$13,1),0))</f>
        <v>0</v>
      </c>
      <c r="B81" s="71">
        <f>'VAA PW'!$G$6</f>
        <v>62500</v>
      </c>
      <c r="C81" s="70" t="s">
        <v>5</v>
      </c>
      <c r="D8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81" s="70">
        <f>IF(AND('VAA PW'!$G$7="",'VAA PW'!$G$9="Diesel"),-F81+125,IF(AND('VAA PW'!$G$7="",'VAA PW'!$G$9="Benzine"),-F81+125,Detail!D81))</f>
        <v>52</v>
      </c>
      <c r="F81" s="70">
        <f>-VLOOKUP('VAA PW'!$G$9,Brandstof!$A$2:$C$8,3,FALSE)</f>
        <v>-67</v>
      </c>
      <c r="G81" s="70" t="s">
        <v>6</v>
      </c>
      <c r="I81" s="70">
        <f>Maanden!I80</f>
        <v>0</v>
      </c>
      <c r="J81" s="70">
        <f>Maanden!J80</f>
        <v>366</v>
      </c>
      <c r="K81" s="70" t="s">
        <v>18</v>
      </c>
      <c r="L81" s="71">
        <f t="shared" si="12"/>
        <v>0</v>
      </c>
      <c r="N81" s="72">
        <f>Maanden!F80</f>
        <v>45292</v>
      </c>
      <c r="O81" s="72">
        <f>Maanden!G80</f>
        <v>45322</v>
      </c>
      <c r="P81" s="70">
        <f>Maanden!N80</f>
        <v>31</v>
      </c>
      <c r="Q81" s="70" t="str">
        <f t="shared" si="9"/>
        <v>x 70% =</v>
      </c>
      <c r="R81" s="71">
        <f t="shared" si="10"/>
        <v>0</v>
      </c>
    </row>
    <row r="82" spans="1:18" x14ac:dyDescent="0.25">
      <c r="A82" s="70">
        <f>IF(AND(L82&lt;&gt;0,A81&gt;0),A81+1,IF(L82&lt;&gt;0,IF('VAA PW'!$XEW$1='VAA PW'!$XEW$12,'VAA PW'!$XEW$13,1),0))</f>
        <v>0</v>
      </c>
      <c r="B82" s="71">
        <f>'VAA PW'!$G$6</f>
        <v>62500</v>
      </c>
      <c r="C82" s="70" t="s">
        <v>5</v>
      </c>
      <c r="D8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82" s="70">
        <f>IF(AND('VAA PW'!$G$7="",'VAA PW'!$G$9="Diesel"),-F82+125,IF(AND('VAA PW'!$G$7="",'VAA PW'!$G$9="Benzine"),-F82+125,Detail!D82))</f>
        <v>52</v>
      </c>
      <c r="F82" s="70">
        <f>-VLOOKUP('VAA PW'!$G$9,Brandstof!$A$2:$C$8,3,FALSE)</f>
        <v>-67</v>
      </c>
      <c r="G82" s="70" t="s">
        <v>6</v>
      </c>
      <c r="I82" s="70">
        <f>Maanden!I81</f>
        <v>0</v>
      </c>
      <c r="J82" s="70">
        <f>Maanden!J81</f>
        <v>366</v>
      </c>
      <c r="K82" s="70" t="s">
        <v>18</v>
      </c>
      <c r="L82" s="71">
        <f t="shared" si="12"/>
        <v>0</v>
      </c>
      <c r="N82" s="72">
        <f>Maanden!F81</f>
        <v>45323</v>
      </c>
      <c r="O82" s="72">
        <f>Maanden!G81</f>
        <v>45351</v>
      </c>
      <c r="P82" s="70">
        <f>Maanden!N81</f>
        <v>29</v>
      </c>
      <c r="Q82" s="70" t="str">
        <f t="shared" si="9"/>
        <v>x 70% =</v>
      </c>
      <c r="R82" s="71">
        <f t="shared" si="10"/>
        <v>0</v>
      </c>
    </row>
    <row r="83" spans="1:18" x14ac:dyDescent="0.25">
      <c r="A83" s="70">
        <f>IF(AND(L83&lt;&gt;0,A82&gt;0),A82+1,IF(L83&lt;&gt;0,IF('VAA PW'!$XEW$1='VAA PW'!$XEW$12,'VAA PW'!$XEW$13,1),0))</f>
        <v>0</v>
      </c>
      <c r="B83" s="71">
        <f>'VAA PW'!$G$6</f>
        <v>62500</v>
      </c>
      <c r="C83" s="70" t="s">
        <v>5</v>
      </c>
      <c r="D8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83" s="70">
        <f>IF(AND('VAA PW'!$G$7="",'VAA PW'!$G$9="Diesel"),-F83+125,IF(AND('VAA PW'!$G$7="",'VAA PW'!$G$9="Benzine"),-F83+125,Detail!D83))</f>
        <v>52</v>
      </c>
      <c r="F83" s="70">
        <f>-VLOOKUP('VAA PW'!$G$9,Brandstof!$A$2:$C$8,3,FALSE)</f>
        <v>-67</v>
      </c>
      <c r="G83" s="70" t="s">
        <v>6</v>
      </c>
      <c r="I83" s="70">
        <f>Maanden!I82</f>
        <v>0</v>
      </c>
      <c r="J83" s="70">
        <f>Maanden!J82</f>
        <v>366</v>
      </c>
      <c r="K83" s="70" t="s">
        <v>18</v>
      </c>
      <c r="L83" s="71">
        <f t="shared" si="12"/>
        <v>0</v>
      </c>
      <c r="N83" s="72">
        <f>Maanden!F82</f>
        <v>45352</v>
      </c>
      <c r="O83" s="72">
        <f>Maanden!G82</f>
        <v>45382</v>
      </c>
      <c r="P83" s="70">
        <f>Maanden!N82</f>
        <v>31</v>
      </c>
      <c r="Q83" s="70" t="str">
        <f t="shared" si="9"/>
        <v>x 70% =</v>
      </c>
      <c r="R83" s="71">
        <f t="shared" si="10"/>
        <v>0</v>
      </c>
    </row>
    <row r="84" spans="1:18" x14ac:dyDescent="0.25">
      <c r="A84" s="70">
        <f>IF(AND(L84&lt;&gt;0,A83&gt;0),A83+1,IF(L84&lt;&gt;0,IF('VAA PW'!$XEW$1='VAA PW'!$XEW$12,'VAA PW'!$XEW$13,1),0))</f>
        <v>0</v>
      </c>
      <c r="B84" s="71">
        <f>'VAA PW'!$G$6</f>
        <v>62500</v>
      </c>
      <c r="C84" s="70" t="s">
        <v>5</v>
      </c>
      <c r="D8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84" s="70">
        <f>IF(AND('VAA PW'!$G$7="",'VAA PW'!$G$9="Diesel"),-F84+125,IF(AND('VAA PW'!$G$7="",'VAA PW'!$G$9="Benzine"),-F84+125,Detail!D84))</f>
        <v>52</v>
      </c>
      <c r="F84" s="70">
        <f>-VLOOKUP('VAA PW'!$G$9,Brandstof!$A$2:$C$8,3,FALSE)</f>
        <v>-67</v>
      </c>
      <c r="G84" s="70" t="s">
        <v>6</v>
      </c>
      <c r="I84" s="70">
        <f>Maanden!I83</f>
        <v>0</v>
      </c>
      <c r="J84" s="70">
        <f>Maanden!J83</f>
        <v>366</v>
      </c>
      <c r="K84" s="70" t="s">
        <v>18</v>
      </c>
      <c r="L84" s="71">
        <f t="shared" si="12"/>
        <v>0</v>
      </c>
      <c r="N84" s="72">
        <f>Maanden!F83</f>
        <v>45383</v>
      </c>
      <c r="O84" s="72">
        <f>Maanden!G83</f>
        <v>45412</v>
      </c>
      <c r="P84" s="70">
        <f>Maanden!N83</f>
        <v>30</v>
      </c>
      <c r="Q84" s="70" t="str">
        <f t="shared" si="9"/>
        <v>x 70% =</v>
      </c>
      <c r="R84" s="71">
        <f t="shared" si="10"/>
        <v>0</v>
      </c>
    </row>
    <row r="85" spans="1:18" x14ac:dyDescent="0.25">
      <c r="A85" s="70">
        <f>IF(AND(L85&lt;&gt;0,A84&gt;0),A84+1,IF(L85&lt;&gt;0,IF('VAA PW'!$XEW$1='VAA PW'!$XEW$12,'VAA PW'!$XEW$13,1),0))</f>
        <v>0</v>
      </c>
      <c r="B85" s="71">
        <f>'VAA PW'!$G$6</f>
        <v>62500</v>
      </c>
      <c r="C85" s="70" t="s">
        <v>5</v>
      </c>
      <c r="D8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85" s="70">
        <f>IF(AND('VAA PW'!$G$7="",'VAA PW'!$G$9="Diesel"),-F85+125,IF(AND('VAA PW'!$G$7="",'VAA PW'!$G$9="Benzine"),-F85+125,Detail!D85))</f>
        <v>52</v>
      </c>
      <c r="F85" s="70">
        <f>-VLOOKUP('VAA PW'!$G$9,Brandstof!$A$2:$C$8,3,FALSE)</f>
        <v>-67</v>
      </c>
      <c r="G85" s="70" t="s">
        <v>6</v>
      </c>
      <c r="I85" s="70">
        <f>Maanden!I84</f>
        <v>0</v>
      </c>
      <c r="J85" s="70">
        <f>Maanden!J84</f>
        <v>366</v>
      </c>
      <c r="K85" s="70" t="s">
        <v>18</v>
      </c>
      <c r="L85" s="71">
        <f t="shared" si="12"/>
        <v>0</v>
      </c>
      <c r="N85" s="72">
        <f>Maanden!F84</f>
        <v>45413</v>
      </c>
      <c r="O85" s="72">
        <f>Maanden!G84</f>
        <v>45443</v>
      </c>
      <c r="P85" s="70">
        <f>Maanden!N84</f>
        <v>31</v>
      </c>
      <c r="Q85" s="70" t="str">
        <f t="shared" si="9"/>
        <v>x 70% =</v>
      </c>
      <c r="R85" s="71">
        <f t="shared" si="10"/>
        <v>0</v>
      </c>
    </row>
    <row r="86" spans="1:18" x14ac:dyDescent="0.25">
      <c r="A86" s="70">
        <f>IF(AND(L86&lt;&gt;0,A85&gt;0),A85+1,IF(L86&lt;&gt;0,IF('VAA PW'!$XEW$1='VAA PW'!$XEW$12,'VAA PW'!$XEW$13,1),0))</f>
        <v>0</v>
      </c>
      <c r="B86" s="71">
        <f>'VAA PW'!$G$6</f>
        <v>62500</v>
      </c>
      <c r="C86" s="70" t="s">
        <v>5</v>
      </c>
      <c r="D8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86" s="70">
        <f>IF(AND('VAA PW'!$G$7="",'VAA PW'!$G$9="Diesel"),-F86+125,IF(AND('VAA PW'!$G$7="",'VAA PW'!$G$9="Benzine"),-F86+125,Detail!D86))</f>
        <v>52</v>
      </c>
      <c r="F86" s="70">
        <f>-VLOOKUP('VAA PW'!$G$9,Brandstof!$A$2:$C$8,3,FALSE)</f>
        <v>-67</v>
      </c>
      <c r="G86" s="70" t="s">
        <v>6</v>
      </c>
      <c r="I86" s="70">
        <f>Maanden!I85</f>
        <v>0</v>
      </c>
      <c r="J86" s="70">
        <f>Maanden!J85</f>
        <v>366</v>
      </c>
      <c r="K86" s="70" t="s">
        <v>18</v>
      </c>
      <c r="L86" s="71">
        <f t="shared" si="12"/>
        <v>0</v>
      </c>
      <c r="N86" s="72">
        <f>Maanden!F85</f>
        <v>45444</v>
      </c>
      <c r="O86" s="72">
        <f>Maanden!G85</f>
        <v>45473</v>
      </c>
      <c r="P86" s="70">
        <f>Maanden!N85</f>
        <v>30</v>
      </c>
      <c r="Q86" s="70" t="str">
        <f t="shared" si="9"/>
        <v>x 70% =</v>
      </c>
      <c r="R86" s="71">
        <f t="shared" si="10"/>
        <v>0</v>
      </c>
    </row>
    <row r="87" spans="1:18" x14ac:dyDescent="0.25">
      <c r="A87" s="70">
        <f>IF(AND(L87&lt;&gt;0,A86&gt;0),A86+1,IF(L87&lt;&gt;0,IF('VAA PW'!$XEW$1='VAA PW'!$XEW$12,'VAA PW'!$XEW$13,1),0))</f>
        <v>0</v>
      </c>
      <c r="B87" s="71">
        <f>'VAA PW'!$G$6</f>
        <v>62500</v>
      </c>
      <c r="C87" s="70" t="s">
        <v>5</v>
      </c>
      <c r="D8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87" s="70">
        <f>IF(AND('VAA PW'!$G$7="",'VAA PW'!$G$9="Diesel"),-F87+125,IF(AND('VAA PW'!$G$7="",'VAA PW'!$G$9="Benzine"),-F87+125,Detail!D87))</f>
        <v>52</v>
      </c>
      <c r="F87" s="70">
        <f>-VLOOKUP('VAA PW'!$G$9,Brandstof!$A$2:$C$8,3,FALSE)</f>
        <v>-67</v>
      </c>
      <c r="G87" s="70" t="s">
        <v>6</v>
      </c>
      <c r="I87" s="70">
        <f>Maanden!I86</f>
        <v>0</v>
      </c>
      <c r="J87" s="70">
        <f>Maanden!J86</f>
        <v>366</v>
      </c>
      <c r="K87" s="70" t="s">
        <v>18</v>
      </c>
      <c r="L87" s="71">
        <f t="shared" si="12"/>
        <v>0</v>
      </c>
      <c r="N87" s="72">
        <f>Maanden!F86</f>
        <v>45474</v>
      </c>
      <c r="O87" s="72">
        <f>Maanden!G86</f>
        <v>45504</v>
      </c>
      <c r="P87" s="70">
        <f>Maanden!N86</f>
        <v>31</v>
      </c>
      <c r="Q87" s="70" t="str">
        <f t="shared" si="9"/>
        <v>x 70% =</v>
      </c>
      <c r="R87" s="71">
        <f t="shared" si="10"/>
        <v>0</v>
      </c>
    </row>
    <row r="88" spans="1:18" x14ac:dyDescent="0.25">
      <c r="A88" s="70">
        <f>IF(AND(L88&lt;&gt;0,A87&gt;0),A87+1,IF(L88&lt;&gt;0,IF('VAA PW'!$XEW$1='VAA PW'!$XEW$12,'VAA PW'!$XEW$13,1),0))</f>
        <v>0</v>
      </c>
      <c r="B88" s="71">
        <f>'VAA PW'!$G$6</f>
        <v>62500</v>
      </c>
      <c r="C88" s="70" t="s">
        <v>5</v>
      </c>
      <c r="D8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88" s="70">
        <f>IF(AND('VAA PW'!$G$7="",'VAA PW'!$G$9="Diesel"),-F88+125,IF(AND('VAA PW'!$G$7="",'VAA PW'!$G$9="Benzine"),-F88+125,Detail!D88))</f>
        <v>52</v>
      </c>
      <c r="F88" s="70">
        <f>-VLOOKUP('VAA PW'!$G$9,Brandstof!$A$2:$C$8,3,FALSE)</f>
        <v>-67</v>
      </c>
      <c r="G88" s="70" t="s">
        <v>6</v>
      </c>
      <c r="I88" s="70">
        <f>Maanden!I87</f>
        <v>0</v>
      </c>
      <c r="J88" s="70">
        <f>Maanden!J87</f>
        <v>366</v>
      </c>
      <c r="K88" s="70" t="s">
        <v>18</v>
      </c>
      <c r="L88" s="71">
        <f t="shared" si="12"/>
        <v>0</v>
      </c>
      <c r="N88" s="72">
        <f>Maanden!F87</f>
        <v>45505</v>
      </c>
      <c r="O88" s="72">
        <f>Maanden!G87</f>
        <v>45535</v>
      </c>
      <c r="P88" s="70">
        <f>Maanden!N87</f>
        <v>31</v>
      </c>
      <c r="Q88" s="70" t="str">
        <f t="shared" si="9"/>
        <v>x 70% =</v>
      </c>
      <c r="R88" s="71">
        <f t="shared" si="10"/>
        <v>0</v>
      </c>
    </row>
    <row r="89" spans="1:18" x14ac:dyDescent="0.25">
      <c r="A89" s="70">
        <f>IF(AND(L89&lt;&gt;0,A88&gt;0),A88+1,IF(L89&lt;&gt;0,IF('VAA PW'!$XEW$1='VAA PW'!$XEW$12,'VAA PW'!$XEW$13,1),0))</f>
        <v>0</v>
      </c>
      <c r="B89" s="71">
        <f>'VAA PW'!$G$6</f>
        <v>62500</v>
      </c>
      <c r="C89" s="70" t="s">
        <v>5</v>
      </c>
      <c r="D8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89" s="70">
        <f>IF(AND('VAA PW'!$G$7="",'VAA PW'!$G$9="Diesel"),-F89+125,IF(AND('VAA PW'!$G$7="",'VAA PW'!$G$9="Benzine"),-F89+125,Detail!D89))</f>
        <v>52</v>
      </c>
      <c r="F89" s="70">
        <f>-VLOOKUP('VAA PW'!$G$9,Brandstof!$A$2:$C$8,3,FALSE)</f>
        <v>-67</v>
      </c>
      <c r="G89" s="70" t="s">
        <v>6</v>
      </c>
      <c r="I89" s="70">
        <f>Maanden!I88</f>
        <v>0</v>
      </c>
      <c r="J89" s="70">
        <f>Maanden!J88</f>
        <v>366</v>
      </c>
      <c r="K89" s="70" t="s">
        <v>18</v>
      </c>
      <c r="L89" s="71">
        <f t="shared" si="12"/>
        <v>0</v>
      </c>
      <c r="N89" s="72">
        <f>Maanden!F88</f>
        <v>45536</v>
      </c>
      <c r="O89" s="72">
        <f>Maanden!G88</f>
        <v>45565</v>
      </c>
      <c r="P89" s="70">
        <f>Maanden!N88</f>
        <v>30</v>
      </c>
      <c r="Q89" s="70" t="str">
        <f t="shared" si="9"/>
        <v>x 70% =</v>
      </c>
      <c r="R89" s="71">
        <f t="shared" si="10"/>
        <v>0</v>
      </c>
    </row>
    <row r="90" spans="1:18" x14ac:dyDescent="0.25">
      <c r="A90" s="70">
        <f>IF(AND(L90&lt;&gt;0,A89&gt;0),A89+1,IF(L90&lt;&gt;0,IF('VAA PW'!$XEW$1='VAA PW'!$XEW$12,'VAA PW'!$XEW$13,1),0))</f>
        <v>0</v>
      </c>
      <c r="B90" s="71">
        <f>'VAA PW'!$G$6</f>
        <v>62500</v>
      </c>
      <c r="C90" s="70" t="s">
        <v>5</v>
      </c>
      <c r="D9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90" s="70">
        <f>IF(AND('VAA PW'!$G$7="",'VAA PW'!$G$9="Diesel"),-F90+125,IF(AND('VAA PW'!$G$7="",'VAA PW'!$G$9="Benzine"),-F90+125,Detail!D90))</f>
        <v>52</v>
      </c>
      <c r="F90" s="70">
        <f>-VLOOKUP('VAA PW'!$G$9,Brandstof!$A$2:$C$8,3,FALSE)</f>
        <v>-67</v>
      </c>
      <c r="G90" s="70" t="s">
        <v>6</v>
      </c>
      <c r="I90" s="70">
        <f>Maanden!I89</f>
        <v>0</v>
      </c>
      <c r="J90" s="70">
        <f>Maanden!J89</f>
        <v>366</v>
      </c>
      <c r="K90" s="70" t="s">
        <v>18</v>
      </c>
      <c r="L90" s="71">
        <f t="shared" si="12"/>
        <v>0</v>
      </c>
      <c r="N90" s="72">
        <f>Maanden!F89</f>
        <v>45566</v>
      </c>
      <c r="O90" s="72">
        <f>Maanden!G89</f>
        <v>45596</v>
      </c>
      <c r="P90" s="70">
        <f>Maanden!N89</f>
        <v>31</v>
      </c>
      <c r="Q90" s="70" t="str">
        <f t="shared" si="9"/>
        <v>x 70% =</v>
      </c>
      <c r="R90" s="71">
        <f t="shared" si="10"/>
        <v>0</v>
      </c>
    </row>
    <row r="91" spans="1:18" x14ac:dyDescent="0.25">
      <c r="A91" s="70">
        <f>IF(AND(L91&lt;&gt;0,A90&gt;0),A90+1,IF(L91&lt;&gt;0,IF('VAA PW'!$XEW$1='VAA PW'!$XEW$12,'VAA PW'!$XEW$13,1),0))</f>
        <v>0</v>
      </c>
      <c r="B91" s="71">
        <f>'VAA PW'!$G$6</f>
        <v>62500</v>
      </c>
      <c r="C91" s="70" t="s">
        <v>5</v>
      </c>
      <c r="D9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91" s="70">
        <f>IF(AND('VAA PW'!$G$7="",'VAA PW'!$G$9="Diesel"),-F91+125,IF(AND('VAA PW'!$G$7="",'VAA PW'!$G$9="Benzine"),-F91+125,Detail!D91))</f>
        <v>52</v>
      </c>
      <c r="F91" s="70">
        <f>-VLOOKUP('VAA PW'!$G$9,Brandstof!$A$2:$C$8,3,FALSE)</f>
        <v>-67</v>
      </c>
      <c r="G91" s="70" t="s">
        <v>6</v>
      </c>
      <c r="I91" s="70">
        <f>Maanden!I90</f>
        <v>0</v>
      </c>
      <c r="J91" s="70">
        <f>Maanden!J90</f>
        <v>366</v>
      </c>
      <c r="K91" s="70" t="s">
        <v>18</v>
      </c>
      <c r="L91" s="71">
        <f t="shared" si="12"/>
        <v>0</v>
      </c>
      <c r="N91" s="72">
        <f>Maanden!F90</f>
        <v>45597</v>
      </c>
      <c r="O91" s="72">
        <f>Maanden!G90</f>
        <v>45626</v>
      </c>
      <c r="P91" s="70">
        <f>Maanden!N90</f>
        <v>30</v>
      </c>
      <c r="Q91" s="70" t="str">
        <f t="shared" si="9"/>
        <v>x 70% =</v>
      </c>
      <c r="R91" s="71">
        <f t="shared" si="10"/>
        <v>0</v>
      </c>
    </row>
    <row r="92" spans="1:18" x14ac:dyDescent="0.25">
      <c r="A92" s="70">
        <f>IF(AND(L92&lt;&gt;0,A91&gt;0),A91+1,IF(L92&lt;&gt;0,IF('VAA PW'!$XEW$1='VAA PW'!$XEW$12,'VAA PW'!$XEW$13,1),0))</f>
        <v>0</v>
      </c>
      <c r="B92" s="71">
        <f>'VAA PW'!$G$6</f>
        <v>62500</v>
      </c>
      <c r="C92" s="70" t="s">
        <v>5</v>
      </c>
      <c r="D9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92" s="70">
        <f>IF(AND('VAA PW'!$G$7="",'VAA PW'!$G$9="Diesel"),-F92+125,IF(AND('VAA PW'!$G$7="",'VAA PW'!$G$9="Benzine"),-F92+125,Detail!D92))</f>
        <v>52</v>
      </c>
      <c r="F92" s="70">
        <f>-VLOOKUP('VAA PW'!$G$9,Brandstof!$A$2:$C$8,3,FALSE)</f>
        <v>-67</v>
      </c>
      <c r="G92" s="70" t="s">
        <v>6</v>
      </c>
      <c r="I92" s="70">
        <f>Maanden!I91</f>
        <v>0</v>
      </c>
      <c r="J92" s="70">
        <f>Maanden!J91</f>
        <v>366</v>
      </c>
      <c r="K92" s="70" t="s">
        <v>18</v>
      </c>
      <c r="L92" s="71">
        <f t="shared" si="12"/>
        <v>0</v>
      </c>
      <c r="N92" s="72">
        <f>Maanden!F91</f>
        <v>45627</v>
      </c>
      <c r="O92" s="72">
        <f>Maanden!G91</f>
        <v>45657</v>
      </c>
      <c r="P92" s="70">
        <f>Maanden!N91</f>
        <v>31</v>
      </c>
      <c r="Q92" s="70" t="str">
        <f t="shared" si="9"/>
        <v>x 70% =</v>
      </c>
      <c r="R92" s="71">
        <f t="shared" si="10"/>
        <v>0</v>
      </c>
    </row>
    <row r="93" spans="1:18" x14ac:dyDescent="0.25">
      <c r="A93" s="70">
        <f>IF(AND(L93&lt;&gt;0,A92&gt;0),A92+1,IF(L93&lt;&gt;0,IF('VAA PW'!$XEW$1='VAA PW'!$XEW$12,'VAA PW'!$XEW$13,1),0))</f>
        <v>0</v>
      </c>
      <c r="B93" s="71">
        <f>'VAA PW'!$G$6</f>
        <v>62500</v>
      </c>
      <c r="C93" s="70" t="s">
        <v>5</v>
      </c>
      <c r="D9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93" s="70">
        <f>IF(AND('VAA PW'!$G$7="",'VAA PW'!$G$9="Diesel"),-F93+125,IF(AND('VAA PW'!$G$7="",'VAA PW'!$G$9="Benzine"),-F93+125,Detail!D93))</f>
        <v>52</v>
      </c>
      <c r="F93" s="70">
        <f>-VLOOKUP('VAA PW'!$G$9,Brandstof!$A$2:$C$8,3,FALSE)</f>
        <v>-67</v>
      </c>
      <c r="G93" s="70" t="s">
        <v>6</v>
      </c>
      <c r="I93" s="70">
        <f>Maanden!I92</f>
        <v>0</v>
      </c>
      <c r="J93" s="70">
        <f>Maanden!J92</f>
        <v>365</v>
      </c>
      <c r="K93" s="70" t="s">
        <v>18</v>
      </c>
      <c r="L93" s="71">
        <f t="shared" si="12"/>
        <v>0</v>
      </c>
      <c r="N93" s="72">
        <f>Maanden!F92</f>
        <v>45658</v>
      </c>
      <c r="O93" s="72">
        <f>Maanden!G92</f>
        <v>45688</v>
      </c>
      <c r="P93" s="70">
        <f>Maanden!N92</f>
        <v>31</v>
      </c>
      <c r="Q93" s="70" t="str">
        <f t="shared" si="9"/>
        <v>x 70% =</v>
      </c>
      <c r="R93" s="71">
        <f t="shared" si="10"/>
        <v>0</v>
      </c>
    </row>
    <row r="94" spans="1:18" x14ac:dyDescent="0.25">
      <c r="A94" s="70">
        <f>IF(AND(L94&lt;&gt;0,A93&gt;0),A93+1,IF(L94&lt;&gt;0,IF('VAA PW'!$XEW$1='VAA PW'!$XEW$12,'VAA PW'!$XEW$13,1),0))</f>
        <v>0</v>
      </c>
      <c r="B94" s="71">
        <f>'VAA PW'!$G$6</f>
        <v>62500</v>
      </c>
      <c r="C94" s="70" t="s">
        <v>5</v>
      </c>
      <c r="D9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94" s="70">
        <f>IF(AND('VAA PW'!$G$7="",'VAA PW'!$G$9="Diesel"),-F94+125,IF(AND('VAA PW'!$G$7="",'VAA PW'!$G$9="Benzine"),-F94+125,Detail!D94))</f>
        <v>52</v>
      </c>
      <c r="F94" s="70">
        <f>-VLOOKUP('VAA PW'!$G$9,Brandstof!$A$2:$C$8,3,FALSE)</f>
        <v>-67</v>
      </c>
      <c r="G94" s="70" t="s">
        <v>6</v>
      </c>
      <c r="I94" s="70">
        <f>Maanden!I93</f>
        <v>0</v>
      </c>
      <c r="J94" s="70">
        <f>Maanden!J93</f>
        <v>365</v>
      </c>
      <c r="K94" s="70" t="s">
        <v>18</v>
      </c>
      <c r="L94" s="71">
        <f t="shared" si="12"/>
        <v>0</v>
      </c>
      <c r="N94" s="72">
        <f>Maanden!F93</f>
        <v>45689</v>
      </c>
      <c r="O94" s="72">
        <f>Maanden!G93</f>
        <v>45716</v>
      </c>
      <c r="P94" s="70">
        <f>Maanden!N93</f>
        <v>28</v>
      </c>
      <c r="Q94" s="70" t="str">
        <f t="shared" si="9"/>
        <v>x 70% =</v>
      </c>
      <c r="R94" s="71">
        <f t="shared" si="10"/>
        <v>0</v>
      </c>
    </row>
    <row r="95" spans="1:18" x14ac:dyDescent="0.25">
      <c r="A95" s="70">
        <f>IF(AND(L95&lt;&gt;0,A94&gt;0),A94+1,IF(L95&lt;&gt;0,IF('VAA PW'!$XEW$1='VAA PW'!$XEW$12,'VAA PW'!$XEW$13,1),0))</f>
        <v>0</v>
      </c>
      <c r="B95" s="71">
        <f>'VAA PW'!$G$6</f>
        <v>62500</v>
      </c>
      <c r="C95" s="70" t="s">
        <v>5</v>
      </c>
      <c r="D9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95" s="70">
        <f>IF(AND('VAA PW'!$G$7="",'VAA PW'!$G$9="Diesel"),-F95+125,IF(AND('VAA PW'!$G$7="",'VAA PW'!$G$9="Benzine"),-F95+125,Detail!D95))</f>
        <v>52</v>
      </c>
      <c r="F95" s="70">
        <f>-VLOOKUP('VAA PW'!$G$9,Brandstof!$A$2:$C$8,3,FALSE)</f>
        <v>-67</v>
      </c>
      <c r="G95" s="70" t="s">
        <v>6</v>
      </c>
      <c r="I95" s="70">
        <f>Maanden!I94</f>
        <v>0</v>
      </c>
      <c r="J95" s="70">
        <f>Maanden!J94</f>
        <v>365</v>
      </c>
      <c r="K95" s="70" t="s">
        <v>18</v>
      </c>
      <c r="L95" s="71">
        <f t="shared" si="12"/>
        <v>0</v>
      </c>
      <c r="N95" s="72">
        <f>Maanden!F94</f>
        <v>45717</v>
      </c>
      <c r="O95" s="72">
        <f>Maanden!G94</f>
        <v>45747</v>
      </c>
      <c r="P95" s="70">
        <f>Maanden!N94</f>
        <v>31</v>
      </c>
      <c r="Q95" s="70" t="str">
        <f t="shared" si="9"/>
        <v>x 70% =</v>
      </c>
      <c r="R95" s="71">
        <f t="shared" si="10"/>
        <v>0</v>
      </c>
    </row>
    <row r="96" spans="1:18" x14ac:dyDescent="0.25">
      <c r="A96" s="70">
        <f>IF(AND(L96&lt;&gt;0,A95&gt;0),A95+1,IF(L96&lt;&gt;0,IF('VAA PW'!$XEW$1='VAA PW'!$XEW$12,'VAA PW'!$XEW$13,1),0))</f>
        <v>0</v>
      </c>
      <c r="B96" s="71">
        <f>'VAA PW'!$G$6</f>
        <v>62500</v>
      </c>
      <c r="C96" s="70" t="s">
        <v>5</v>
      </c>
      <c r="D9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96" s="70">
        <f>IF(AND('VAA PW'!$G$7="",'VAA PW'!$G$9="Diesel"),-F96+125,IF(AND('VAA PW'!$G$7="",'VAA PW'!$G$9="Benzine"),-F96+125,Detail!D96))</f>
        <v>52</v>
      </c>
      <c r="F96" s="70">
        <f>-VLOOKUP('VAA PW'!$G$9,Brandstof!$A$2:$C$8,3,FALSE)</f>
        <v>-67</v>
      </c>
      <c r="G96" s="70" t="s">
        <v>6</v>
      </c>
      <c r="I96" s="70">
        <f>Maanden!I95</f>
        <v>0</v>
      </c>
      <c r="J96" s="70">
        <f>Maanden!J95</f>
        <v>365</v>
      </c>
      <c r="K96" s="70" t="s">
        <v>18</v>
      </c>
      <c r="L96" s="71">
        <f t="shared" si="12"/>
        <v>0</v>
      </c>
      <c r="N96" s="72">
        <f>Maanden!F95</f>
        <v>45748</v>
      </c>
      <c r="O96" s="72">
        <f>Maanden!G95</f>
        <v>45777</v>
      </c>
      <c r="P96" s="70">
        <f>Maanden!N95</f>
        <v>30</v>
      </c>
      <c r="Q96" s="70" t="str">
        <f t="shared" si="9"/>
        <v>x 70% =</v>
      </c>
      <c r="R96" s="71">
        <f t="shared" si="10"/>
        <v>0</v>
      </c>
    </row>
    <row r="97" spans="1:18" x14ac:dyDescent="0.25">
      <c r="A97" s="70">
        <f>IF(AND(L97&lt;&gt;0,A96&gt;0),A96+1,IF(L97&lt;&gt;0,IF('VAA PW'!$XEW$1='VAA PW'!$XEW$12,'VAA PW'!$XEW$13,1),0))</f>
        <v>0</v>
      </c>
      <c r="B97" s="71">
        <f>'VAA PW'!$G$6</f>
        <v>62500</v>
      </c>
      <c r="C97" s="70" t="s">
        <v>5</v>
      </c>
      <c r="D9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97" s="70">
        <f>IF(AND('VAA PW'!$G$7="",'VAA PW'!$G$9="Diesel"),-F97+125,IF(AND('VAA PW'!$G$7="",'VAA PW'!$G$9="Benzine"),-F97+125,Detail!D97))</f>
        <v>52</v>
      </c>
      <c r="F97" s="70">
        <f>-VLOOKUP('VAA PW'!$G$9,Brandstof!$A$2:$C$8,3,FALSE)</f>
        <v>-67</v>
      </c>
      <c r="G97" s="70" t="s">
        <v>6</v>
      </c>
      <c r="I97" s="70">
        <f>Maanden!I96</f>
        <v>0</v>
      </c>
      <c r="J97" s="70">
        <f>Maanden!J96</f>
        <v>365</v>
      </c>
      <c r="K97" s="70" t="s">
        <v>18</v>
      </c>
      <c r="L97" s="71">
        <f t="shared" si="12"/>
        <v>0</v>
      </c>
      <c r="N97" s="72">
        <f>Maanden!F96</f>
        <v>45778</v>
      </c>
      <c r="O97" s="72">
        <f>Maanden!G96</f>
        <v>45808</v>
      </c>
      <c r="P97" s="70">
        <f>Maanden!N96</f>
        <v>31</v>
      </c>
      <c r="Q97" s="70" t="str">
        <f t="shared" si="9"/>
        <v>x 70% =</v>
      </c>
      <c r="R97" s="71">
        <f t="shared" si="10"/>
        <v>0</v>
      </c>
    </row>
    <row r="98" spans="1:18" x14ac:dyDescent="0.25">
      <c r="A98" s="70">
        <f>IF(AND(L98&lt;&gt;0,A97&gt;0),A97+1,IF(L98&lt;&gt;0,IF('VAA PW'!$XEW$1='VAA PW'!$XEW$12,'VAA PW'!$XEW$13,1),0))</f>
        <v>0</v>
      </c>
      <c r="B98" s="71">
        <f>'VAA PW'!$G$6</f>
        <v>62500</v>
      </c>
      <c r="C98" s="70" t="s">
        <v>5</v>
      </c>
      <c r="D9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98" s="70">
        <f>IF(AND('VAA PW'!$G$7="",'VAA PW'!$G$9="Diesel"),-F98+125,IF(AND('VAA PW'!$G$7="",'VAA PW'!$G$9="Benzine"),-F98+125,Detail!D98))</f>
        <v>52</v>
      </c>
      <c r="F98" s="70">
        <f>-VLOOKUP('VAA PW'!$G$9,Brandstof!$A$2:$C$8,3,FALSE)</f>
        <v>-67</v>
      </c>
      <c r="G98" s="70" t="s">
        <v>6</v>
      </c>
      <c r="I98" s="70">
        <f>Maanden!I97</f>
        <v>0</v>
      </c>
      <c r="J98" s="70">
        <f>Maanden!J97</f>
        <v>365</v>
      </c>
      <c r="K98" s="70" t="s">
        <v>18</v>
      </c>
      <c r="L98" s="71">
        <f t="shared" si="12"/>
        <v>0</v>
      </c>
      <c r="N98" s="72">
        <f>Maanden!F97</f>
        <v>45809</v>
      </c>
      <c r="O98" s="72">
        <f>Maanden!G97</f>
        <v>45838</v>
      </c>
      <c r="P98" s="70">
        <f>Maanden!N97</f>
        <v>30</v>
      </c>
      <c r="Q98" s="70" t="str">
        <f t="shared" si="9"/>
        <v>x 70% =</v>
      </c>
      <c r="R98" s="71">
        <f t="shared" si="10"/>
        <v>0</v>
      </c>
    </row>
    <row r="99" spans="1:18" x14ac:dyDescent="0.25">
      <c r="A99" s="70">
        <f>IF(AND(L99&lt;&gt;0,A98&gt;0),A98+1,IF(L99&lt;&gt;0,IF('VAA PW'!$XEW$1='VAA PW'!$XEW$12,'VAA PW'!$XEW$13,1),0))</f>
        <v>0</v>
      </c>
      <c r="B99" s="71">
        <f>'VAA PW'!$G$6</f>
        <v>62500</v>
      </c>
      <c r="C99" s="70" t="s">
        <v>5</v>
      </c>
      <c r="D9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99" s="70">
        <f>IF(AND('VAA PW'!$G$7="",'VAA PW'!$G$9="Diesel"),-F99+125,IF(AND('VAA PW'!$G$7="",'VAA PW'!$G$9="Benzine"),-F99+125,Detail!D99))</f>
        <v>52</v>
      </c>
      <c r="F99" s="70">
        <f>-VLOOKUP('VAA PW'!$G$9,Brandstof!$A$2:$C$8,3,FALSE)</f>
        <v>-67</v>
      </c>
      <c r="G99" s="70" t="s">
        <v>6</v>
      </c>
      <c r="I99" s="70">
        <f>Maanden!I98</f>
        <v>0</v>
      </c>
      <c r="J99" s="70">
        <f>Maanden!J98</f>
        <v>365</v>
      </c>
      <c r="K99" s="70" t="s">
        <v>18</v>
      </c>
      <c r="L99" s="71">
        <f t="shared" si="12"/>
        <v>0</v>
      </c>
      <c r="N99" s="72">
        <f>Maanden!F98</f>
        <v>45839</v>
      </c>
      <c r="O99" s="72">
        <f>Maanden!G98</f>
        <v>45869</v>
      </c>
      <c r="P99" s="70">
        <f>Maanden!N98</f>
        <v>31</v>
      </c>
      <c r="Q99" s="70" t="str">
        <f t="shared" si="9"/>
        <v>x 70% =</v>
      </c>
      <c r="R99" s="71">
        <f t="shared" si="10"/>
        <v>0</v>
      </c>
    </row>
    <row r="100" spans="1:18" x14ac:dyDescent="0.25">
      <c r="A100" s="70">
        <f>IF(AND(L100&lt;&gt;0,A99&gt;0),A99+1,IF(L100&lt;&gt;0,IF('VAA PW'!$XEW$1='VAA PW'!$XEW$12,'VAA PW'!$XEW$13,1),0))</f>
        <v>0</v>
      </c>
      <c r="B100" s="71">
        <f>'VAA PW'!$G$6</f>
        <v>62500</v>
      </c>
      <c r="C100" s="70" t="s">
        <v>5</v>
      </c>
      <c r="D10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00" s="70">
        <f>IF(AND('VAA PW'!$G$7="",'VAA PW'!$G$9="Diesel"),-F100+125,IF(AND('VAA PW'!$G$7="",'VAA PW'!$G$9="Benzine"),-F100+125,Detail!D100))</f>
        <v>52</v>
      </c>
      <c r="F100" s="70">
        <f>-VLOOKUP('VAA PW'!$G$9,Brandstof!$A$2:$C$8,3,FALSE)</f>
        <v>-67</v>
      </c>
      <c r="G100" s="70" t="s">
        <v>6</v>
      </c>
      <c r="I100" s="70">
        <f>Maanden!I99</f>
        <v>0</v>
      </c>
      <c r="J100" s="70">
        <f>Maanden!J99</f>
        <v>365</v>
      </c>
      <c r="K100" s="70" t="s">
        <v>18</v>
      </c>
      <c r="L100" s="71">
        <f t="shared" si="12"/>
        <v>0</v>
      </c>
      <c r="N100" s="72">
        <f>Maanden!F99</f>
        <v>45870</v>
      </c>
      <c r="O100" s="72">
        <f>Maanden!G99</f>
        <v>45900</v>
      </c>
      <c r="P100" s="70">
        <f>Maanden!N99</f>
        <v>31</v>
      </c>
      <c r="Q100" s="70" t="str">
        <f t="shared" si="9"/>
        <v>x 70% =</v>
      </c>
      <c r="R100" s="71">
        <f t="shared" si="10"/>
        <v>0</v>
      </c>
    </row>
    <row r="101" spans="1:18" x14ac:dyDescent="0.25">
      <c r="A101" s="70">
        <f>IF(AND(L101&lt;&gt;0,A100&gt;0),A100+1,IF(L101&lt;&gt;0,IF('VAA PW'!$XEW$1='VAA PW'!$XEW$12,'VAA PW'!$XEW$13,1),0))</f>
        <v>0</v>
      </c>
      <c r="B101" s="71">
        <f>'VAA PW'!$G$6</f>
        <v>62500</v>
      </c>
      <c r="C101" s="70" t="s">
        <v>5</v>
      </c>
      <c r="D10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01" s="70">
        <f>IF(AND('VAA PW'!$G$7="",'VAA PW'!$G$9="Diesel"),-F101+125,IF(AND('VAA PW'!$G$7="",'VAA PW'!$G$9="Benzine"),-F101+125,Detail!D101))</f>
        <v>52</v>
      </c>
      <c r="F101" s="70">
        <f>-VLOOKUP('VAA PW'!$G$9,Brandstof!$A$2:$C$8,3,FALSE)</f>
        <v>-67</v>
      </c>
      <c r="G101" s="70" t="s">
        <v>6</v>
      </c>
      <c r="I101" s="70">
        <f>Maanden!I100</f>
        <v>0</v>
      </c>
      <c r="J101" s="70">
        <f>Maanden!J100</f>
        <v>365</v>
      </c>
      <c r="K101" s="70" t="s">
        <v>18</v>
      </c>
      <c r="L101" s="71">
        <f t="shared" si="12"/>
        <v>0</v>
      </c>
      <c r="N101" s="72">
        <f>Maanden!F100</f>
        <v>45901</v>
      </c>
      <c r="O101" s="72">
        <f>Maanden!G100</f>
        <v>45930</v>
      </c>
      <c r="P101" s="70">
        <f>Maanden!N100</f>
        <v>30</v>
      </c>
      <c r="Q101" s="70" t="str">
        <f t="shared" si="9"/>
        <v>x 70% =</v>
      </c>
      <c r="R101" s="71">
        <f t="shared" si="10"/>
        <v>0</v>
      </c>
    </row>
    <row r="102" spans="1:18" x14ac:dyDescent="0.25">
      <c r="A102" s="70">
        <f>IF(AND(L102&lt;&gt;0,A101&gt;0),A101+1,IF(L102&lt;&gt;0,IF('VAA PW'!$XEW$1='VAA PW'!$XEW$12,'VAA PW'!$XEW$13,1),0))</f>
        <v>0</v>
      </c>
      <c r="B102" s="71">
        <f>'VAA PW'!$G$6</f>
        <v>62500</v>
      </c>
      <c r="C102" s="70" t="s">
        <v>5</v>
      </c>
      <c r="D10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02" s="70">
        <f>IF(AND('VAA PW'!$G$7="",'VAA PW'!$G$9="Diesel"),-F102+125,IF(AND('VAA PW'!$G$7="",'VAA PW'!$G$9="Benzine"),-F102+125,Detail!D102))</f>
        <v>52</v>
      </c>
      <c r="F102" s="70">
        <f>-VLOOKUP('VAA PW'!$G$9,Brandstof!$A$2:$C$8,3,FALSE)</f>
        <v>-67</v>
      </c>
      <c r="G102" s="70" t="s">
        <v>6</v>
      </c>
      <c r="I102" s="70">
        <f>Maanden!I101</f>
        <v>0</v>
      </c>
      <c r="J102" s="70">
        <f>Maanden!J101</f>
        <v>365</v>
      </c>
      <c r="K102" s="70" t="s">
        <v>18</v>
      </c>
      <c r="L102" s="71">
        <f t="shared" si="12"/>
        <v>0</v>
      </c>
      <c r="N102" s="72">
        <f>Maanden!F101</f>
        <v>45931</v>
      </c>
      <c r="O102" s="72">
        <f>Maanden!G101</f>
        <v>45961</v>
      </c>
      <c r="P102" s="70">
        <f>Maanden!N101</f>
        <v>31</v>
      </c>
      <c r="Q102" s="70" t="str">
        <f t="shared" si="9"/>
        <v>x 70% =</v>
      </c>
      <c r="R102" s="71">
        <f t="shared" si="10"/>
        <v>0</v>
      </c>
    </row>
    <row r="103" spans="1:18" x14ac:dyDescent="0.25">
      <c r="A103" s="70">
        <f>IF(AND(L103&lt;&gt;0,A102&gt;0),A102+1,IF(L103&lt;&gt;0,IF('VAA PW'!$XEW$1='VAA PW'!$XEW$12,'VAA PW'!$XEW$13,1),0))</f>
        <v>0</v>
      </c>
      <c r="B103" s="71">
        <f>'VAA PW'!$G$6</f>
        <v>62500</v>
      </c>
      <c r="C103" s="70" t="s">
        <v>5</v>
      </c>
      <c r="D10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03" s="70">
        <f>IF(AND('VAA PW'!$G$7="",'VAA PW'!$G$9="Diesel"),-F103+125,IF(AND('VAA PW'!$G$7="",'VAA PW'!$G$9="Benzine"),-F103+125,Detail!D103))</f>
        <v>52</v>
      </c>
      <c r="F103" s="70">
        <f>-VLOOKUP('VAA PW'!$G$9,Brandstof!$A$2:$C$8,3,FALSE)</f>
        <v>-67</v>
      </c>
      <c r="G103" s="70" t="s">
        <v>6</v>
      </c>
      <c r="I103" s="70">
        <f>Maanden!I102</f>
        <v>0</v>
      </c>
      <c r="J103" s="70">
        <f>Maanden!J102</f>
        <v>365</v>
      </c>
      <c r="K103" s="70" t="s">
        <v>18</v>
      </c>
      <c r="L103" s="71">
        <f t="shared" si="12"/>
        <v>0</v>
      </c>
      <c r="N103" s="72">
        <f>Maanden!F102</f>
        <v>45962</v>
      </c>
      <c r="O103" s="72">
        <f>Maanden!G102</f>
        <v>45991</v>
      </c>
      <c r="P103" s="70">
        <f>Maanden!N102</f>
        <v>30</v>
      </c>
      <c r="Q103" s="70" t="str">
        <f t="shared" si="9"/>
        <v>x 70% =</v>
      </c>
      <c r="R103" s="71">
        <f t="shared" si="10"/>
        <v>0</v>
      </c>
    </row>
    <row r="104" spans="1:18" x14ac:dyDescent="0.25">
      <c r="A104" s="70">
        <f>IF(AND(L104&lt;&gt;0,A103&gt;0),A103+1,IF(L104&lt;&gt;0,IF('VAA PW'!$XEW$1='VAA PW'!$XEW$12,'VAA PW'!$XEW$13,1),0))</f>
        <v>0</v>
      </c>
      <c r="B104" s="71">
        <f>'VAA PW'!$G$6</f>
        <v>62500</v>
      </c>
      <c r="C104" s="70" t="s">
        <v>5</v>
      </c>
      <c r="D10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04" s="70">
        <f>IF(AND('VAA PW'!$G$7="",'VAA PW'!$G$9="Diesel"),-F104+125,IF(AND('VAA PW'!$G$7="",'VAA PW'!$G$9="Benzine"),-F104+125,Detail!D104))</f>
        <v>52</v>
      </c>
      <c r="F104" s="70">
        <f>-VLOOKUP('VAA PW'!$G$9,Brandstof!$A$2:$C$8,3,FALSE)</f>
        <v>-67</v>
      </c>
      <c r="G104" s="70" t="s">
        <v>6</v>
      </c>
      <c r="I104" s="70">
        <f>Maanden!I103</f>
        <v>0</v>
      </c>
      <c r="J104" s="70">
        <f>Maanden!J103</f>
        <v>365</v>
      </c>
      <c r="K104" s="70" t="s">
        <v>18</v>
      </c>
      <c r="L104" s="71">
        <f t="shared" si="12"/>
        <v>0</v>
      </c>
      <c r="N104" s="72">
        <f>Maanden!F103</f>
        <v>45992</v>
      </c>
      <c r="O104" s="72">
        <f>Maanden!G103</f>
        <v>46022</v>
      </c>
      <c r="P104" s="70">
        <f>Maanden!N103</f>
        <v>31</v>
      </c>
      <c r="Q104" s="70" t="str">
        <f t="shared" si="9"/>
        <v>x 70% =</v>
      </c>
      <c r="R104" s="71">
        <f t="shared" si="10"/>
        <v>0</v>
      </c>
    </row>
    <row r="105" spans="1:18" x14ac:dyDescent="0.25">
      <c r="A105" s="70">
        <f>IF(AND(L105&lt;&gt;0,A104&gt;0),A104+1,IF(L105&lt;&gt;0,IF('VAA PW'!$XEW$1='VAA PW'!$XEW$12,'VAA PW'!$XEW$13,1),0))</f>
        <v>0</v>
      </c>
      <c r="B105" s="71">
        <f>'VAA PW'!$G$6</f>
        <v>62500</v>
      </c>
      <c r="C105" s="70" t="s">
        <v>5</v>
      </c>
      <c r="D10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05" s="70">
        <f>IF(AND('VAA PW'!$G$7="",'VAA PW'!$G$9="Diesel"),-F105+125,IF(AND('VAA PW'!$G$7="",'VAA PW'!$G$9="Benzine"),-F105+125,Detail!D105))</f>
        <v>52</v>
      </c>
      <c r="F105" s="70">
        <f>-VLOOKUP('VAA PW'!$G$9,Brandstof!$A$2:$C$8,3,FALSE)</f>
        <v>-67</v>
      </c>
      <c r="G105" s="70" t="s">
        <v>6</v>
      </c>
      <c r="I105" s="70">
        <f>Maanden!I104</f>
        <v>0</v>
      </c>
      <c r="J105" s="70">
        <f>Maanden!J104</f>
        <v>365</v>
      </c>
      <c r="K105" s="70" t="s">
        <v>18</v>
      </c>
      <c r="L105" s="71">
        <f t="shared" si="12"/>
        <v>0</v>
      </c>
      <c r="N105" s="72">
        <f>Maanden!F104</f>
        <v>46023</v>
      </c>
      <c r="O105" s="72">
        <f>Maanden!G104</f>
        <v>46053</v>
      </c>
      <c r="P105" s="70">
        <f>Maanden!N104</f>
        <v>31</v>
      </c>
      <c r="Q105" s="70" t="str">
        <f t="shared" si="9"/>
        <v>x 70% =</v>
      </c>
      <c r="R105" s="71">
        <f t="shared" si="10"/>
        <v>0</v>
      </c>
    </row>
    <row r="106" spans="1:18" x14ac:dyDescent="0.25">
      <c r="A106" s="70">
        <f>IF(AND(L106&lt;&gt;0,A105&gt;0),A105+1,IF(L106&lt;&gt;0,IF('VAA PW'!$XEW$1='VAA PW'!$XEW$12,'VAA PW'!$XEW$13,1),0))</f>
        <v>0</v>
      </c>
      <c r="B106" s="71">
        <f>'VAA PW'!$G$6</f>
        <v>62500</v>
      </c>
      <c r="C106" s="70" t="s">
        <v>5</v>
      </c>
      <c r="D10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06" s="70">
        <f>IF(AND('VAA PW'!$G$7="",'VAA PW'!$G$9="Diesel"),-F106+125,IF(AND('VAA PW'!$G$7="",'VAA PW'!$G$9="Benzine"),-F106+125,Detail!D106))</f>
        <v>52</v>
      </c>
      <c r="F106" s="70">
        <f>-VLOOKUP('VAA PW'!$G$9,Brandstof!$A$2:$C$8,3,FALSE)</f>
        <v>-67</v>
      </c>
      <c r="G106" s="70" t="s">
        <v>6</v>
      </c>
      <c r="I106" s="70">
        <f>Maanden!I105</f>
        <v>0</v>
      </c>
      <c r="J106" s="70">
        <f>Maanden!J105</f>
        <v>365</v>
      </c>
      <c r="K106" s="70" t="s">
        <v>18</v>
      </c>
      <c r="L106" s="71">
        <f t="shared" si="12"/>
        <v>0</v>
      </c>
      <c r="N106" s="72">
        <f>Maanden!F105</f>
        <v>46054</v>
      </c>
      <c r="O106" s="72">
        <f>Maanden!G105</f>
        <v>46081</v>
      </c>
      <c r="P106" s="70">
        <f>Maanden!N105</f>
        <v>28</v>
      </c>
      <c r="Q106" s="70" t="str">
        <f t="shared" si="9"/>
        <v>x 70% =</v>
      </c>
      <c r="R106" s="71">
        <f t="shared" si="10"/>
        <v>0</v>
      </c>
    </row>
    <row r="107" spans="1:18" x14ac:dyDescent="0.25">
      <c r="A107" s="70">
        <f>IF(AND(L107&lt;&gt;0,A106&gt;0),A106+1,IF(L107&lt;&gt;0,IF('VAA PW'!$XEW$1='VAA PW'!$XEW$12,'VAA PW'!$XEW$13,1),0))</f>
        <v>0</v>
      </c>
      <c r="B107" s="71">
        <f>'VAA PW'!$G$6</f>
        <v>62500</v>
      </c>
      <c r="C107" s="70" t="s">
        <v>5</v>
      </c>
      <c r="D10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07" s="70">
        <f>IF(AND('VAA PW'!$G$7="",'VAA PW'!$G$9="Diesel"),-F107+125,IF(AND('VAA PW'!$G$7="",'VAA PW'!$G$9="Benzine"),-F107+125,Detail!D107))</f>
        <v>52</v>
      </c>
      <c r="F107" s="70">
        <f>-VLOOKUP('VAA PW'!$G$9,Brandstof!$A$2:$C$8,3,FALSE)</f>
        <v>-67</v>
      </c>
      <c r="G107" s="70" t="s">
        <v>6</v>
      </c>
      <c r="I107" s="70">
        <f>Maanden!I106</f>
        <v>0</v>
      </c>
      <c r="J107" s="70">
        <f>Maanden!J106</f>
        <v>365</v>
      </c>
      <c r="K107" s="70" t="s">
        <v>18</v>
      </c>
      <c r="L107" s="71">
        <f t="shared" si="12"/>
        <v>0</v>
      </c>
      <c r="N107" s="72">
        <f>Maanden!F106</f>
        <v>46082</v>
      </c>
      <c r="O107" s="72">
        <f>Maanden!G106</f>
        <v>46112</v>
      </c>
      <c r="P107" s="70">
        <f>Maanden!N106</f>
        <v>31</v>
      </c>
      <c r="Q107" s="70" t="str">
        <f t="shared" si="9"/>
        <v>x 70% =</v>
      </c>
      <c r="R107" s="71">
        <f t="shared" si="10"/>
        <v>0</v>
      </c>
    </row>
    <row r="108" spans="1:18" x14ac:dyDescent="0.25">
      <c r="A108" s="70">
        <f>IF(AND(L108&lt;&gt;0,A107&gt;0),A107+1,IF(L108&lt;&gt;0,IF('VAA PW'!$XEW$1='VAA PW'!$XEW$12,'VAA PW'!$XEW$13,1),0))</f>
        <v>0</v>
      </c>
      <c r="B108" s="71">
        <f>'VAA PW'!$G$6</f>
        <v>62500</v>
      </c>
      <c r="C108" s="70" t="s">
        <v>5</v>
      </c>
      <c r="D10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08" s="70">
        <f>IF(AND('VAA PW'!$G$7="",'VAA PW'!$G$9="Diesel"),-F108+125,IF(AND('VAA PW'!$G$7="",'VAA PW'!$G$9="Benzine"),-F108+125,Detail!D108))</f>
        <v>52</v>
      </c>
      <c r="F108" s="70">
        <f>-VLOOKUP('VAA PW'!$G$9,Brandstof!$A$2:$C$8,3,FALSE)</f>
        <v>-67</v>
      </c>
      <c r="G108" s="70" t="s">
        <v>6</v>
      </c>
      <c r="I108" s="70">
        <f>Maanden!I107</f>
        <v>0</v>
      </c>
      <c r="J108" s="70">
        <f>Maanden!J107</f>
        <v>365</v>
      </c>
      <c r="K108" s="70" t="s">
        <v>18</v>
      </c>
      <c r="L108" s="71">
        <f t="shared" si="12"/>
        <v>0</v>
      </c>
      <c r="N108" s="72">
        <f>Maanden!F107</f>
        <v>46113</v>
      </c>
      <c r="O108" s="72">
        <f>Maanden!G107</f>
        <v>46142</v>
      </c>
      <c r="P108" s="70">
        <f>Maanden!N107</f>
        <v>30</v>
      </c>
      <c r="Q108" s="70" t="str">
        <f t="shared" si="9"/>
        <v>x 70% =</v>
      </c>
      <c r="R108" s="71">
        <f t="shared" si="10"/>
        <v>0</v>
      </c>
    </row>
    <row r="109" spans="1:18" x14ac:dyDescent="0.25">
      <c r="A109" s="70">
        <f>IF(AND(L109&lt;&gt;0,A108&gt;0),A108+1,IF(L109&lt;&gt;0,IF('VAA PW'!$XEW$1='VAA PW'!$XEW$12,'VAA PW'!$XEW$13,1),0))</f>
        <v>0</v>
      </c>
      <c r="B109" s="71">
        <f>'VAA PW'!$G$6</f>
        <v>62500</v>
      </c>
      <c r="C109" s="70" t="s">
        <v>5</v>
      </c>
      <c r="D10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09" s="70">
        <f>IF(AND('VAA PW'!$G$7="",'VAA PW'!$G$9="Diesel"),-F109+125,IF(AND('VAA PW'!$G$7="",'VAA PW'!$G$9="Benzine"),-F109+125,Detail!D109))</f>
        <v>52</v>
      </c>
      <c r="F109" s="70">
        <f>-VLOOKUP('VAA PW'!$G$9,Brandstof!$A$2:$C$8,3,FALSE)</f>
        <v>-67</v>
      </c>
      <c r="G109" s="70" t="s">
        <v>6</v>
      </c>
      <c r="I109" s="70">
        <f>Maanden!I108</f>
        <v>0</v>
      </c>
      <c r="J109" s="70">
        <f>Maanden!J108</f>
        <v>365</v>
      </c>
      <c r="K109" s="70" t="s">
        <v>18</v>
      </c>
      <c r="L109" s="71">
        <f t="shared" si="12"/>
        <v>0</v>
      </c>
      <c r="N109" s="72">
        <f>Maanden!F108</f>
        <v>46143</v>
      </c>
      <c r="O109" s="72">
        <f>Maanden!G108</f>
        <v>46173</v>
      </c>
      <c r="P109" s="70">
        <f>Maanden!N108</f>
        <v>31</v>
      </c>
      <c r="Q109" s="70" t="str">
        <f t="shared" si="9"/>
        <v>x 70% =</v>
      </c>
      <c r="R109" s="71">
        <f t="shared" si="10"/>
        <v>0</v>
      </c>
    </row>
    <row r="110" spans="1:18" x14ac:dyDescent="0.25">
      <c r="A110" s="70">
        <f>IF(AND(L110&lt;&gt;0,A109&gt;0),A109+1,IF(L110&lt;&gt;0,IF('VAA PW'!$XEW$1='VAA PW'!$XEW$12,'VAA PW'!$XEW$13,1),0))</f>
        <v>0</v>
      </c>
      <c r="B110" s="71">
        <f>'VAA PW'!$G$6</f>
        <v>62500</v>
      </c>
      <c r="C110" s="70" t="s">
        <v>5</v>
      </c>
      <c r="D11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10" s="70">
        <f>IF(AND('VAA PW'!$G$7="",'VAA PW'!$G$9="Diesel"),-F110+125,IF(AND('VAA PW'!$G$7="",'VAA PW'!$G$9="Benzine"),-F110+125,Detail!D110))</f>
        <v>52</v>
      </c>
      <c r="F110" s="70">
        <f>-VLOOKUP('VAA PW'!$G$9,Brandstof!$A$2:$C$8,3,FALSE)</f>
        <v>-67</v>
      </c>
      <c r="G110" s="70" t="s">
        <v>6</v>
      </c>
      <c r="I110" s="70">
        <f>Maanden!I109</f>
        <v>0</v>
      </c>
      <c r="J110" s="70">
        <f>Maanden!J109</f>
        <v>365</v>
      </c>
      <c r="K110" s="70" t="s">
        <v>18</v>
      </c>
      <c r="L110" s="71">
        <f t="shared" si="12"/>
        <v>0</v>
      </c>
      <c r="N110" s="72">
        <f>Maanden!F109</f>
        <v>46174</v>
      </c>
      <c r="O110" s="72">
        <f>Maanden!G109</f>
        <v>46203</v>
      </c>
      <c r="P110" s="70">
        <f>Maanden!N109</f>
        <v>30</v>
      </c>
      <c r="Q110" s="70" t="str">
        <f t="shared" si="9"/>
        <v>x 70% =</v>
      </c>
      <c r="R110" s="71">
        <f t="shared" si="10"/>
        <v>0</v>
      </c>
    </row>
    <row r="111" spans="1:18" x14ac:dyDescent="0.25">
      <c r="A111" s="70">
        <f>IF(AND(L111&lt;&gt;0,A110&gt;0),A110+1,IF(L111&lt;&gt;0,IF('VAA PW'!$XEW$1='VAA PW'!$XEW$12,'VAA PW'!$XEW$13,1),0))</f>
        <v>0</v>
      </c>
      <c r="B111" s="71">
        <f>'VAA PW'!$G$6</f>
        <v>62500</v>
      </c>
      <c r="C111" s="70" t="s">
        <v>5</v>
      </c>
      <c r="D11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11" s="70">
        <f>IF(AND('VAA PW'!$G$7="",'VAA PW'!$G$9="Diesel"),-F111+125,IF(AND('VAA PW'!$G$7="",'VAA PW'!$G$9="Benzine"),-F111+125,Detail!D111))</f>
        <v>52</v>
      </c>
      <c r="F111" s="70">
        <f>-VLOOKUP('VAA PW'!$G$9,Brandstof!$A$2:$C$8,3,FALSE)</f>
        <v>-67</v>
      </c>
      <c r="G111" s="70" t="s">
        <v>6</v>
      </c>
      <c r="I111" s="70">
        <f>Maanden!I110</f>
        <v>0</v>
      </c>
      <c r="J111" s="70">
        <f>Maanden!J110</f>
        <v>365</v>
      </c>
      <c r="K111" s="70" t="s">
        <v>18</v>
      </c>
      <c r="L111" s="71">
        <f t="shared" si="12"/>
        <v>0</v>
      </c>
      <c r="N111" s="72">
        <f>Maanden!F110</f>
        <v>46204</v>
      </c>
      <c r="O111" s="72">
        <f>Maanden!G110</f>
        <v>46234</v>
      </c>
      <c r="P111" s="70">
        <f>Maanden!N110</f>
        <v>31</v>
      </c>
      <c r="Q111" s="70" t="str">
        <f t="shared" si="9"/>
        <v>x 70% =</v>
      </c>
      <c r="R111" s="71">
        <f t="shared" si="10"/>
        <v>0</v>
      </c>
    </row>
    <row r="112" spans="1:18" x14ac:dyDescent="0.25">
      <c r="A112" s="70">
        <f>IF(AND(L112&lt;&gt;0,A111&gt;0),A111+1,IF(L112&lt;&gt;0,IF('VAA PW'!$XEW$1='VAA PW'!$XEW$12,'VAA PW'!$XEW$13,1),0))</f>
        <v>0</v>
      </c>
      <c r="B112" s="71">
        <f>'VAA PW'!$G$6</f>
        <v>62500</v>
      </c>
      <c r="C112" s="70" t="s">
        <v>5</v>
      </c>
      <c r="D11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12" s="70">
        <f>IF(AND('VAA PW'!$G$7="",'VAA PW'!$G$9="Diesel"),-F112+125,IF(AND('VAA PW'!$G$7="",'VAA PW'!$G$9="Benzine"),-F112+125,Detail!D112))</f>
        <v>52</v>
      </c>
      <c r="F112" s="70">
        <f>-VLOOKUP('VAA PW'!$G$9,Brandstof!$A$2:$C$8,3,FALSE)</f>
        <v>-67</v>
      </c>
      <c r="G112" s="70" t="s">
        <v>6</v>
      </c>
      <c r="I112" s="70">
        <f>Maanden!I111</f>
        <v>0</v>
      </c>
      <c r="J112" s="70">
        <f>Maanden!J111</f>
        <v>365</v>
      </c>
      <c r="K112" s="70" t="s">
        <v>18</v>
      </c>
      <c r="L112" s="71">
        <f t="shared" si="12"/>
        <v>0</v>
      </c>
      <c r="N112" s="72">
        <f>Maanden!F111</f>
        <v>46235</v>
      </c>
      <c r="O112" s="72">
        <f>Maanden!G111</f>
        <v>46265</v>
      </c>
      <c r="P112" s="70">
        <f>Maanden!N111</f>
        <v>31</v>
      </c>
      <c r="Q112" s="70" t="str">
        <f t="shared" si="9"/>
        <v>x 70% =</v>
      </c>
      <c r="R112" s="71">
        <f t="shared" si="10"/>
        <v>0</v>
      </c>
    </row>
    <row r="113" spans="1:18" x14ac:dyDescent="0.25">
      <c r="A113" s="70">
        <f>IF(AND(L113&lt;&gt;0,A112&gt;0),A112+1,IF(L113&lt;&gt;0,IF('VAA PW'!$XEW$1='VAA PW'!$XEW$12,'VAA PW'!$XEW$13,1),0))</f>
        <v>0</v>
      </c>
      <c r="B113" s="71">
        <f>'VAA PW'!$G$6</f>
        <v>62500</v>
      </c>
      <c r="C113" s="70" t="s">
        <v>5</v>
      </c>
      <c r="D11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13" s="70">
        <f>IF(AND('VAA PW'!$G$7="",'VAA PW'!$G$9="Diesel"),-F113+125,IF(AND('VAA PW'!$G$7="",'VAA PW'!$G$9="Benzine"),-F113+125,Detail!D113))</f>
        <v>52</v>
      </c>
      <c r="F113" s="70">
        <f>-VLOOKUP('VAA PW'!$G$9,Brandstof!$A$2:$C$8,3,FALSE)</f>
        <v>-67</v>
      </c>
      <c r="G113" s="70" t="s">
        <v>6</v>
      </c>
      <c r="I113" s="70">
        <f>Maanden!I112</f>
        <v>0</v>
      </c>
      <c r="J113" s="70">
        <f>Maanden!J112</f>
        <v>365</v>
      </c>
      <c r="K113" s="70" t="s">
        <v>18</v>
      </c>
      <c r="L113" s="71">
        <f t="shared" si="12"/>
        <v>0</v>
      </c>
      <c r="N113" s="72">
        <f>Maanden!F112</f>
        <v>46266</v>
      </c>
      <c r="O113" s="72">
        <f>Maanden!G112</f>
        <v>46295</v>
      </c>
      <c r="P113" s="70">
        <f>Maanden!N112</f>
        <v>30</v>
      </c>
      <c r="Q113" s="70" t="str">
        <f t="shared" si="9"/>
        <v>x 70% =</v>
      </c>
      <c r="R113" s="71">
        <f t="shared" si="10"/>
        <v>0</v>
      </c>
    </row>
    <row r="114" spans="1:18" x14ac:dyDescent="0.25">
      <c r="A114" s="70">
        <f>IF(AND(L114&lt;&gt;0,A113&gt;0),A113+1,IF(L114&lt;&gt;0,IF('VAA PW'!$XEW$1='VAA PW'!$XEW$12,'VAA PW'!$XEW$13,1),0))</f>
        <v>0</v>
      </c>
      <c r="B114" s="71">
        <f>'VAA PW'!$G$6</f>
        <v>62500</v>
      </c>
      <c r="C114" s="70" t="s">
        <v>5</v>
      </c>
      <c r="D11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14" s="70">
        <f>IF(AND('VAA PW'!$G$7="",'VAA PW'!$G$9="Diesel"),-F114+125,IF(AND('VAA PW'!$G$7="",'VAA PW'!$G$9="Benzine"),-F114+125,Detail!D114))</f>
        <v>52</v>
      </c>
      <c r="F114" s="70">
        <f>-VLOOKUP('VAA PW'!$G$9,Brandstof!$A$2:$C$8,3,FALSE)</f>
        <v>-67</v>
      </c>
      <c r="G114" s="70" t="s">
        <v>6</v>
      </c>
      <c r="I114" s="70">
        <f>Maanden!I113</f>
        <v>0</v>
      </c>
      <c r="J114" s="70">
        <f>Maanden!J113</f>
        <v>365</v>
      </c>
      <c r="K114" s="70" t="s">
        <v>18</v>
      </c>
      <c r="L114" s="71">
        <f t="shared" si="12"/>
        <v>0</v>
      </c>
      <c r="N114" s="72">
        <f>Maanden!F113</f>
        <v>46296</v>
      </c>
      <c r="O114" s="72">
        <f>Maanden!G113</f>
        <v>46326</v>
      </c>
      <c r="P114" s="70">
        <f>Maanden!N113</f>
        <v>31</v>
      </c>
      <c r="Q114" s="70" t="str">
        <f t="shared" si="9"/>
        <v>x 70% =</v>
      </c>
      <c r="R114" s="71">
        <f t="shared" si="10"/>
        <v>0</v>
      </c>
    </row>
    <row r="115" spans="1:18" x14ac:dyDescent="0.25">
      <c r="A115" s="70">
        <f>IF(AND(L115&lt;&gt;0,A114&gt;0),A114+1,IF(L115&lt;&gt;0,IF('VAA PW'!$XEW$1='VAA PW'!$XEW$12,'VAA PW'!$XEW$13,1),0))</f>
        <v>0</v>
      </c>
      <c r="B115" s="71">
        <f>'VAA PW'!$G$6</f>
        <v>62500</v>
      </c>
      <c r="C115" s="70" t="s">
        <v>5</v>
      </c>
      <c r="D11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15" s="70">
        <f>IF(AND('VAA PW'!$G$7="",'VAA PW'!$G$9="Diesel"),-F115+125,IF(AND('VAA PW'!$G$7="",'VAA PW'!$G$9="Benzine"),-F115+125,Detail!D115))</f>
        <v>52</v>
      </c>
      <c r="F115" s="70">
        <f>-VLOOKUP('VAA PW'!$G$9,Brandstof!$A$2:$C$8,3,FALSE)</f>
        <v>-67</v>
      </c>
      <c r="G115" s="70" t="s">
        <v>6</v>
      </c>
      <c r="I115" s="70">
        <f>Maanden!I114</f>
        <v>0</v>
      </c>
      <c r="J115" s="70">
        <f>Maanden!J114</f>
        <v>365</v>
      </c>
      <c r="K115" s="70" t="s">
        <v>18</v>
      </c>
      <c r="L115" s="71">
        <f t="shared" si="12"/>
        <v>0</v>
      </c>
      <c r="N115" s="72">
        <f>Maanden!F114</f>
        <v>46327</v>
      </c>
      <c r="O115" s="72">
        <f>Maanden!G114</f>
        <v>46356</v>
      </c>
      <c r="P115" s="70">
        <f>Maanden!N114</f>
        <v>30</v>
      </c>
      <c r="Q115" s="70" t="str">
        <f t="shared" si="9"/>
        <v>x 70% =</v>
      </c>
      <c r="R115" s="71">
        <f t="shared" si="10"/>
        <v>0</v>
      </c>
    </row>
    <row r="116" spans="1:18" x14ac:dyDescent="0.25">
      <c r="A116" s="70">
        <f>IF(AND(L116&lt;&gt;0,A115&gt;0),A115+1,IF(L116&lt;&gt;0,IF('VAA PW'!$XEW$1='VAA PW'!$XEW$12,'VAA PW'!$XEW$13,1),0))</f>
        <v>0</v>
      </c>
      <c r="B116" s="71">
        <f>'VAA PW'!$G$6</f>
        <v>62500</v>
      </c>
      <c r="C116" s="70" t="s">
        <v>5</v>
      </c>
      <c r="D11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16" s="70">
        <f>IF(AND('VAA PW'!$G$7="",'VAA PW'!$G$9="Diesel"),-F116+125,IF(AND('VAA PW'!$G$7="",'VAA PW'!$G$9="Benzine"),-F116+125,Detail!D116))</f>
        <v>52</v>
      </c>
      <c r="F116" s="70">
        <f>-VLOOKUP('VAA PW'!$G$9,Brandstof!$A$2:$C$8,3,FALSE)</f>
        <v>-67</v>
      </c>
      <c r="G116" s="70" t="s">
        <v>6</v>
      </c>
      <c r="I116" s="70">
        <f>Maanden!I115</f>
        <v>0</v>
      </c>
      <c r="J116" s="70">
        <f>Maanden!J115</f>
        <v>365</v>
      </c>
      <c r="K116" s="70" t="s">
        <v>18</v>
      </c>
      <c r="L116" s="71">
        <f t="shared" si="12"/>
        <v>0</v>
      </c>
      <c r="N116" s="72">
        <f>Maanden!F115</f>
        <v>46357</v>
      </c>
      <c r="O116" s="72">
        <f>Maanden!G115</f>
        <v>46387</v>
      </c>
      <c r="P116" s="70">
        <f>Maanden!N115</f>
        <v>31</v>
      </c>
      <c r="Q116" s="70" t="str">
        <f t="shared" si="9"/>
        <v>x 70% =</v>
      </c>
      <c r="R116" s="71">
        <f t="shared" si="10"/>
        <v>0</v>
      </c>
    </row>
    <row r="117" spans="1:18" x14ac:dyDescent="0.25">
      <c r="A117" s="70">
        <f>IF(AND(L117&lt;&gt;0,A116&gt;0),A116+1,IF(L117&lt;&gt;0,IF('VAA PW'!$XEW$1='VAA PW'!$XEW$12,'VAA PW'!$XEW$13,1),0))</f>
        <v>0</v>
      </c>
      <c r="B117" s="71">
        <f>'VAA PW'!$G$6</f>
        <v>62500</v>
      </c>
      <c r="C117" s="70" t="s">
        <v>5</v>
      </c>
      <c r="D11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17" s="70">
        <f>IF(AND('VAA PW'!$G$7="",'VAA PW'!$G$9="Diesel"),-F117+125,IF(AND('VAA PW'!$G$7="",'VAA PW'!$G$9="Benzine"),-F117+125,Detail!D117))</f>
        <v>52</v>
      </c>
      <c r="F117" s="70">
        <f>-VLOOKUP('VAA PW'!$G$9,Brandstof!$A$2:$C$8,3,FALSE)</f>
        <v>-67</v>
      </c>
      <c r="G117" s="70" t="s">
        <v>6</v>
      </c>
      <c r="I117" s="70">
        <f>Maanden!I116</f>
        <v>0</v>
      </c>
      <c r="J117" s="70">
        <f>Maanden!J116</f>
        <v>365</v>
      </c>
      <c r="K117" s="70" t="s">
        <v>18</v>
      </c>
      <c r="L117" s="71">
        <f t="shared" si="12"/>
        <v>0</v>
      </c>
      <c r="N117" s="72">
        <f>Maanden!F116</f>
        <v>46388</v>
      </c>
      <c r="O117" s="72">
        <f>Maanden!G116</f>
        <v>46418</v>
      </c>
      <c r="P117" s="70">
        <f>Maanden!N116</f>
        <v>31</v>
      </c>
      <c r="Q117" s="70" t="str">
        <f t="shared" si="9"/>
        <v>x 70% =</v>
      </c>
      <c r="R117" s="71">
        <f t="shared" si="10"/>
        <v>0</v>
      </c>
    </row>
    <row r="118" spans="1:18" x14ac:dyDescent="0.25">
      <c r="A118" s="70">
        <f>IF(AND(L118&lt;&gt;0,A117&gt;0),A117+1,IF(L118&lt;&gt;0,IF('VAA PW'!$XEW$1='VAA PW'!$XEW$12,'VAA PW'!$XEW$13,1),0))</f>
        <v>0</v>
      </c>
      <c r="B118" s="71">
        <f>'VAA PW'!$G$6</f>
        <v>62500</v>
      </c>
      <c r="C118" s="70" t="s">
        <v>5</v>
      </c>
      <c r="D11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18" s="70">
        <f>IF(AND('VAA PW'!$G$7="",'VAA PW'!$G$9="Diesel"),-F118+125,IF(AND('VAA PW'!$G$7="",'VAA PW'!$G$9="Benzine"),-F118+125,Detail!D118))</f>
        <v>52</v>
      </c>
      <c r="F118" s="70">
        <f>-VLOOKUP('VAA PW'!$G$9,Brandstof!$A$2:$C$8,3,FALSE)</f>
        <v>-67</v>
      </c>
      <c r="G118" s="70" t="s">
        <v>6</v>
      </c>
      <c r="I118" s="70">
        <f>Maanden!I117</f>
        <v>0</v>
      </c>
      <c r="J118" s="70">
        <f>Maanden!J117</f>
        <v>365</v>
      </c>
      <c r="K118" s="70" t="s">
        <v>18</v>
      </c>
      <c r="L118" s="71">
        <f t="shared" si="12"/>
        <v>0</v>
      </c>
      <c r="N118" s="72">
        <f>Maanden!F117</f>
        <v>46419</v>
      </c>
      <c r="O118" s="72">
        <f>Maanden!G117</f>
        <v>46446</v>
      </c>
      <c r="P118" s="70">
        <f>Maanden!N117</f>
        <v>28</v>
      </c>
      <c r="Q118" s="70" t="str">
        <f t="shared" si="9"/>
        <v>x 70% =</v>
      </c>
      <c r="R118" s="71">
        <f t="shared" si="10"/>
        <v>0</v>
      </c>
    </row>
    <row r="119" spans="1:18" x14ac:dyDescent="0.25">
      <c r="A119" s="70">
        <f>IF(AND(L119&lt;&gt;0,A118&gt;0),A118+1,IF(L119&lt;&gt;0,IF('VAA PW'!$XEW$1='VAA PW'!$XEW$12,'VAA PW'!$XEW$13,1),0))</f>
        <v>0</v>
      </c>
      <c r="B119" s="71">
        <f>'VAA PW'!$G$6</f>
        <v>62500</v>
      </c>
      <c r="C119" s="70" t="s">
        <v>5</v>
      </c>
      <c r="D11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19" s="70">
        <f>IF(AND('VAA PW'!$G$7="",'VAA PW'!$G$9="Diesel"),-F119+125,IF(AND('VAA PW'!$G$7="",'VAA PW'!$G$9="Benzine"),-F119+125,Detail!D119))</f>
        <v>52</v>
      </c>
      <c r="F119" s="70">
        <f>-VLOOKUP('VAA PW'!$G$9,Brandstof!$A$2:$C$8,3,FALSE)</f>
        <v>-67</v>
      </c>
      <c r="G119" s="70" t="s">
        <v>6</v>
      </c>
      <c r="I119" s="70">
        <f>Maanden!I118</f>
        <v>0</v>
      </c>
      <c r="J119" s="70">
        <f>Maanden!J118</f>
        <v>365</v>
      </c>
      <c r="K119" s="70" t="s">
        <v>18</v>
      </c>
      <c r="L119" s="71">
        <f t="shared" si="12"/>
        <v>0</v>
      </c>
      <c r="N119" s="72">
        <f>Maanden!F118</f>
        <v>46447</v>
      </c>
      <c r="O119" s="72">
        <f>Maanden!G118</f>
        <v>46477</v>
      </c>
      <c r="P119" s="70">
        <f>Maanden!N118</f>
        <v>31</v>
      </c>
      <c r="Q119" s="70" t="str">
        <f t="shared" si="9"/>
        <v>x 70% =</v>
      </c>
      <c r="R119" s="71">
        <f t="shared" si="10"/>
        <v>0</v>
      </c>
    </row>
    <row r="120" spans="1:18" x14ac:dyDescent="0.25">
      <c r="A120" s="70">
        <f>IF(AND(L120&lt;&gt;0,A119&gt;0),A119+1,IF(L120&lt;&gt;0,IF('VAA PW'!$XEW$1='VAA PW'!$XEW$12,'VAA PW'!$XEW$13,1),0))</f>
        <v>0</v>
      </c>
      <c r="B120" s="71">
        <f>'VAA PW'!$G$6</f>
        <v>62500</v>
      </c>
      <c r="C120" s="70" t="s">
        <v>5</v>
      </c>
      <c r="D12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20" s="70">
        <f>IF(AND('VAA PW'!$G$7="",'VAA PW'!$G$9="Diesel"),-F120+125,IF(AND('VAA PW'!$G$7="",'VAA PW'!$G$9="Benzine"),-F120+125,Detail!D120))</f>
        <v>52</v>
      </c>
      <c r="F120" s="70">
        <f>-VLOOKUP('VAA PW'!$G$9,Brandstof!$A$2:$C$8,3,FALSE)</f>
        <v>-67</v>
      </c>
      <c r="G120" s="70" t="s">
        <v>6</v>
      </c>
      <c r="I120" s="70">
        <f>Maanden!I119</f>
        <v>0</v>
      </c>
      <c r="J120" s="70">
        <f>Maanden!J119</f>
        <v>365</v>
      </c>
      <c r="K120" s="70" t="s">
        <v>18</v>
      </c>
      <c r="L120" s="71">
        <f t="shared" si="12"/>
        <v>0</v>
      </c>
      <c r="N120" s="72">
        <f>Maanden!F119</f>
        <v>46478</v>
      </c>
      <c r="O120" s="72">
        <f>Maanden!G119</f>
        <v>46507</v>
      </c>
      <c r="P120" s="70">
        <f>Maanden!N119</f>
        <v>30</v>
      </c>
      <c r="Q120" s="70" t="str">
        <f t="shared" si="9"/>
        <v>x 70% =</v>
      </c>
      <c r="R120" s="71">
        <f t="shared" si="10"/>
        <v>0</v>
      </c>
    </row>
    <row r="121" spans="1:18" x14ac:dyDescent="0.25">
      <c r="A121" s="70">
        <f>IF(AND(L121&lt;&gt;0,A120&gt;0),A120+1,IF(L121&lt;&gt;0,IF('VAA PW'!$XEW$1='VAA PW'!$XEW$12,'VAA PW'!$XEW$13,1),0))</f>
        <v>0</v>
      </c>
      <c r="B121" s="71">
        <f>'VAA PW'!$G$6</f>
        <v>62500</v>
      </c>
      <c r="C121" s="70" t="s">
        <v>5</v>
      </c>
      <c r="D12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21" s="70">
        <f>IF(AND('VAA PW'!$G$7="",'VAA PW'!$G$9="Diesel"),-F121+125,IF(AND('VAA PW'!$G$7="",'VAA PW'!$G$9="Benzine"),-F121+125,Detail!D121))</f>
        <v>52</v>
      </c>
      <c r="F121" s="70">
        <f>-VLOOKUP('VAA PW'!$G$9,Brandstof!$A$2:$C$8,3,FALSE)</f>
        <v>-67</v>
      </c>
      <c r="G121" s="70" t="s">
        <v>6</v>
      </c>
      <c r="I121" s="70">
        <f>Maanden!I120</f>
        <v>0</v>
      </c>
      <c r="J121" s="70">
        <f>Maanden!J120</f>
        <v>365</v>
      </c>
      <c r="K121" s="70" t="s">
        <v>18</v>
      </c>
      <c r="L121" s="71">
        <f t="shared" si="12"/>
        <v>0</v>
      </c>
      <c r="N121" s="72">
        <f>Maanden!F120</f>
        <v>46508</v>
      </c>
      <c r="O121" s="72">
        <f>Maanden!G120</f>
        <v>46538</v>
      </c>
      <c r="P121" s="70">
        <f>Maanden!N120</f>
        <v>31</v>
      </c>
      <c r="Q121" s="70" t="str">
        <f t="shared" si="9"/>
        <v>x 70% =</v>
      </c>
      <c r="R121" s="71">
        <f t="shared" si="10"/>
        <v>0</v>
      </c>
    </row>
    <row r="122" spans="1:18" x14ac:dyDescent="0.25">
      <c r="A122" s="70">
        <f>IF(AND(L122&lt;&gt;0,A121&gt;0),A121+1,IF(L122&lt;&gt;0,IF('VAA PW'!$XEW$1='VAA PW'!$XEW$12,'VAA PW'!$XEW$13,1),0))</f>
        <v>0</v>
      </c>
      <c r="B122" s="71">
        <f>'VAA PW'!$G$6</f>
        <v>62500</v>
      </c>
      <c r="C122" s="70" t="s">
        <v>5</v>
      </c>
      <c r="D12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22" s="70">
        <f>IF(AND('VAA PW'!$G$7="",'VAA PW'!$G$9="Diesel"),-F122+125,IF(AND('VAA PW'!$G$7="",'VAA PW'!$G$9="Benzine"),-F122+125,Detail!D122))</f>
        <v>52</v>
      </c>
      <c r="F122" s="70">
        <f>-VLOOKUP('VAA PW'!$G$9,Brandstof!$A$2:$C$8,3,FALSE)</f>
        <v>-67</v>
      </c>
      <c r="G122" s="70" t="s">
        <v>6</v>
      </c>
      <c r="I122" s="70">
        <f>Maanden!I121</f>
        <v>0</v>
      </c>
      <c r="J122" s="70">
        <f>Maanden!J121</f>
        <v>365</v>
      </c>
      <c r="K122" s="70" t="s">
        <v>18</v>
      </c>
      <c r="L122" s="71">
        <f t="shared" si="12"/>
        <v>0</v>
      </c>
      <c r="N122" s="72">
        <f>Maanden!F121</f>
        <v>46539</v>
      </c>
      <c r="O122" s="72">
        <f>Maanden!G121</f>
        <v>46568</v>
      </c>
      <c r="P122" s="70">
        <f>Maanden!N121</f>
        <v>30</v>
      </c>
      <c r="Q122" s="70" t="str">
        <f t="shared" si="9"/>
        <v>x 70% =</v>
      </c>
      <c r="R122" s="71">
        <f t="shared" si="10"/>
        <v>0</v>
      </c>
    </row>
    <row r="123" spans="1:18" x14ac:dyDescent="0.25">
      <c r="A123" s="70">
        <f>IF(AND(L123&lt;&gt;0,A122&gt;0),A122+1,IF(L123&lt;&gt;0,IF('VAA PW'!$XEW$1='VAA PW'!$XEW$12,'VAA PW'!$XEW$13,1),0))</f>
        <v>0</v>
      </c>
      <c r="B123" s="71">
        <f>'VAA PW'!$G$6</f>
        <v>62500</v>
      </c>
      <c r="C123" s="70" t="s">
        <v>5</v>
      </c>
      <c r="D12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23" s="70">
        <f>IF(AND('VAA PW'!$G$7="",'VAA PW'!$G$9="Diesel"),-F123+125,IF(AND('VAA PW'!$G$7="",'VAA PW'!$G$9="Benzine"),-F123+125,Detail!D123))</f>
        <v>52</v>
      </c>
      <c r="F123" s="70">
        <f>-VLOOKUP('VAA PW'!$G$9,Brandstof!$A$2:$C$8,3,FALSE)</f>
        <v>-67</v>
      </c>
      <c r="G123" s="70" t="s">
        <v>6</v>
      </c>
      <c r="I123" s="70">
        <f>Maanden!I122</f>
        <v>0</v>
      </c>
      <c r="J123" s="70">
        <f>Maanden!J122</f>
        <v>365</v>
      </c>
      <c r="K123" s="70" t="s">
        <v>18</v>
      </c>
      <c r="L123" s="71">
        <f t="shared" si="12"/>
        <v>0</v>
      </c>
      <c r="N123" s="72">
        <f>Maanden!F122</f>
        <v>46569</v>
      </c>
      <c r="O123" s="72">
        <f>Maanden!G122</f>
        <v>46599</v>
      </c>
      <c r="P123" s="70">
        <f>Maanden!N122</f>
        <v>31</v>
      </c>
      <c r="Q123" s="70" t="str">
        <f t="shared" si="9"/>
        <v>x 70% =</v>
      </c>
      <c r="R123" s="71">
        <f t="shared" si="10"/>
        <v>0</v>
      </c>
    </row>
    <row r="124" spans="1:18" x14ac:dyDescent="0.25">
      <c r="A124" s="70">
        <f>IF(AND(L124&lt;&gt;0,A123&gt;0),A123+1,IF(L124&lt;&gt;0,IF('VAA PW'!$XEW$1='VAA PW'!$XEW$12,'VAA PW'!$XEW$13,1),0))</f>
        <v>0</v>
      </c>
      <c r="B124" s="71">
        <f>'VAA PW'!$G$6</f>
        <v>62500</v>
      </c>
      <c r="C124" s="70" t="s">
        <v>5</v>
      </c>
      <c r="D12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24" s="70">
        <f>IF(AND('VAA PW'!$G$7="",'VAA PW'!$G$9="Diesel"),-F124+125,IF(AND('VAA PW'!$G$7="",'VAA PW'!$G$9="Benzine"),-F124+125,Detail!D124))</f>
        <v>52</v>
      </c>
      <c r="F124" s="70">
        <f>-VLOOKUP('VAA PW'!$G$9,Brandstof!$A$2:$C$8,3,FALSE)</f>
        <v>-67</v>
      </c>
      <c r="G124" s="70" t="s">
        <v>6</v>
      </c>
      <c r="I124" s="70">
        <f>Maanden!I123</f>
        <v>0</v>
      </c>
      <c r="J124" s="70">
        <f>Maanden!J123</f>
        <v>365</v>
      </c>
      <c r="K124" s="70" t="s">
        <v>18</v>
      </c>
      <c r="L124" s="71">
        <f t="shared" si="12"/>
        <v>0</v>
      </c>
      <c r="N124" s="72">
        <f>Maanden!F123</f>
        <v>46600</v>
      </c>
      <c r="O124" s="72">
        <f>Maanden!G123</f>
        <v>46630</v>
      </c>
      <c r="P124" s="70">
        <f>Maanden!N123</f>
        <v>31</v>
      </c>
      <c r="Q124" s="70" t="str">
        <f t="shared" si="9"/>
        <v>x 70% =</v>
      </c>
      <c r="R124" s="71">
        <f t="shared" si="10"/>
        <v>0</v>
      </c>
    </row>
    <row r="125" spans="1:18" x14ac:dyDescent="0.25">
      <c r="A125" s="70">
        <f>IF(AND(L125&lt;&gt;0,A124&gt;0),A124+1,IF(L125&lt;&gt;0,IF('VAA PW'!$XEW$1='VAA PW'!$XEW$12,'VAA PW'!$XEW$13,1),0))</f>
        <v>0</v>
      </c>
      <c r="B125" s="71">
        <f>'VAA PW'!$G$6</f>
        <v>62500</v>
      </c>
      <c r="C125" s="70" t="s">
        <v>5</v>
      </c>
      <c r="D12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25" s="70">
        <f>IF(AND('VAA PW'!$G$7="",'VAA PW'!$G$9="Diesel"),-F125+125,IF(AND('VAA PW'!$G$7="",'VAA PW'!$G$9="Benzine"),-F125+125,Detail!D125))</f>
        <v>52</v>
      </c>
      <c r="F125" s="70">
        <f>-VLOOKUP('VAA PW'!$G$9,Brandstof!$A$2:$C$8,3,FALSE)</f>
        <v>-67</v>
      </c>
      <c r="G125" s="70" t="s">
        <v>6</v>
      </c>
      <c r="I125" s="70">
        <f>Maanden!I124</f>
        <v>0</v>
      </c>
      <c r="J125" s="70">
        <f>Maanden!J124</f>
        <v>365</v>
      </c>
      <c r="K125" s="70" t="s">
        <v>18</v>
      </c>
      <c r="L125" s="71">
        <f t="shared" si="12"/>
        <v>0</v>
      </c>
      <c r="N125" s="72">
        <f>Maanden!F124</f>
        <v>46631</v>
      </c>
      <c r="O125" s="72">
        <f>Maanden!G124</f>
        <v>46660</v>
      </c>
      <c r="P125" s="70">
        <f>Maanden!N124</f>
        <v>30</v>
      </c>
      <c r="Q125" s="70" t="str">
        <f t="shared" si="9"/>
        <v>x 70% =</v>
      </c>
      <c r="R125" s="71">
        <f t="shared" si="10"/>
        <v>0</v>
      </c>
    </row>
    <row r="126" spans="1:18" x14ac:dyDescent="0.25">
      <c r="A126" s="70">
        <f>IF(AND(L126&lt;&gt;0,A125&gt;0),A125+1,IF(L126&lt;&gt;0,IF('VAA PW'!$XEW$1='VAA PW'!$XEW$12,'VAA PW'!$XEW$13,1),0))</f>
        <v>0</v>
      </c>
      <c r="B126" s="71">
        <f>'VAA PW'!$G$6</f>
        <v>62500</v>
      </c>
      <c r="C126" s="70" t="s">
        <v>5</v>
      </c>
      <c r="D12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26" s="70">
        <f>IF(AND('VAA PW'!$G$7="",'VAA PW'!$G$9="Diesel"),-F126+125,IF(AND('VAA PW'!$G$7="",'VAA PW'!$G$9="Benzine"),-F126+125,Detail!D126))</f>
        <v>52</v>
      </c>
      <c r="F126" s="70">
        <f>-VLOOKUP('VAA PW'!$G$9,Brandstof!$A$2:$C$8,3,FALSE)</f>
        <v>-67</v>
      </c>
      <c r="G126" s="70" t="s">
        <v>6</v>
      </c>
      <c r="I126" s="70">
        <f>Maanden!I125</f>
        <v>0</v>
      </c>
      <c r="J126" s="70">
        <f>Maanden!J125</f>
        <v>365</v>
      </c>
      <c r="K126" s="70" t="s">
        <v>18</v>
      </c>
      <c r="L126" s="71">
        <f t="shared" si="12"/>
        <v>0</v>
      </c>
      <c r="N126" s="72">
        <f>Maanden!F125</f>
        <v>46661</v>
      </c>
      <c r="O126" s="72">
        <f>Maanden!G125</f>
        <v>46691</v>
      </c>
      <c r="P126" s="70">
        <f>Maanden!N125</f>
        <v>31</v>
      </c>
      <c r="Q126" s="70" t="str">
        <f t="shared" si="9"/>
        <v>x 70% =</v>
      </c>
      <c r="R126" s="71">
        <f t="shared" si="10"/>
        <v>0</v>
      </c>
    </row>
    <row r="127" spans="1:18" x14ac:dyDescent="0.25">
      <c r="A127" s="70">
        <f>IF(AND(L127&lt;&gt;0,A126&gt;0),A126+1,IF(L127&lt;&gt;0,IF('VAA PW'!$XEW$1='VAA PW'!$XEW$12,'VAA PW'!$XEW$13,1),0))</f>
        <v>0</v>
      </c>
      <c r="B127" s="71">
        <f>'VAA PW'!$G$6</f>
        <v>62500</v>
      </c>
      <c r="C127" s="70" t="s">
        <v>5</v>
      </c>
      <c r="D12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27" s="70">
        <f>IF(AND('VAA PW'!$G$7="",'VAA PW'!$G$9="Diesel"),-F127+125,IF(AND('VAA PW'!$G$7="",'VAA PW'!$G$9="Benzine"),-F127+125,Detail!D127))</f>
        <v>52</v>
      </c>
      <c r="F127" s="70">
        <f>-VLOOKUP('VAA PW'!$G$9,Brandstof!$A$2:$C$8,3,FALSE)</f>
        <v>-67</v>
      </c>
      <c r="G127" s="70" t="s">
        <v>6</v>
      </c>
      <c r="I127" s="70">
        <f>Maanden!I126</f>
        <v>0</v>
      </c>
      <c r="J127" s="70">
        <f>Maanden!J126</f>
        <v>365</v>
      </c>
      <c r="K127" s="70" t="s">
        <v>18</v>
      </c>
      <c r="L127" s="71">
        <f t="shared" si="12"/>
        <v>0</v>
      </c>
      <c r="N127" s="72">
        <f>Maanden!F126</f>
        <v>46692</v>
      </c>
      <c r="O127" s="72">
        <f>Maanden!G126</f>
        <v>46721</v>
      </c>
      <c r="P127" s="70">
        <f>Maanden!N126</f>
        <v>30</v>
      </c>
      <c r="Q127" s="70" t="str">
        <f t="shared" si="9"/>
        <v>x 70% =</v>
      </c>
      <c r="R127" s="71">
        <f t="shared" si="10"/>
        <v>0</v>
      </c>
    </row>
    <row r="128" spans="1:18" x14ac:dyDescent="0.25">
      <c r="A128" s="70">
        <f>IF(AND(L128&lt;&gt;0,A127&gt;0),A127+1,IF(L128&lt;&gt;0,IF('VAA PW'!$XEW$1='VAA PW'!$XEW$12,'VAA PW'!$XEW$13,1),0))</f>
        <v>0</v>
      </c>
      <c r="B128" s="71">
        <f>'VAA PW'!$G$6</f>
        <v>62500</v>
      </c>
      <c r="C128" s="70" t="s">
        <v>5</v>
      </c>
      <c r="D12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28" s="70">
        <f>IF(AND('VAA PW'!$G$7="",'VAA PW'!$G$9="Diesel"),-F128+125,IF(AND('VAA PW'!$G$7="",'VAA PW'!$G$9="Benzine"),-F128+125,Detail!D128))</f>
        <v>52</v>
      </c>
      <c r="F128" s="70">
        <f>-VLOOKUP('VAA PW'!$G$9,Brandstof!$A$2:$C$8,3,FALSE)</f>
        <v>-67</v>
      </c>
      <c r="G128" s="70" t="s">
        <v>6</v>
      </c>
      <c r="I128" s="70">
        <f>Maanden!I127</f>
        <v>0</v>
      </c>
      <c r="J128" s="70">
        <f>Maanden!J127</f>
        <v>365</v>
      </c>
      <c r="K128" s="70" t="s">
        <v>18</v>
      </c>
      <c r="L128" s="71">
        <f t="shared" si="12"/>
        <v>0</v>
      </c>
      <c r="N128" s="72">
        <f>Maanden!F127</f>
        <v>46722</v>
      </c>
      <c r="O128" s="72">
        <f>Maanden!G127</f>
        <v>46752</v>
      </c>
      <c r="P128" s="70">
        <f>Maanden!N127</f>
        <v>31</v>
      </c>
      <c r="Q128" s="70" t="str">
        <f t="shared" si="9"/>
        <v>x 70% =</v>
      </c>
      <c r="R128" s="71">
        <f t="shared" si="10"/>
        <v>0</v>
      </c>
    </row>
    <row r="129" spans="1:18" x14ac:dyDescent="0.25">
      <c r="A129" s="70">
        <f>IF(AND(L129&lt;&gt;0,A128&gt;0),A128+1,IF(L129&lt;&gt;0,IF('VAA PW'!$XEW$1='VAA PW'!$XEW$12,'VAA PW'!$XEW$13,1),0))</f>
        <v>0</v>
      </c>
      <c r="B129" s="71">
        <f>'VAA PW'!$G$6</f>
        <v>62500</v>
      </c>
      <c r="C129" s="70" t="s">
        <v>5</v>
      </c>
      <c r="D12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29" s="70">
        <f>IF(AND('VAA PW'!$G$7="",'VAA PW'!$G$9="Diesel"),-F129+125,IF(AND('VAA PW'!$G$7="",'VAA PW'!$G$9="Benzine"),-F129+125,Detail!D129))</f>
        <v>52</v>
      </c>
      <c r="F129" s="70">
        <f>-VLOOKUP('VAA PW'!$G$9,Brandstof!$A$2:$C$8,3,FALSE)</f>
        <v>-67</v>
      </c>
      <c r="G129" s="70" t="s">
        <v>6</v>
      </c>
      <c r="I129" s="70">
        <f>Maanden!I128</f>
        <v>0</v>
      </c>
      <c r="J129" s="70">
        <f>Maanden!J128</f>
        <v>366</v>
      </c>
      <c r="K129" s="70" t="s">
        <v>18</v>
      </c>
      <c r="L129" s="71">
        <f t="shared" si="12"/>
        <v>0</v>
      </c>
      <c r="N129" s="72">
        <f>Maanden!F128</f>
        <v>46753</v>
      </c>
      <c r="O129" s="72">
        <f>Maanden!G128</f>
        <v>46783</v>
      </c>
      <c r="P129" s="70">
        <f>Maanden!N128</f>
        <v>31</v>
      </c>
      <c r="Q129" s="70" t="str">
        <f t="shared" si="9"/>
        <v>x 70% =</v>
      </c>
      <c r="R129" s="71">
        <f t="shared" si="10"/>
        <v>0</v>
      </c>
    </row>
    <row r="130" spans="1:18" x14ac:dyDescent="0.25">
      <c r="A130" s="70">
        <f>IF(AND(L130&lt;&gt;0,A129&gt;0),A129+1,IF(L130&lt;&gt;0,IF('VAA PW'!$XEW$1='VAA PW'!$XEW$12,'VAA PW'!$XEW$13,1),0))</f>
        <v>0</v>
      </c>
      <c r="B130" s="71">
        <f>'VAA PW'!$G$6</f>
        <v>62500</v>
      </c>
      <c r="C130" s="70" t="s">
        <v>5</v>
      </c>
      <c r="D13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30" s="70">
        <f>IF(AND('VAA PW'!$G$7="",'VAA PW'!$G$9="Diesel"),-F130+125,IF(AND('VAA PW'!$G$7="",'VAA PW'!$G$9="Benzine"),-F130+125,Detail!D130))</f>
        <v>52</v>
      </c>
      <c r="F130" s="70">
        <f>-VLOOKUP('VAA PW'!$G$9,Brandstof!$A$2:$C$8,3,FALSE)</f>
        <v>-67</v>
      </c>
      <c r="G130" s="70" t="s">
        <v>6</v>
      </c>
      <c r="I130" s="70">
        <f>Maanden!I129</f>
        <v>0</v>
      </c>
      <c r="J130" s="70">
        <f>Maanden!J129</f>
        <v>366</v>
      </c>
      <c r="K130" s="70" t="s">
        <v>18</v>
      </c>
      <c r="L130" s="71">
        <f t="shared" si="12"/>
        <v>0</v>
      </c>
      <c r="N130" s="72">
        <f>Maanden!F129</f>
        <v>46784</v>
      </c>
      <c r="O130" s="72">
        <f>Maanden!G129</f>
        <v>46812</v>
      </c>
      <c r="P130" s="70">
        <f>Maanden!N129</f>
        <v>29</v>
      </c>
      <c r="Q130" s="70" t="str">
        <f t="shared" si="9"/>
        <v>x 70% =</v>
      </c>
      <c r="R130" s="71">
        <f t="shared" si="10"/>
        <v>0</v>
      </c>
    </row>
    <row r="131" spans="1:18" x14ac:dyDescent="0.25">
      <c r="A131" s="70">
        <f>IF(AND(L131&lt;&gt;0,A130&gt;0),A130+1,IF(L131&lt;&gt;0,IF('VAA PW'!$XEW$1='VAA PW'!$XEW$12,'VAA PW'!$XEW$13,1),0))</f>
        <v>0</v>
      </c>
      <c r="B131" s="71">
        <f>'VAA PW'!$G$6</f>
        <v>62500</v>
      </c>
      <c r="C131" s="70" t="s">
        <v>5</v>
      </c>
      <c r="D13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31" s="70">
        <f>IF(AND('VAA PW'!$G$7="",'VAA PW'!$G$9="Diesel"),-F131+125,IF(AND('VAA PW'!$G$7="",'VAA PW'!$G$9="Benzine"),-F131+125,Detail!D131))</f>
        <v>52</v>
      </c>
      <c r="F131" s="70">
        <f>-VLOOKUP('VAA PW'!$G$9,Brandstof!$A$2:$C$8,3,FALSE)</f>
        <v>-67</v>
      </c>
      <c r="G131" s="70" t="s">
        <v>6</v>
      </c>
      <c r="I131" s="70">
        <f>Maanden!I130</f>
        <v>0</v>
      </c>
      <c r="J131" s="70">
        <f>Maanden!J130</f>
        <v>366</v>
      </c>
      <c r="K131" s="70" t="s">
        <v>18</v>
      </c>
      <c r="L131" s="71">
        <f t="shared" si="12"/>
        <v>0</v>
      </c>
      <c r="N131" s="72">
        <f>Maanden!F130</f>
        <v>46813</v>
      </c>
      <c r="O131" s="72">
        <f>Maanden!G130</f>
        <v>46843</v>
      </c>
      <c r="P131" s="70">
        <f>Maanden!N130</f>
        <v>31</v>
      </c>
      <c r="Q131" s="70" t="str">
        <f t="shared" si="9"/>
        <v>x 70% =</v>
      </c>
      <c r="R131" s="71">
        <f t="shared" si="10"/>
        <v>0</v>
      </c>
    </row>
    <row r="132" spans="1:18" x14ac:dyDescent="0.25">
      <c r="A132" s="70">
        <f>IF(AND(L132&lt;&gt;0,A131&gt;0),A131+1,IF(L132&lt;&gt;0,IF('VAA PW'!$XEW$1='VAA PW'!$XEW$12,'VAA PW'!$XEW$13,1),0))</f>
        <v>0</v>
      </c>
      <c r="B132" s="71">
        <f>'VAA PW'!$G$6</f>
        <v>62500</v>
      </c>
      <c r="C132" s="70" t="s">
        <v>5</v>
      </c>
      <c r="D13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32" s="70">
        <f>IF(AND('VAA PW'!$G$7="",'VAA PW'!$G$9="Diesel"),-F132+125,IF(AND('VAA PW'!$G$7="",'VAA PW'!$G$9="Benzine"),-F132+125,Detail!D132))</f>
        <v>52</v>
      </c>
      <c r="F132" s="70">
        <f>-VLOOKUP('VAA PW'!$G$9,Brandstof!$A$2:$C$8,3,FALSE)</f>
        <v>-67</v>
      </c>
      <c r="G132" s="70" t="s">
        <v>6</v>
      </c>
      <c r="I132" s="70">
        <f>Maanden!I131</f>
        <v>0</v>
      </c>
      <c r="J132" s="70">
        <f>Maanden!J131</f>
        <v>366</v>
      </c>
      <c r="K132" s="70" t="s">
        <v>18</v>
      </c>
      <c r="L132" s="71">
        <f t="shared" si="12"/>
        <v>0</v>
      </c>
      <c r="N132" s="72">
        <f>Maanden!F131</f>
        <v>46844</v>
      </c>
      <c r="O132" s="72">
        <f>Maanden!G131</f>
        <v>46873</v>
      </c>
      <c r="P132" s="70">
        <f>Maanden!N131</f>
        <v>30</v>
      </c>
      <c r="Q132" s="70" t="str">
        <f t="shared" ref="Q132:Q195" si="13">IF(AND(YEAR(N132)=2012,OR(MONTH(N132)=1,MONTH(N132)=2,MONTH(N132)=3,MONTH(N132)=4)),"x 100% =",K132)</f>
        <v>x 70% =</v>
      </c>
      <c r="R132" s="71">
        <f t="shared" ref="R132:R195" si="14">IF(K132=Q132,L132,ROUND($B132*6/7*((($E132+$F132)*0.1)+5.5)/100*$I132/$J132,2))</f>
        <v>0</v>
      </c>
    </row>
    <row r="133" spans="1:18" x14ac:dyDescent="0.25">
      <c r="A133" s="70">
        <f>IF(AND(L133&lt;&gt;0,A132&gt;0),A132+1,IF(L133&lt;&gt;0,IF('VAA PW'!$XEW$1='VAA PW'!$XEW$12,'VAA PW'!$XEW$13,1),0))</f>
        <v>0</v>
      </c>
      <c r="B133" s="71">
        <f>'VAA PW'!$G$6</f>
        <v>62500</v>
      </c>
      <c r="C133" s="70" t="s">
        <v>5</v>
      </c>
      <c r="D13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33" s="70">
        <f>IF(AND('VAA PW'!$G$7="",'VAA PW'!$G$9="Diesel"),-F133+125,IF(AND('VAA PW'!$G$7="",'VAA PW'!$G$9="Benzine"),-F133+125,Detail!D133))</f>
        <v>52</v>
      </c>
      <c r="F133" s="70">
        <f>-VLOOKUP('VAA PW'!$G$9,Brandstof!$A$2:$C$8,3,FALSE)</f>
        <v>-67</v>
      </c>
      <c r="G133" s="70" t="s">
        <v>6</v>
      </c>
      <c r="I133" s="70">
        <f>Maanden!I132</f>
        <v>0</v>
      </c>
      <c r="J133" s="70">
        <f>Maanden!J132</f>
        <v>366</v>
      </c>
      <c r="K133" s="70" t="s">
        <v>18</v>
      </c>
      <c r="L133" s="71">
        <f t="shared" si="12"/>
        <v>0</v>
      </c>
      <c r="N133" s="72">
        <f>Maanden!F132</f>
        <v>46874</v>
      </c>
      <c r="O133" s="72">
        <f>Maanden!G132</f>
        <v>46904</v>
      </c>
      <c r="P133" s="70">
        <f>Maanden!N132</f>
        <v>31</v>
      </c>
      <c r="Q133" s="70" t="str">
        <f t="shared" si="13"/>
        <v>x 70% =</v>
      </c>
      <c r="R133" s="71">
        <f t="shared" si="14"/>
        <v>0</v>
      </c>
    </row>
    <row r="134" spans="1:18" x14ac:dyDescent="0.25">
      <c r="A134" s="70">
        <f>IF(AND(L134&lt;&gt;0,A133&gt;0),A133+1,IF(L134&lt;&gt;0,IF('VAA PW'!$XEW$1='VAA PW'!$XEW$12,'VAA PW'!$XEW$13,1),0))</f>
        <v>0</v>
      </c>
      <c r="B134" s="71">
        <f>'VAA PW'!$G$6</f>
        <v>62500</v>
      </c>
      <c r="C134" s="70" t="s">
        <v>5</v>
      </c>
      <c r="D13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34" s="70">
        <f>IF(AND('VAA PW'!$G$7="",'VAA PW'!$G$9="Diesel"),-F134+125,IF(AND('VAA PW'!$G$7="",'VAA PW'!$G$9="Benzine"),-F134+125,Detail!D134))</f>
        <v>52</v>
      </c>
      <c r="F134" s="70">
        <f>-VLOOKUP('VAA PW'!$G$9,Brandstof!$A$2:$C$8,3,FALSE)</f>
        <v>-67</v>
      </c>
      <c r="G134" s="70" t="s">
        <v>6</v>
      </c>
      <c r="I134" s="70">
        <f>Maanden!I133</f>
        <v>0</v>
      </c>
      <c r="J134" s="70">
        <f>Maanden!J133</f>
        <v>366</v>
      </c>
      <c r="K134" s="70" t="s">
        <v>18</v>
      </c>
      <c r="L134" s="71">
        <f t="shared" si="12"/>
        <v>0</v>
      </c>
      <c r="N134" s="72">
        <f>Maanden!F133</f>
        <v>46905</v>
      </c>
      <c r="O134" s="72">
        <f>Maanden!G133</f>
        <v>46934</v>
      </c>
      <c r="P134" s="70">
        <f>Maanden!N133</f>
        <v>30</v>
      </c>
      <c r="Q134" s="70" t="str">
        <f t="shared" si="13"/>
        <v>x 70% =</v>
      </c>
      <c r="R134" s="71">
        <f t="shared" si="14"/>
        <v>0</v>
      </c>
    </row>
    <row r="135" spans="1:18" x14ac:dyDescent="0.25">
      <c r="A135" s="70">
        <f>IF(AND(L135&lt;&gt;0,A134&gt;0),A134+1,IF(L135&lt;&gt;0,IF('VAA PW'!$XEW$1='VAA PW'!$XEW$12,'VAA PW'!$XEW$13,1),0))</f>
        <v>0</v>
      </c>
      <c r="B135" s="71">
        <f>'VAA PW'!$G$6</f>
        <v>62500</v>
      </c>
      <c r="C135" s="70" t="s">
        <v>5</v>
      </c>
      <c r="D13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35" s="70">
        <f>IF(AND('VAA PW'!$G$7="",'VAA PW'!$G$9="Diesel"),-F135+125,IF(AND('VAA PW'!$G$7="",'VAA PW'!$G$9="Benzine"),-F135+125,Detail!D135))</f>
        <v>52</v>
      </c>
      <c r="F135" s="70">
        <f>-VLOOKUP('VAA PW'!$G$9,Brandstof!$A$2:$C$8,3,FALSE)</f>
        <v>-67</v>
      </c>
      <c r="G135" s="70" t="s">
        <v>6</v>
      </c>
      <c r="I135" s="70">
        <f>Maanden!I134</f>
        <v>0</v>
      </c>
      <c r="J135" s="70">
        <f>Maanden!J134</f>
        <v>366</v>
      </c>
      <c r="K135" s="70" t="s">
        <v>18</v>
      </c>
      <c r="L135" s="71">
        <f t="shared" si="12"/>
        <v>0</v>
      </c>
      <c r="N135" s="72">
        <f>Maanden!F134</f>
        <v>46935</v>
      </c>
      <c r="O135" s="72">
        <f>Maanden!G134</f>
        <v>46965</v>
      </c>
      <c r="P135" s="70">
        <f>Maanden!N134</f>
        <v>31</v>
      </c>
      <c r="Q135" s="70" t="str">
        <f t="shared" si="13"/>
        <v>x 70% =</v>
      </c>
      <c r="R135" s="71">
        <f t="shared" si="14"/>
        <v>0</v>
      </c>
    </row>
    <row r="136" spans="1:18" x14ac:dyDescent="0.25">
      <c r="A136" s="70">
        <f>IF(AND(L136&lt;&gt;0,A135&gt;0),A135+1,IF(L136&lt;&gt;0,IF('VAA PW'!$XEW$1='VAA PW'!$XEW$12,'VAA PW'!$XEW$13,1),0))</f>
        <v>0</v>
      </c>
      <c r="B136" s="71">
        <f>'VAA PW'!$G$6</f>
        <v>62500</v>
      </c>
      <c r="C136" s="70" t="s">
        <v>5</v>
      </c>
      <c r="D13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36" s="70">
        <f>IF(AND('VAA PW'!$G$7="",'VAA PW'!$G$9="Diesel"),-F136+125,IF(AND('VAA PW'!$G$7="",'VAA PW'!$G$9="Benzine"),-F136+125,Detail!D136))</f>
        <v>52</v>
      </c>
      <c r="F136" s="70">
        <f>-VLOOKUP('VAA PW'!$G$9,Brandstof!$A$2:$C$8,3,FALSE)</f>
        <v>-67</v>
      </c>
      <c r="G136" s="70" t="s">
        <v>6</v>
      </c>
      <c r="I136" s="70">
        <f>Maanden!I135</f>
        <v>0</v>
      </c>
      <c r="J136" s="70">
        <f>Maanden!J135</f>
        <v>366</v>
      </c>
      <c r="K136" s="70" t="s">
        <v>18</v>
      </c>
      <c r="L136" s="71">
        <f t="shared" si="12"/>
        <v>0</v>
      </c>
      <c r="N136" s="72">
        <f>Maanden!F135</f>
        <v>46966</v>
      </c>
      <c r="O136" s="72">
        <f>Maanden!G135</f>
        <v>46996</v>
      </c>
      <c r="P136" s="70">
        <f>Maanden!N135</f>
        <v>31</v>
      </c>
      <c r="Q136" s="70" t="str">
        <f t="shared" si="13"/>
        <v>x 70% =</v>
      </c>
      <c r="R136" s="71">
        <f t="shared" si="14"/>
        <v>0</v>
      </c>
    </row>
    <row r="137" spans="1:18" x14ac:dyDescent="0.25">
      <c r="A137" s="70">
        <f>IF(AND(L137&lt;&gt;0,A136&gt;0),A136+1,IF(L137&lt;&gt;0,IF('VAA PW'!$XEW$1='VAA PW'!$XEW$12,'VAA PW'!$XEW$13,1),0))</f>
        <v>0</v>
      </c>
      <c r="B137" s="71">
        <f>'VAA PW'!$G$6</f>
        <v>62500</v>
      </c>
      <c r="C137" s="70" t="s">
        <v>5</v>
      </c>
      <c r="D13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37" s="70">
        <f>IF(AND('VAA PW'!$G$7="",'VAA PW'!$G$9="Diesel"),-F137+125,IF(AND('VAA PW'!$G$7="",'VAA PW'!$G$9="Benzine"),-F137+125,Detail!D137))</f>
        <v>52</v>
      </c>
      <c r="F137" s="70">
        <f>-VLOOKUP('VAA PW'!$G$9,Brandstof!$A$2:$C$8,3,FALSE)</f>
        <v>-67</v>
      </c>
      <c r="G137" s="70" t="s">
        <v>6</v>
      </c>
      <c r="I137" s="70">
        <f>Maanden!I136</f>
        <v>0</v>
      </c>
      <c r="J137" s="70">
        <f>Maanden!J136</f>
        <v>366</v>
      </c>
      <c r="K137" s="70" t="s">
        <v>18</v>
      </c>
      <c r="L137" s="71">
        <f t="shared" si="12"/>
        <v>0</v>
      </c>
      <c r="N137" s="72">
        <f>Maanden!F136</f>
        <v>46997</v>
      </c>
      <c r="O137" s="72">
        <f>Maanden!G136</f>
        <v>47026</v>
      </c>
      <c r="P137" s="70">
        <f>Maanden!N136</f>
        <v>30</v>
      </c>
      <c r="Q137" s="70" t="str">
        <f t="shared" si="13"/>
        <v>x 70% =</v>
      </c>
      <c r="R137" s="71">
        <f t="shared" si="14"/>
        <v>0</v>
      </c>
    </row>
    <row r="138" spans="1:18" x14ac:dyDescent="0.25">
      <c r="A138" s="70">
        <f>IF(AND(L138&lt;&gt;0,A137&gt;0),A137+1,IF(L138&lt;&gt;0,IF('VAA PW'!$XEW$1='VAA PW'!$XEW$12,'VAA PW'!$XEW$13,1),0))</f>
        <v>0</v>
      </c>
      <c r="B138" s="71">
        <f>'VAA PW'!$G$6</f>
        <v>62500</v>
      </c>
      <c r="C138" s="70" t="s">
        <v>5</v>
      </c>
      <c r="D13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38" s="70">
        <f>IF(AND('VAA PW'!$G$7="",'VAA PW'!$G$9="Diesel"),-F138+125,IF(AND('VAA PW'!$G$7="",'VAA PW'!$G$9="Benzine"),-F138+125,Detail!D138))</f>
        <v>52</v>
      </c>
      <c r="F138" s="70">
        <f>-VLOOKUP('VAA PW'!$G$9,Brandstof!$A$2:$C$8,3,FALSE)</f>
        <v>-67</v>
      </c>
      <c r="G138" s="70" t="s">
        <v>6</v>
      </c>
      <c r="I138" s="70">
        <f>Maanden!I137</f>
        <v>0</v>
      </c>
      <c r="J138" s="70">
        <f>Maanden!J137</f>
        <v>366</v>
      </c>
      <c r="K138" s="70" t="s">
        <v>18</v>
      </c>
      <c r="L138" s="71">
        <f t="shared" si="12"/>
        <v>0</v>
      </c>
      <c r="N138" s="72">
        <f>Maanden!F137</f>
        <v>47027</v>
      </c>
      <c r="O138" s="72">
        <f>Maanden!G137</f>
        <v>47057</v>
      </c>
      <c r="P138" s="70">
        <f>Maanden!N137</f>
        <v>31</v>
      </c>
      <c r="Q138" s="70" t="str">
        <f t="shared" si="13"/>
        <v>x 70% =</v>
      </c>
      <c r="R138" s="71">
        <f t="shared" si="14"/>
        <v>0</v>
      </c>
    </row>
    <row r="139" spans="1:18" x14ac:dyDescent="0.25">
      <c r="A139" s="70">
        <f>IF(AND(L139&lt;&gt;0,A138&gt;0),A138+1,IF(L139&lt;&gt;0,IF('VAA PW'!$XEW$1='VAA PW'!$XEW$12,'VAA PW'!$XEW$13,1),0))</f>
        <v>0</v>
      </c>
      <c r="B139" s="71">
        <f>'VAA PW'!$G$6</f>
        <v>62500</v>
      </c>
      <c r="C139" s="70" t="s">
        <v>5</v>
      </c>
      <c r="D13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39" s="70">
        <f>IF(AND('VAA PW'!$G$7="",'VAA PW'!$G$9="Diesel"),-F139+125,IF(AND('VAA PW'!$G$7="",'VAA PW'!$G$9="Benzine"),-F139+125,Detail!D139))</f>
        <v>52</v>
      </c>
      <c r="F139" s="70">
        <f>-VLOOKUP('VAA PW'!$G$9,Brandstof!$A$2:$C$8,3,FALSE)</f>
        <v>-67</v>
      </c>
      <c r="G139" s="70" t="s">
        <v>6</v>
      </c>
      <c r="I139" s="70">
        <f>Maanden!I138</f>
        <v>0</v>
      </c>
      <c r="J139" s="70">
        <f>Maanden!J138</f>
        <v>366</v>
      </c>
      <c r="K139" s="70" t="s">
        <v>18</v>
      </c>
      <c r="L139" s="71">
        <f t="shared" si="12"/>
        <v>0</v>
      </c>
      <c r="N139" s="72">
        <f>Maanden!F138</f>
        <v>47058</v>
      </c>
      <c r="O139" s="72">
        <f>Maanden!G138</f>
        <v>47087</v>
      </c>
      <c r="P139" s="70">
        <f>Maanden!N138</f>
        <v>30</v>
      </c>
      <c r="Q139" s="70" t="str">
        <f t="shared" si="13"/>
        <v>x 70% =</v>
      </c>
      <c r="R139" s="71">
        <f t="shared" si="14"/>
        <v>0</v>
      </c>
    </row>
    <row r="140" spans="1:18" x14ac:dyDescent="0.25">
      <c r="A140" s="70">
        <f>IF(AND(L140&lt;&gt;0,A139&gt;0),A139+1,IF(L140&lt;&gt;0,IF('VAA PW'!$XEW$1='VAA PW'!$XEW$12,'VAA PW'!$XEW$13,1),0))</f>
        <v>0</v>
      </c>
      <c r="B140" s="71">
        <f>'VAA PW'!$G$6</f>
        <v>62500</v>
      </c>
      <c r="C140" s="70" t="s">
        <v>5</v>
      </c>
      <c r="D14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40" s="70">
        <f>IF(AND('VAA PW'!$G$7="",'VAA PW'!$G$9="Diesel"),-F140+125,IF(AND('VAA PW'!$G$7="",'VAA PW'!$G$9="Benzine"),-F140+125,Detail!D140))</f>
        <v>52</v>
      </c>
      <c r="F140" s="70">
        <f>-VLOOKUP('VAA PW'!$G$9,Brandstof!$A$2:$C$8,3,FALSE)</f>
        <v>-67</v>
      </c>
      <c r="G140" s="70" t="s">
        <v>6</v>
      </c>
      <c r="I140" s="70">
        <f>Maanden!I139</f>
        <v>0</v>
      </c>
      <c r="J140" s="70">
        <f>Maanden!J139</f>
        <v>366</v>
      </c>
      <c r="K140" s="70" t="s">
        <v>18</v>
      </c>
      <c r="L140" s="71">
        <f t="shared" si="12"/>
        <v>0</v>
      </c>
      <c r="N140" s="72">
        <f>Maanden!F139</f>
        <v>47088</v>
      </c>
      <c r="O140" s="72">
        <f>Maanden!G139</f>
        <v>47118</v>
      </c>
      <c r="P140" s="70">
        <f>Maanden!N139</f>
        <v>31</v>
      </c>
      <c r="Q140" s="70" t="str">
        <f t="shared" si="13"/>
        <v>x 70% =</v>
      </c>
      <c r="R140" s="71">
        <f t="shared" si="14"/>
        <v>0</v>
      </c>
    </row>
    <row r="141" spans="1:18" x14ac:dyDescent="0.25">
      <c r="A141" s="70">
        <f>IF(AND(L141&lt;&gt;0,A140&gt;0),A140+1,IF(L141&lt;&gt;0,IF('VAA PW'!$XEW$1='VAA PW'!$XEW$12,'VAA PW'!$XEW$13,1),0))</f>
        <v>0</v>
      </c>
      <c r="B141" s="71">
        <f>'VAA PW'!$G$6</f>
        <v>62500</v>
      </c>
      <c r="C141" s="70" t="s">
        <v>5</v>
      </c>
      <c r="D14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41" s="70">
        <f>IF(AND('VAA PW'!$G$7="",'VAA PW'!$G$9="Diesel"),-F141+125,IF(AND('VAA PW'!$G$7="",'VAA PW'!$G$9="Benzine"),-F141+125,Detail!D141))</f>
        <v>52</v>
      </c>
      <c r="F141" s="70">
        <f>-VLOOKUP('VAA PW'!$G$9,Brandstof!$A$2:$C$8,3,FALSE)</f>
        <v>-67</v>
      </c>
      <c r="G141" s="70" t="s">
        <v>6</v>
      </c>
      <c r="I141" s="70">
        <f>Maanden!I140</f>
        <v>0</v>
      </c>
      <c r="J141" s="70">
        <f>Maanden!J140</f>
        <v>365</v>
      </c>
      <c r="K141" s="70" t="s">
        <v>18</v>
      </c>
      <c r="L141" s="71">
        <f t="shared" ref="L141:L146" si="15">ROUND(B141*6/7*(((E141+F141)*0.1)+5.5)/100*I141/J141*0.7,2)</f>
        <v>0</v>
      </c>
      <c r="N141" s="72">
        <f>Maanden!F140</f>
        <v>47119</v>
      </c>
      <c r="O141" s="72">
        <f>Maanden!G140</f>
        <v>47149</v>
      </c>
      <c r="P141" s="70">
        <f>Maanden!N140</f>
        <v>31</v>
      </c>
      <c r="Q141" s="70" t="str">
        <f t="shared" si="13"/>
        <v>x 70% =</v>
      </c>
      <c r="R141" s="71">
        <f t="shared" si="14"/>
        <v>0</v>
      </c>
    </row>
    <row r="142" spans="1:18" x14ac:dyDescent="0.25">
      <c r="A142" s="70">
        <f>IF(AND(L142&lt;&gt;0,A141&gt;0),A141+1,IF(L142&lt;&gt;0,IF('VAA PW'!$XEW$1='VAA PW'!$XEW$12,'VAA PW'!$XEW$13,1),0))</f>
        <v>0</v>
      </c>
      <c r="B142" s="71">
        <f>'VAA PW'!$G$6</f>
        <v>62500</v>
      </c>
      <c r="C142" s="70" t="s">
        <v>5</v>
      </c>
      <c r="D14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42" s="70">
        <f>IF(AND('VAA PW'!$G$7="",'VAA PW'!$G$9="Diesel"),-F142+125,IF(AND('VAA PW'!$G$7="",'VAA PW'!$G$9="Benzine"),-F142+125,Detail!D142))</f>
        <v>52</v>
      </c>
      <c r="F142" s="70">
        <f>-VLOOKUP('VAA PW'!$G$9,Brandstof!$A$2:$C$8,3,FALSE)</f>
        <v>-67</v>
      </c>
      <c r="G142" s="70" t="s">
        <v>6</v>
      </c>
      <c r="I142" s="70">
        <f>Maanden!I141</f>
        <v>0</v>
      </c>
      <c r="J142" s="70">
        <f>Maanden!J141</f>
        <v>365</v>
      </c>
      <c r="K142" s="70" t="s">
        <v>18</v>
      </c>
      <c r="L142" s="71">
        <f t="shared" si="15"/>
        <v>0</v>
      </c>
      <c r="N142" s="72">
        <f>Maanden!F141</f>
        <v>47150</v>
      </c>
      <c r="O142" s="72">
        <f>Maanden!G141</f>
        <v>47177</v>
      </c>
      <c r="P142" s="70">
        <f>Maanden!N141</f>
        <v>28</v>
      </c>
      <c r="Q142" s="70" t="str">
        <f t="shared" si="13"/>
        <v>x 70% =</v>
      </c>
      <c r="R142" s="71">
        <f t="shared" si="14"/>
        <v>0</v>
      </c>
    </row>
    <row r="143" spans="1:18" x14ac:dyDescent="0.25">
      <c r="A143" s="70">
        <f>IF(AND(L143&lt;&gt;0,A142&gt;0),A142+1,IF(L143&lt;&gt;0,IF('VAA PW'!$XEW$1='VAA PW'!$XEW$12,'VAA PW'!$XEW$13,1),0))</f>
        <v>0</v>
      </c>
      <c r="B143" s="71">
        <f>'VAA PW'!$G$6</f>
        <v>62500</v>
      </c>
      <c r="C143" s="70" t="s">
        <v>5</v>
      </c>
      <c r="D14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43" s="70">
        <f>IF(AND('VAA PW'!$G$7="",'VAA PW'!$G$9="Diesel"),-F143+125,IF(AND('VAA PW'!$G$7="",'VAA PW'!$G$9="Benzine"),-F143+125,Detail!D143))</f>
        <v>52</v>
      </c>
      <c r="F143" s="70">
        <f>-VLOOKUP('VAA PW'!$G$9,Brandstof!$A$2:$C$8,3,FALSE)</f>
        <v>-67</v>
      </c>
      <c r="G143" s="70" t="s">
        <v>6</v>
      </c>
      <c r="I143" s="70">
        <f>Maanden!I142</f>
        <v>0</v>
      </c>
      <c r="J143" s="70">
        <f>Maanden!J142</f>
        <v>365</v>
      </c>
      <c r="K143" s="70" t="s">
        <v>18</v>
      </c>
      <c r="L143" s="71">
        <f t="shared" si="15"/>
        <v>0</v>
      </c>
      <c r="N143" s="72">
        <f>Maanden!F142</f>
        <v>47178</v>
      </c>
      <c r="O143" s="72">
        <f>Maanden!G142</f>
        <v>47208</v>
      </c>
      <c r="P143" s="70">
        <f>Maanden!N142</f>
        <v>31</v>
      </c>
      <c r="Q143" s="70" t="str">
        <f t="shared" si="13"/>
        <v>x 70% =</v>
      </c>
      <c r="R143" s="71">
        <f t="shared" si="14"/>
        <v>0</v>
      </c>
    </row>
    <row r="144" spans="1:18" x14ac:dyDescent="0.25">
      <c r="A144" s="70">
        <f>IF(AND(L144&lt;&gt;0,A143&gt;0),A143+1,IF(L144&lt;&gt;0,IF('VAA PW'!$XEW$1='VAA PW'!$XEW$12,'VAA PW'!$XEW$13,1),0))</f>
        <v>0</v>
      </c>
      <c r="B144" s="71">
        <f>'VAA PW'!$G$6</f>
        <v>62500</v>
      </c>
      <c r="C144" s="70" t="s">
        <v>5</v>
      </c>
      <c r="D14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44" s="70">
        <f>IF(AND('VAA PW'!$G$7="",'VAA PW'!$G$9="Diesel"),-F144+125,IF(AND('VAA PW'!$G$7="",'VAA PW'!$G$9="Benzine"),-F144+125,Detail!D144))</f>
        <v>52</v>
      </c>
      <c r="F144" s="70">
        <f>-VLOOKUP('VAA PW'!$G$9,Brandstof!$A$2:$C$8,3,FALSE)</f>
        <v>-67</v>
      </c>
      <c r="G144" s="70" t="s">
        <v>6</v>
      </c>
      <c r="I144" s="70">
        <f>Maanden!I143</f>
        <v>0</v>
      </c>
      <c r="J144" s="70">
        <f>Maanden!J143</f>
        <v>365</v>
      </c>
      <c r="K144" s="70" t="s">
        <v>18</v>
      </c>
      <c r="L144" s="71">
        <f t="shared" si="15"/>
        <v>0</v>
      </c>
      <c r="N144" s="72">
        <f>Maanden!F143</f>
        <v>47209</v>
      </c>
      <c r="O144" s="72">
        <f>Maanden!G143</f>
        <v>47238</v>
      </c>
      <c r="P144" s="70">
        <f>Maanden!N143</f>
        <v>30</v>
      </c>
      <c r="Q144" s="70" t="str">
        <f t="shared" si="13"/>
        <v>x 70% =</v>
      </c>
      <c r="R144" s="71">
        <f t="shared" si="14"/>
        <v>0</v>
      </c>
    </row>
    <row r="145" spans="1:18" x14ac:dyDescent="0.25">
      <c r="A145" s="70">
        <f>IF(AND(L145&lt;&gt;0,A144&gt;0),A144+1,IF(L145&lt;&gt;0,IF('VAA PW'!$XEW$1='VAA PW'!$XEW$12,'VAA PW'!$XEW$13,1),0))</f>
        <v>0</v>
      </c>
      <c r="B145" s="71">
        <f>'VAA PW'!$G$6</f>
        <v>62500</v>
      </c>
      <c r="C145" s="70" t="s">
        <v>5</v>
      </c>
      <c r="D14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45" s="70">
        <f>IF(AND('VAA PW'!$G$7="",'VAA PW'!$G$9="Diesel"),-F145+125,IF(AND('VAA PW'!$G$7="",'VAA PW'!$G$9="Benzine"),-F145+125,Detail!D145))</f>
        <v>52</v>
      </c>
      <c r="F145" s="70">
        <f>-VLOOKUP('VAA PW'!$G$9,Brandstof!$A$2:$C$8,3,FALSE)</f>
        <v>-67</v>
      </c>
      <c r="G145" s="70" t="s">
        <v>6</v>
      </c>
      <c r="I145" s="70">
        <f>Maanden!I144</f>
        <v>0</v>
      </c>
      <c r="J145" s="70">
        <f>Maanden!J144</f>
        <v>365</v>
      </c>
      <c r="K145" s="70" t="s">
        <v>18</v>
      </c>
      <c r="L145" s="71">
        <f t="shared" si="15"/>
        <v>0</v>
      </c>
      <c r="N145" s="72">
        <f>Maanden!F144</f>
        <v>47239</v>
      </c>
      <c r="O145" s="72">
        <f>Maanden!G144</f>
        <v>47269</v>
      </c>
      <c r="P145" s="70">
        <f>Maanden!N144</f>
        <v>31</v>
      </c>
      <c r="Q145" s="70" t="str">
        <f t="shared" si="13"/>
        <v>x 70% =</v>
      </c>
      <c r="R145" s="71">
        <f t="shared" si="14"/>
        <v>0</v>
      </c>
    </row>
    <row r="146" spans="1:18" x14ac:dyDescent="0.25">
      <c r="A146" s="70">
        <f>IF(AND(L146&lt;&gt;0,A145&gt;0),A145+1,IF(L146&lt;&gt;0,IF('VAA PW'!$XEW$1='VAA PW'!$XEW$12,'VAA PW'!$XEW$13,1),0))</f>
        <v>0</v>
      </c>
      <c r="B146" s="71">
        <f>'VAA PW'!$G$6</f>
        <v>62500</v>
      </c>
      <c r="C146" s="70" t="s">
        <v>5</v>
      </c>
      <c r="D14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46" s="70">
        <f>IF(AND('VAA PW'!$G$7="",'VAA PW'!$G$9="Diesel"),-F146+125,IF(AND('VAA PW'!$G$7="",'VAA PW'!$G$9="Benzine"),-F146+125,Detail!D146))</f>
        <v>52</v>
      </c>
      <c r="F146" s="70">
        <f>-VLOOKUP('VAA PW'!$G$9,Brandstof!$A$2:$C$8,3,FALSE)</f>
        <v>-67</v>
      </c>
      <c r="G146" s="70" t="s">
        <v>6</v>
      </c>
      <c r="I146" s="70">
        <f>Maanden!I145</f>
        <v>0</v>
      </c>
      <c r="J146" s="70">
        <f>Maanden!J145</f>
        <v>365</v>
      </c>
      <c r="K146" s="70" t="s">
        <v>18</v>
      </c>
      <c r="L146" s="71">
        <f t="shared" si="15"/>
        <v>0</v>
      </c>
      <c r="N146" s="72">
        <f>Maanden!F145</f>
        <v>47270</v>
      </c>
      <c r="O146" s="72">
        <f>Maanden!G145</f>
        <v>47299</v>
      </c>
      <c r="P146" s="70">
        <f>Maanden!N145</f>
        <v>30</v>
      </c>
      <c r="Q146" s="70" t="str">
        <f t="shared" si="13"/>
        <v>x 70% =</v>
      </c>
      <c r="R146" s="71">
        <f t="shared" si="14"/>
        <v>0</v>
      </c>
    </row>
    <row r="147" spans="1:18" x14ac:dyDescent="0.25">
      <c r="A147" s="70">
        <f>IF(AND(L147&lt;&gt;0,A146&gt;0),A146+1,IF(L147&lt;&gt;0,IF('VAA PW'!$XEW$1='VAA PW'!$XEW$12,'VAA PW'!$XEW$13,1),0))</f>
        <v>0</v>
      </c>
      <c r="B147" s="71">
        <f>'VAA PW'!$G$6</f>
        <v>62500</v>
      </c>
      <c r="C147" s="70" t="s">
        <v>5</v>
      </c>
      <c r="D14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47" s="70">
        <f>IF(AND('VAA PW'!$G$7="",'VAA PW'!$G$9="Diesel"),-F147+125,IF(AND('VAA PW'!$G$7="",'VAA PW'!$G$9="Benzine"),-F147+125,Detail!D147))</f>
        <v>52</v>
      </c>
      <c r="F147" s="70">
        <f>-VLOOKUP('VAA PW'!$G$9,Brandstof!$A$2:$C$8,3,FALSE)</f>
        <v>-67</v>
      </c>
      <c r="G147" s="70" t="s">
        <v>6</v>
      </c>
      <c r="I147" s="70">
        <f>Maanden!I146</f>
        <v>0</v>
      </c>
      <c r="J147" s="70">
        <f>Maanden!J146</f>
        <v>365</v>
      </c>
      <c r="K147" s="70" t="s">
        <v>18</v>
      </c>
      <c r="L147" s="71">
        <f t="shared" ref="L147:L210" si="16">ROUND(B147*6/7*(((E147+F147)*0.1)+5.5)/100*I147/J147*0.7,2)</f>
        <v>0</v>
      </c>
      <c r="N147" s="72">
        <f>Maanden!F146</f>
        <v>47300</v>
      </c>
      <c r="O147" s="72">
        <f>Maanden!G146</f>
        <v>47330</v>
      </c>
      <c r="P147" s="70">
        <f>Maanden!N146</f>
        <v>31</v>
      </c>
      <c r="Q147" s="70" t="str">
        <f t="shared" si="13"/>
        <v>x 70% =</v>
      </c>
      <c r="R147" s="71">
        <f t="shared" si="14"/>
        <v>0</v>
      </c>
    </row>
    <row r="148" spans="1:18" x14ac:dyDescent="0.25">
      <c r="A148" s="70">
        <f>IF(AND(L148&lt;&gt;0,A147&gt;0),A147+1,IF(L148&lt;&gt;0,IF('VAA PW'!$XEW$1='VAA PW'!$XEW$12,'VAA PW'!$XEW$13,1),0))</f>
        <v>0</v>
      </c>
      <c r="B148" s="71">
        <f>'VAA PW'!$G$6</f>
        <v>62500</v>
      </c>
      <c r="C148" s="70" t="s">
        <v>5</v>
      </c>
      <c r="D14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48" s="70">
        <f>IF(AND('VAA PW'!$G$7="",'VAA PW'!$G$9="Diesel"),-F148+125,IF(AND('VAA PW'!$G$7="",'VAA PW'!$G$9="Benzine"),-F148+125,Detail!D148))</f>
        <v>52</v>
      </c>
      <c r="F148" s="70">
        <f>-VLOOKUP('VAA PW'!$G$9,Brandstof!$A$2:$C$8,3,FALSE)</f>
        <v>-67</v>
      </c>
      <c r="G148" s="70" t="s">
        <v>6</v>
      </c>
      <c r="I148" s="70">
        <f>Maanden!I147</f>
        <v>0</v>
      </c>
      <c r="J148" s="70">
        <f>Maanden!J147</f>
        <v>365</v>
      </c>
      <c r="K148" s="70" t="s">
        <v>18</v>
      </c>
      <c r="L148" s="71">
        <f t="shared" si="16"/>
        <v>0</v>
      </c>
      <c r="N148" s="72">
        <f>Maanden!F147</f>
        <v>47331</v>
      </c>
      <c r="O148" s="72">
        <f>Maanden!G147</f>
        <v>47361</v>
      </c>
      <c r="P148" s="70">
        <f>Maanden!N147</f>
        <v>31</v>
      </c>
      <c r="Q148" s="70" t="str">
        <f t="shared" si="13"/>
        <v>x 70% =</v>
      </c>
      <c r="R148" s="71">
        <f t="shared" si="14"/>
        <v>0</v>
      </c>
    </row>
    <row r="149" spans="1:18" x14ac:dyDescent="0.25">
      <c r="A149" s="70">
        <f>IF(AND(L149&lt;&gt;0,A148&gt;0),A148+1,IF(L149&lt;&gt;0,IF('VAA PW'!$XEW$1='VAA PW'!$XEW$12,'VAA PW'!$XEW$13,1),0))</f>
        <v>0</v>
      </c>
      <c r="B149" s="71">
        <f>'VAA PW'!$G$6</f>
        <v>62500</v>
      </c>
      <c r="C149" s="70" t="s">
        <v>5</v>
      </c>
      <c r="D14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49" s="70">
        <f>IF(AND('VAA PW'!$G$7="",'VAA PW'!$G$9="Diesel"),-F149+125,IF(AND('VAA PW'!$G$7="",'VAA PW'!$G$9="Benzine"),-F149+125,Detail!D149))</f>
        <v>52</v>
      </c>
      <c r="F149" s="70">
        <f>-VLOOKUP('VAA PW'!$G$9,Brandstof!$A$2:$C$8,3,FALSE)</f>
        <v>-67</v>
      </c>
      <c r="G149" s="70" t="s">
        <v>6</v>
      </c>
      <c r="I149" s="70">
        <f>Maanden!I148</f>
        <v>0</v>
      </c>
      <c r="J149" s="70">
        <f>Maanden!J148</f>
        <v>365</v>
      </c>
      <c r="K149" s="70" t="s">
        <v>18</v>
      </c>
      <c r="L149" s="71">
        <f t="shared" si="16"/>
        <v>0</v>
      </c>
      <c r="N149" s="72">
        <f>Maanden!F148</f>
        <v>47362</v>
      </c>
      <c r="O149" s="72">
        <f>Maanden!G148</f>
        <v>47391</v>
      </c>
      <c r="P149" s="70">
        <f>Maanden!N148</f>
        <v>30</v>
      </c>
      <c r="Q149" s="70" t="str">
        <f t="shared" si="13"/>
        <v>x 70% =</v>
      </c>
      <c r="R149" s="71">
        <f t="shared" si="14"/>
        <v>0</v>
      </c>
    </row>
    <row r="150" spans="1:18" x14ac:dyDescent="0.25">
      <c r="A150" s="70">
        <f>IF(AND(L150&lt;&gt;0,A149&gt;0),A149+1,IF(L150&lt;&gt;0,IF('VAA PW'!$XEW$1='VAA PW'!$XEW$12,'VAA PW'!$XEW$13,1),0))</f>
        <v>0</v>
      </c>
      <c r="B150" s="71">
        <f>'VAA PW'!$G$6</f>
        <v>62500</v>
      </c>
      <c r="C150" s="70" t="s">
        <v>5</v>
      </c>
      <c r="D15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50" s="70">
        <f>IF(AND('VAA PW'!$G$7="",'VAA PW'!$G$9="Diesel"),-F150+125,IF(AND('VAA PW'!$G$7="",'VAA PW'!$G$9="Benzine"),-F150+125,Detail!D150))</f>
        <v>52</v>
      </c>
      <c r="F150" s="70">
        <f>-VLOOKUP('VAA PW'!$G$9,Brandstof!$A$2:$C$8,3,FALSE)</f>
        <v>-67</v>
      </c>
      <c r="G150" s="70" t="s">
        <v>6</v>
      </c>
      <c r="I150" s="70">
        <f>Maanden!I149</f>
        <v>0</v>
      </c>
      <c r="J150" s="70">
        <f>Maanden!J149</f>
        <v>365</v>
      </c>
      <c r="K150" s="70" t="s">
        <v>18</v>
      </c>
      <c r="L150" s="71">
        <f t="shared" si="16"/>
        <v>0</v>
      </c>
      <c r="N150" s="72">
        <f>Maanden!F149</f>
        <v>47392</v>
      </c>
      <c r="O150" s="72">
        <f>Maanden!G149</f>
        <v>47422</v>
      </c>
      <c r="P150" s="70">
        <f>Maanden!N149</f>
        <v>31</v>
      </c>
      <c r="Q150" s="70" t="str">
        <f t="shared" si="13"/>
        <v>x 70% =</v>
      </c>
      <c r="R150" s="71">
        <f t="shared" si="14"/>
        <v>0</v>
      </c>
    </row>
    <row r="151" spans="1:18" x14ac:dyDescent="0.25">
      <c r="A151" s="70">
        <f>IF(AND(L151&lt;&gt;0,A150&gt;0),A150+1,IF(L151&lt;&gt;0,IF('VAA PW'!$XEW$1='VAA PW'!$XEW$12,'VAA PW'!$XEW$13,1),0))</f>
        <v>0</v>
      </c>
      <c r="B151" s="71">
        <f>'VAA PW'!$G$6</f>
        <v>62500</v>
      </c>
      <c r="C151" s="70" t="s">
        <v>5</v>
      </c>
      <c r="D15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51" s="70">
        <f>IF(AND('VAA PW'!$G$7="",'VAA PW'!$G$9="Diesel"),-F151+125,IF(AND('VAA PW'!$G$7="",'VAA PW'!$G$9="Benzine"),-F151+125,Detail!D151))</f>
        <v>52</v>
      </c>
      <c r="F151" s="70">
        <f>-VLOOKUP('VAA PW'!$G$9,Brandstof!$A$2:$C$8,3,FALSE)</f>
        <v>-67</v>
      </c>
      <c r="G151" s="70" t="s">
        <v>6</v>
      </c>
      <c r="I151" s="70">
        <f>Maanden!I150</f>
        <v>0</v>
      </c>
      <c r="J151" s="70">
        <f>Maanden!J150</f>
        <v>365</v>
      </c>
      <c r="K151" s="70" t="s">
        <v>18</v>
      </c>
      <c r="L151" s="71">
        <f t="shared" si="16"/>
        <v>0</v>
      </c>
      <c r="N151" s="72">
        <f>Maanden!F150</f>
        <v>47423</v>
      </c>
      <c r="O151" s="72">
        <f>Maanden!G150</f>
        <v>47452</v>
      </c>
      <c r="P151" s="70">
        <f>Maanden!N150</f>
        <v>30</v>
      </c>
      <c r="Q151" s="70" t="str">
        <f t="shared" si="13"/>
        <v>x 70% =</v>
      </c>
      <c r="R151" s="71">
        <f t="shared" si="14"/>
        <v>0</v>
      </c>
    </row>
    <row r="152" spans="1:18" x14ac:dyDescent="0.25">
      <c r="A152" s="70">
        <f>IF(AND(L152&lt;&gt;0,A151&gt;0),A151+1,IF(L152&lt;&gt;0,IF('VAA PW'!$XEW$1='VAA PW'!$XEW$12,'VAA PW'!$XEW$13,1),0))</f>
        <v>0</v>
      </c>
      <c r="B152" s="71">
        <f>'VAA PW'!$G$6</f>
        <v>62500</v>
      </c>
      <c r="C152" s="70" t="s">
        <v>5</v>
      </c>
      <c r="D15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52" s="70">
        <f>IF(AND('VAA PW'!$G$7="",'VAA PW'!$G$9="Diesel"),-F152+125,IF(AND('VAA PW'!$G$7="",'VAA PW'!$G$9="Benzine"),-F152+125,Detail!D152))</f>
        <v>52</v>
      </c>
      <c r="F152" s="70">
        <f>-VLOOKUP('VAA PW'!$G$9,Brandstof!$A$2:$C$8,3,FALSE)</f>
        <v>-67</v>
      </c>
      <c r="G152" s="70" t="s">
        <v>6</v>
      </c>
      <c r="I152" s="70">
        <f>Maanden!I151</f>
        <v>0</v>
      </c>
      <c r="J152" s="70">
        <f>Maanden!J151</f>
        <v>365</v>
      </c>
      <c r="K152" s="70" t="s">
        <v>18</v>
      </c>
      <c r="L152" s="71">
        <f t="shared" si="16"/>
        <v>0</v>
      </c>
      <c r="N152" s="72">
        <f>Maanden!F151</f>
        <v>47453</v>
      </c>
      <c r="O152" s="72">
        <f>Maanden!G151</f>
        <v>47483</v>
      </c>
      <c r="P152" s="70">
        <f>Maanden!N151</f>
        <v>31</v>
      </c>
      <c r="Q152" s="70" t="str">
        <f t="shared" si="13"/>
        <v>x 70% =</v>
      </c>
      <c r="R152" s="71">
        <f t="shared" si="14"/>
        <v>0</v>
      </c>
    </row>
    <row r="153" spans="1:18" x14ac:dyDescent="0.25">
      <c r="A153" s="70">
        <f>IF(AND(L153&lt;&gt;0,A152&gt;0),A152+1,IF(L153&lt;&gt;0,IF('VAA PW'!$XEW$1='VAA PW'!$XEW$12,'VAA PW'!$XEW$13,1),0))</f>
        <v>0</v>
      </c>
      <c r="B153" s="71">
        <f>'VAA PW'!$G$6</f>
        <v>62500</v>
      </c>
      <c r="C153" s="70" t="s">
        <v>5</v>
      </c>
      <c r="D15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53" s="70">
        <f>IF(AND('VAA PW'!$G$7="",'VAA PW'!$G$9="Diesel"),-F153+125,IF(AND('VAA PW'!$G$7="",'VAA PW'!$G$9="Benzine"),-F153+125,Detail!D153))</f>
        <v>52</v>
      </c>
      <c r="F153" s="70">
        <f>-VLOOKUP('VAA PW'!$G$9,Brandstof!$A$2:$C$8,3,FALSE)</f>
        <v>-67</v>
      </c>
      <c r="G153" s="70" t="s">
        <v>6</v>
      </c>
      <c r="I153" s="70">
        <f>Maanden!I152</f>
        <v>0</v>
      </c>
      <c r="J153" s="70">
        <f>Maanden!J152</f>
        <v>365</v>
      </c>
      <c r="K153" s="70" t="s">
        <v>18</v>
      </c>
      <c r="L153" s="71">
        <f t="shared" si="16"/>
        <v>0</v>
      </c>
      <c r="N153" s="72">
        <f>Maanden!F152</f>
        <v>47484</v>
      </c>
      <c r="O153" s="72">
        <f>Maanden!G152</f>
        <v>47514</v>
      </c>
      <c r="P153" s="70">
        <f>Maanden!N152</f>
        <v>31</v>
      </c>
      <c r="Q153" s="70" t="str">
        <f t="shared" si="13"/>
        <v>x 70% =</v>
      </c>
      <c r="R153" s="71">
        <f t="shared" si="14"/>
        <v>0</v>
      </c>
    </row>
    <row r="154" spans="1:18" x14ac:dyDescent="0.25">
      <c r="A154" s="70">
        <f>IF(AND(L154&lt;&gt;0,A153&gt;0),A153+1,IF(L154&lt;&gt;0,IF('VAA PW'!$XEW$1='VAA PW'!$XEW$12,'VAA PW'!$XEW$13,1),0))</f>
        <v>0</v>
      </c>
      <c r="B154" s="71">
        <f>'VAA PW'!$G$6</f>
        <v>62500</v>
      </c>
      <c r="C154" s="70" t="s">
        <v>5</v>
      </c>
      <c r="D15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54" s="70">
        <f>IF(AND('VAA PW'!$G$7="",'VAA PW'!$G$9="Diesel"),-F154+125,IF(AND('VAA PW'!$G$7="",'VAA PW'!$G$9="Benzine"),-F154+125,Detail!D154))</f>
        <v>52</v>
      </c>
      <c r="F154" s="70">
        <f>-VLOOKUP('VAA PW'!$G$9,Brandstof!$A$2:$C$8,3,FALSE)</f>
        <v>-67</v>
      </c>
      <c r="G154" s="70" t="s">
        <v>6</v>
      </c>
      <c r="I154" s="70">
        <f>Maanden!I153</f>
        <v>0</v>
      </c>
      <c r="J154" s="70">
        <f>Maanden!J153</f>
        <v>365</v>
      </c>
      <c r="K154" s="70" t="s">
        <v>18</v>
      </c>
      <c r="L154" s="71">
        <f t="shared" si="16"/>
        <v>0</v>
      </c>
      <c r="N154" s="72">
        <f>Maanden!F153</f>
        <v>47515</v>
      </c>
      <c r="O154" s="72">
        <f>Maanden!G153</f>
        <v>47542</v>
      </c>
      <c r="P154" s="70">
        <f>Maanden!N153</f>
        <v>28</v>
      </c>
      <c r="Q154" s="70" t="str">
        <f t="shared" si="13"/>
        <v>x 70% =</v>
      </c>
      <c r="R154" s="71">
        <f t="shared" si="14"/>
        <v>0</v>
      </c>
    </row>
    <row r="155" spans="1:18" x14ac:dyDescent="0.25">
      <c r="A155" s="70">
        <f>IF(AND(L155&lt;&gt;0,A154&gt;0),A154+1,IF(L155&lt;&gt;0,IF('VAA PW'!$XEW$1='VAA PW'!$XEW$12,'VAA PW'!$XEW$13,1),0))</f>
        <v>0</v>
      </c>
      <c r="B155" s="71">
        <f>'VAA PW'!$G$6</f>
        <v>62500</v>
      </c>
      <c r="C155" s="70" t="s">
        <v>5</v>
      </c>
      <c r="D15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55" s="70">
        <f>IF(AND('VAA PW'!$G$7="",'VAA PW'!$G$9="Diesel"),-F155+125,IF(AND('VAA PW'!$G$7="",'VAA PW'!$G$9="Benzine"),-F155+125,Detail!D155))</f>
        <v>52</v>
      </c>
      <c r="F155" s="70">
        <f>-VLOOKUP('VAA PW'!$G$9,Brandstof!$A$2:$C$8,3,FALSE)</f>
        <v>-67</v>
      </c>
      <c r="G155" s="70" t="s">
        <v>6</v>
      </c>
      <c r="I155" s="70">
        <f>Maanden!I154</f>
        <v>0</v>
      </c>
      <c r="J155" s="70">
        <f>Maanden!J154</f>
        <v>365</v>
      </c>
      <c r="K155" s="70" t="s">
        <v>18</v>
      </c>
      <c r="L155" s="71">
        <f t="shared" si="16"/>
        <v>0</v>
      </c>
      <c r="N155" s="72">
        <f>Maanden!F154</f>
        <v>47543</v>
      </c>
      <c r="O155" s="72">
        <f>Maanden!G154</f>
        <v>47573</v>
      </c>
      <c r="P155" s="70">
        <f>Maanden!N154</f>
        <v>31</v>
      </c>
      <c r="Q155" s="70" t="str">
        <f t="shared" si="13"/>
        <v>x 70% =</v>
      </c>
      <c r="R155" s="71">
        <f t="shared" si="14"/>
        <v>0</v>
      </c>
    </row>
    <row r="156" spans="1:18" x14ac:dyDescent="0.25">
      <c r="A156" s="70">
        <f>IF(AND(L156&lt;&gt;0,A155&gt;0),A155+1,IF(L156&lt;&gt;0,IF('VAA PW'!$XEW$1='VAA PW'!$XEW$12,'VAA PW'!$XEW$13,1),0))</f>
        <v>0</v>
      </c>
      <c r="B156" s="71">
        <f>'VAA PW'!$G$6</f>
        <v>62500</v>
      </c>
      <c r="C156" s="70" t="s">
        <v>5</v>
      </c>
      <c r="D15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56" s="70">
        <f>IF(AND('VAA PW'!$G$7="",'VAA PW'!$G$9="Diesel"),-F156+125,IF(AND('VAA PW'!$G$7="",'VAA PW'!$G$9="Benzine"),-F156+125,Detail!D156))</f>
        <v>52</v>
      </c>
      <c r="F156" s="70">
        <f>-VLOOKUP('VAA PW'!$G$9,Brandstof!$A$2:$C$8,3,FALSE)</f>
        <v>-67</v>
      </c>
      <c r="G156" s="70" t="s">
        <v>6</v>
      </c>
      <c r="I156" s="70">
        <f>Maanden!I155</f>
        <v>0</v>
      </c>
      <c r="J156" s="70">
        <f>Maanden!J155</f>
        <v>365</v>
      </c>
      <c r="K156" s="70" t="s">
        <v>18</v>
      </c>
      <c r="L156" s="71">
        <f t="shared" si="16"/>
        <v>0</v>
      </c>
      <c r="N156" s="72">
        <f>Maanden!F155</f>
        <v>47574</v>
      </c>
      <c r="O156" s="72">
        <f>Maanden!G155</f>
        <v>47603</v>
      </c>
      <c r="P156" s="70">
        <f>Maanden!N155</f>
        <v>30</v>
      </c>
      <c r="Q156" s="70" t="str">
        <f t="shared" si="13"/>
        <v>x 70% =</v>
      </c>
      <c r="R156" s="71">
        <f t="shared" si="14"/>
        <v>0</v>
      </c>
    </row>
    <row r="157" spans="1:18" x14ac:dyDescent="0.25">
      <c r="A157" s="70">
        <f>IF(AND(L157&lt;&gt;0,A156&gt;0),A156+1,IF(L157&lt;&gt;0,IF('VAA PW'!$XEW$1='VAA PW'!$XEW$12,'VAA PW'!$XEW$13,1),0))</f>
        <v>0</v>
      </c>
      <c r="B157" s="71">
        <f>'VAA PW'!$G$6</f>
        <v>62500</v>
      </c>
      <c r="C157" s="70" t="s">
        <v>5</v>
      </c>
      <c r="D15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57" s="70">
        <f>IF(AND('VAA PW'!$G$7="",'VAA PW'!$G$9="Diesel"),-F157+125,IF(AND('VAA PW'!$G$7="",'VAA PW'!$G$9="Benzine"),-F157+125,Detail!D157))</f>
        <v>52</v>
      </c>
      <c r="F157" s="70">
        <f>-VLOOKUP('VAA PW'!$G$9,Brandstof!$A$2:$C$8,3,FALSE)</f>
        <v>-67</v>
      </c>
      <c r="G157" s="70" t="s">
        <v>6</v>
      </c>
      <c r="I157" s="70">
        <f>Maanden!I156</f>
        <v>0</v>
      </c>
      <c r="J157" s="70">
        <f>Maanden!J156</f>
        <v>365</v>
      </c>
      <c r="K157" s="70" t="s">
        <v>18</v>
      </c>
      <c r="L157" s="71">
        <f t="shared" si="16"/>
        <v>0</v>
      </c>
      <c r="N157" s="72">
        <f>Maanden!F156</f>
        <v>47604</v>
      </c>
      <c r="O157" s="72">
        <f>Maanden!G156</f>
        <v>47634</v>
      </c>
      <c r="P157" s="70">
        <f>Maanden!N156</f>
        <v>31</v>
      </c>
      <c r="Q157" s="70" t="str">
        <f t="shared" si="13"/>
        <v>x 70% =</v>
      </c>
      <c r="R157" s="71">
        <f t="shared" si="14"/>
        <v>0</v>
      </c>
    </row>
    <row r="158" spans="1:18" x14ac:dyDescent="0.25">
      <c r="A158" s="70">
        <f>IF(AND(L158&lt;&gt;0,A157&gt;0),A157+1,IF(L158&lt;&gt;0,IF('VAA PW'!$XEW$1='VAA PW'!$XEW$12,'VAA PW'!$XEW$13,1),0))</f>
        <v>0</v>
      </c>
      <c r="B158" s="71">
        <f>'VAA PW'!$G$6</f>
        <v>62500</v>
      </c>
      <c r="C158" s="70" t="s">
        <v>5</v>
      </c>
      <c r="D15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58" s="70">
        <f>IF(AND('VAA PW'!$G$7="",'VAA PW'!$G$9="Diesel"),-F158+125,IF(AND('VAA PW'!$G$7="",'VAA PW'!$G$9="Benzine"),-F158+125,Detail!D158))</f>
        <v>52</v>
      </c>
      <c r="F158" s="70">
        <f>-VLOOKUP('VAA PW'!$G$9,Brandstof!$A$2:$C$8,3,FALSE)</f>
        <v>-67</v>
      </c>
      <c r="G158" s="70" t="s">
        <v>6</v>
      </c>
      <c r="I158" s="70">
        <f>Maanden!I157</f>
        <v>0</v>
      </c>
      <c r="J158" s="70">
        <f>Maanden!J157</f>
        <v>365</v>
      </c>
      <c r="K158" s="70" t="s">
        <v>18</v>
      </c>
      <c r="L158" s="71">
        <f t="shared" si="16"/>
        <v>0</v>
      </c>
      <c r="N158" s="72">
        <f>Maanden!F157</f>
        <v>47635</v>
      </c>
      <c r="O158" s="72">
        <f>Maanden!G157</f>
        <v>47664</v>
      </c>
      <c r="P158" s="70">
        <f>Maanden!N157</f>
        <v>30</v>
      </c>
      <c r="Q158" s="70" t="str">
        <f t="shared" si="13"/>
        <v>x 70% =</v>
      </c>
      <c r="R158" s="71">
        <f t="shared" si="14"/>
        <v>0</v>
      </c>
    </row>
    <row r="159" spans="1:18" x14ac:dyDescent="0.25">
      <c r="A159" s="70">
        <f>IF(AND(L159&lt;&gt;0,A158&gt;0),A158+1,IF(L159&lt;&gt;0,IF('VAA PW'!$XEW$1='VAA PW'!$XEW$12,'VAA PW'!$XEW$13,1),0))</f>
        <v>0</v>
      </c>
      <c r="B159" s="71">
        <f>'VAA PW'!$G$6</f>
        <v>62500</v>
      </c>
      <c r="C159" s="70" t="s">
        <v>5</v>
      </c>
      <c r="D15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59" s="70">
        <f>IF(AND('VAA PW'!$G$7="",'VAA PW'!$G$9="Diesel"),-F159+125,IF(AND('VAA PW'!$G$7="",'VAA PW'!$G$9="Benzine"),-F159+125,Detail!D159))</f>
        <v>52</v>
      </c>
      <c r="F159" s="70">
        <f>-VLOOKUP('VAA PW'!$G$9,Brandstof!$A$2:$C$8,3,FALSE)</f>
        <v>-67</v>
      </c>
      <c r="G159" s="70" t="s">
        <v>6</v>
      </c>
      <c r="I159" s="70">
        <f>Maanden!I158</f>
        <v>0</v>
      </c>
      <c r="J159" s="70">
        <f>Maanden!J158</f>
        <v>365</v>
      </c>
      <c r="K159" s="70" t="s">
        <v>18</v>
      </c>
      <c r="L159" s="71">
        <f t="shared" si="16"/>
        <v>0</v>
      </c>
      <c r="N159" s="72">
        <f>Maanden!F158</f>
        <v>47665</v>
      </c>
      <c r="O159" s="72">
        <f>Maanden!G158</f>
        <v>47695</v>
      </c>
      <c r="P159" s="70">
        <f>Maanden!N158</f>
        <v>31</v>
      </c>
      <c r="Q159" s="70" t="str">
        <f t="shared" si="13"/>
        <v>x 70% =</v>
      </c>
      <c r="R159" s="71">
        <f t="shared" si="14"/>
        <v>0</v>
      </c>
    </row>
    <row r="160" spans="1:18" x14ac:dyDescent="0.25">
      <c r="A160" s="70">
        <f>IF(AND(L160&lt;&gt;0,A159&gt;0),A159+1,IF(L160&lt;&gt;0,IF('VAA PW'!$XEW$1='VAA PW'!$XEW$12,'VAA PW'!$XEW$13,1),0))</f>
        <v>0</v>
      </c>
      <c r="B160" s="71">
        <f>'VAA PW'!$G$6</f>
        <v>62500</v>
      </c>
      <c r="C160" s="70" t="s">
        <v>5</v>
      </c>
      <c r="D16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60" s="70">
        <f>IF(AND('VAA PW'!$G$7="",'VAA PW'!$G$9="Diesel"),-F160+125,IF(AND('VAA PW'!$G$7="",'VAA PW'!$G$9="Benzine"),-F160+125,Detail!D160))</f>
        <v>52</v>
      </c>
      <c r="F160" s="70">
        <f>-VLOOKUP('VAA PW'!$G$9,Brandstof!$A$2:$C$8,3,FALSE)</f>
        <v>-67</v>
      </c>
      <c r="G160" s="70" t="s">
        <v>6</v>
      </c>
      <c r="I160" s="70">
        <f>Maanden!I159</f>
        <v>0</v>
      </c>
      <c r="J160" s="70">
        <f>Maanden!J159</f>
        <v>365</v>
      </c>
      <c r="K160" s="70" t="s">
        <v>18</v>
      </c>
      <c r="L160" s="71">
        <f t="shared" si="16"/>
        <v>0</v>
      </c>
      <c r="N160" s="72">
        <f>Maanden!F159</f>
        <v>47696</v>
      </c>
      <c r="O160" s="72">
        <f>Maanden!G159</f>
        <v>47726</v>
      </c>
      <c r="P160" s="70">
        <f>Maanden!N159</f>
        <v>31</v>
      </c>
      <c r="Q160" s="70" t="str">
        <f t="shared" si="13"/>
        <v>x 70% =</v>
      </c>
      <c r="R160" s="71">
        <f t="shared" si="14"/>
        <v>0</v>
      </c>
    </row>
    <row r="161" spans="1:18" x14ac:dyDescent="0.25">
      <c r="A161" s="70">
        <f>IF(AND(L161&lt;&gt;0,A160&gt;0),A160+1,IF(L161&lt;&gt;0,IF('VAA PW'!$XEW$1='VAA PW'!$XEW$12,'VAA PW'!$XEW$13,1),0))</f>
        <v>0</v>
      </c>
      <c r="B161" s="71">
        <f>'VAA PW'!$G$6</f>
        <v>62500</v>
      </c>
      <c r="C161" s="70" t="s">
        <v>5</v>
      </c>
      <c r="D16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61" s="70">
        <f>IF(AND('VAA PW'!$G$7="",'VAA PW'!$G$9="Diesel"),-F161+125,IF(AND('VAA PW'!$G$7="",'VAA PW'!$G$9="Benzine"),-F161+125,Detail!D161))</f>
        <v>52</v>
      </c>
      <c r="F161" s="70">
        <f>-VLOOKUP('VAA PW'!$G$9,Brandstof!$A$2:$C$8,3,FALSE)</f>
        <v>-67</v>
      </c>
      <c r="G161" s="70" t="s">
        <v>6</v>
      </c>
      <c r="I161" s="70">
        <f>Maanden!I160</f>
        <v>0</v>
      </c>
      <c r="J161" s="70">
        <f>Maanden!J160</f>
        <v>365</v>
      </c>
      <c r="K161" s="70" t="s">
        <v>18</v>
      </c>
      <c r="L161" s="71">
        <f t="shared" si="16"/>
        <v>0</v>
      </c>
      <c r="N161" s="72">
        <f>Maanden!F160</f>
        <v>47727</v>
      </c>
      <c r="O161" s="72">
        <f>Maanden!G160</f>
        <v>47756</v>
      </c>
      <c r="P161" s="70">
        <f>Maanden!N160</f>
        <v>30</v>
      </c>
      <c r="Q161" s="70" t="str">
        <f t="shared" si="13"/>
        <v>x 70% =</v>
      </c>
      <c r="R161" s="71">
        <f t="shared" si="14"/>
        <v>0</v>
      </c>
    </row>
    <row r="162" spans="1:18" x14ac:dyDescent="0.25">
      <c r="A162" s="70">
        <f>IF(AND(L162&lt;&gt;0,A161&gt;0),A161+1,IF(L162&lt;&gt;0,IF('VAA PW'!$XEW$1='VAA PW'!$XEW$12,'VAA PW'!$XEW$13,1),0))</f>
        <v>0</v>
      </c>
      <c r="B162" s="71">
        <f>'VAA PW'!$G$6</f>
        <v>62500</v>
      </c>
      <c r="C162" s="70" t="s">
        <v>5</v>
      </c>
      <c r="D16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62" s="70">
        <f>IF(AND('VAA PW'!$G$7="",'VAA PW'!$G$9="Diesel"),-F162+125,IF(AND('VAA PW'!$G$7="",'VAA PW'!$G$9="Benzine"),-F162+125,Detail!D162))</f>
        <v>52</v>
      </c>
      <c r="F162" s="70">
        <f>-VLOOKUP('VAA PW'!$G$9,Brandstof!$A$2:$C$8,3,FALSE)</f>
        <v>-67</v>
      </c>
      <c r="G162" s="70" t="s">
        <v>6</v>
      </c>
      <c r="I162" s="70">
        <f>Maanden!I161</f>
        <v>0</v>
      </c>
      <c r="J162" s="70">
        <f>Maanden!J161</f>
        <v>365</v>
      </c>
      <c r="K162" s="70" t="s">
        <v>18</v>
      </c>
      <c r="L162" s="71">
        <f t="shared" si="16"/>
        <v>0</v>
      </c>
      <c r="N162" s="72">
        <f>Maanden!F161</f>
        <v>47757</v>
      </c>
      <c r="O162" s="72">
        <f>Maanden!G161</f>
        <v>47787</v>
      </c>
      <c r="P162" s="70">
        <f>Maanden!N161</f>
        <v>31</v>
      </c>
      <c r="Q162" s="70" t="str">
        <f t="shared" si="13"/>
        <v>x 70% =</v>
      </c>
      <c r="R162" s="71">
        <f t="shared" si="14"/>
        <v>0</v>
      </c>
    </row>
    <row r="163" spans="1:18" x14ac:dyDescent="0.25">
      <c r="A163" s="70">
        <f>IF(AND(L163&lt;&gt;0,A162&gt;0),A162+1,IF(L163&lt;&gt;0,IF('VAA PW'!$XEW$1='VAA PW'!$XEW$12,'VAA PW'!$XEW$13,1),0))</f>
        <v>0</v>
      </c>
      <c r="B163" s="71">
        <f>'VAA PW'!$G$6</f>
        <v>62500</v>
      </c>
      <c r="C163" s="70" t="s">
        <v>5</v>
      </c>
      <c r="D16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63" s="70">
        <f>IF(AND('VAA PW'!$G$7="",'VAA PW'!$G$9="Diesel"),-F163+125,IF(AND('VAA PW'!$G$7="",'VAA PW'!$G$9="Benzine"),-F163+125,Detail!D163))</f>
        <v>52</v>
      </c>
      <c r="F163" s="70">
        <f>-VLOOKUP('VAA PW'!$G$9,Brandstof!$A$2:$C$8,3,FALSE)</f>
        <v>-67</v>
      </c>
      <c r="G163" s="70" t="s">
        <v>6</v>
      </c>
      <c r="I163" s="70">
        <f>Maanden!I162</f>
        <v>0</v>
      </c>
      <c r="J163" s="70">
        <f>Maanden!J162</f>
        <v>365</v>
      </c>
      <c r="K163" s="70" t="s">
        <v>18</v>
      </c>
      <c r="L163" s="71">
        <f t="shared" si="16"/>
        <v>0</v>
      </c>
      <c r="N163" s="72">
        <f>Maanden!F162</f>
        <v>47788</v>
      </c>
      <c r="O163" s="72">
        <f>Maanden!G162</f>
        <v>47817</v>
      </c>
      <c r="P163" s="70">
        <f>Maanden!N162</f>
        <v>30</v>
      </c>
      <c r="Q163" s="70" t="str">
        <f t="shared" si="13"/>
        <v>x 70% =</v>
      </c>
      <c r="R163" s="71">
        <f t="shared" si="14"/>
        <v>0</v>
      </c>
    </row>
    <row r="164" spans="1:18" x14ac:dyDescent="0.25">
      <c r="A164" s="70">
        <f>IF(AND(L164&lt;&gt;0,A163&gt;0),A163+1,IF(L164&lt;&gt;0,IF('VAA PW'!$XEW$1='VAA PW'!$XEW$12,'VAA PW'!$XEW$13,1),0))</f>
        <v>0</v>
      </c>
      <c r="B164" s="71">
        <f>'VAA PW'!$G$6</f>
        <v>62500</v>
      </c>
      <c r="C164" s="70" t="s">
        <v>5</v>
      </c>
      <c r="D16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64" s="70">
        <f>IF(AND('VAA PW'!$G$7="",'VAA PW'!$G$9="Diesel"),-F164+125,IF(AND('VAA PW'!$G$7="",'VAA PW'!$G$9="Benzine"),-F164+125,Detail!D164))</f>
        <v>52</v>
      </c>
      <c r="F164" s="70">
        <f>-VLOOKUP('VAA PW'!$G$9,Brandstof!$A$2:$C$8,3,FALSE)</f>
        <v>-67</v>
      </c>
      <c r="G164" s="70" t="s">
        <v>6</v>
      </c>
      <c r="I164" s="70">
        <f>Maanden!I163</f>
        <v>0</v>
      </c>
      <c r="J164" s="70">
        <f>Maanden!J163</f>
        <v>365</v>
      </c>
      <c r="K164" s="70" t="s">
        <v>18</v>
      </c>
      <c r="L164" s="71">
        <f t="shared" si="16"/>
        <v>0</v>
      </c>
      <c r="N164" s="72">
        <f>Maanden!F163</f>
        <v>47818</v>
      </c>
      <c r="O164" s="72">
        <f>Maanden!G163</f>
        <v>47848</v>
      </c>
      <c r="P164" s="70">
        <f>Maanden!N163</f>
        <v>31</v>
      </c>
      <c r="Q164" s="70" t="str">
        <f t="shared" si="13"/>
        <v>x 70% =</v>
      </c>
      <c r="R164" s="71">
        <f t="shared" si="14"/>
        <v>0</v>
      </c>
    </row>
    <row r="165" spans="1:18" x14ac:dyDescent="0.25">
      <c r="A165" s="70">
        <f>IF(AND(L165&lt;&gt;0,A164&gt;0),A164+1,IF(L165&lt;&gt;0,IF('VAA PW'!$XEW$1='VAA PW'!$XEW$12,'VAA PW'!$XEW$13,1),0))</f>
        <v>0</v>
      </c>
      <c r="B165" s="71">
        <f>'VAA PW'!$G$6</f>
        <v>62500</v>
      </c>
      <c r="C165" s="70" t="s">
        <v>5</v>
      </c>
      <c r="D16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65" s="70">
        <f>IF(AND('VAA PW'!$G$7="",'VAA PW'!$G$9="Diesel"),-F165+125,IF(AND('VAA PW'!$G$7="",'VAA PW'!$G$9="Benzine"),-F165+125,Detail!D165))</f>
        <v>52</v>
      </c>
      <c r="F165" s="70">
        <f>-VLOOKUP('VAA PW'!$G$9,Brandstof!$A$2:$C$8,3,FALSE)</f>
        <v>-67</v>
      </c>
      <c r="G165" s="70" t="s">
        <v>6</v>
      </c>
      <c r="I165" s="70">
        <f>Maanden!I164</f>
        <v>0</v>
      </c>
      <c r="J165" s="70">
        <f>Maanden!J164</f>
        <v>365</v>
      </c>
      <c r="K165" s="70" t="s">
        <v>18</v>
      </c>
      <c r="L165" s="71">
        <f t="shared" si="16"/>
        <v>0</v>
      </c>
      <c r="N165" s="72">
        <f>Maanden!F164</f>
        <v>47849</v>
      </c>
      <c r="O165" s="72">
        <f>Maanden!G164</f>
        <v>47879</v>
      </c>
      <c r="P165" s="70">
        <f>Maanden!N164</f>
        <v>31</v>
      </c>
      <c r="Q165" s="70" t="str">
        <f t="shared" si="13"/>
        <v>x 70% =</v>
      </c>
      <c r="R165" s="71">
        <f t="shared" si="14"/>
        <v>0</v>
      </c>
    </row>
    <row r="166" spans="1:18" x14ac:dyDescent="0.25">
      <c r="A166" s="70">
        <f>IF(AND(L166&lt;&gt;0,A165&gt;0),A165+1,IF(L166&lt;&gt;0,IF('VAA PW'!$XEW$1='VAA PW'!$XEW$12,'VAA PW'!$XEW$13,1),0))</f>
        <v>0</v>
      </c>
      <c r="B166" s="71">
        <f>'VAA PW'!$G$6</f>
        <v>62500</v>
      </c>
      <c r="C166" s="70" t="s">
        <v>5</v>
      </c>
      <c r="D16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66" s="70">
        <f>IF(AND('VAA PW'!$G$7="",'VAA PW'!$G$9="Diesel"),-F166+125,IF(AND('VAA PW'!$G$7="",'VAA PW'!$G$9="Benzine"),-F166+125,Detail!D166))</f>
        <v>52</v>
      </c>
      <c r="F166" s="70">
        <f>-VLOOKUP('VAA PW'!$G$9,Brandstof!$A$2:$C$8,3,FALSE)</f>
        <v>-67</v>
      </c>
      <c r="G166" s="70" t="s">
        <v>6</v>
      </c>
      <c r="I166" s="70">
        <f>Maanden!I165</f>
        <v>0</v>
      </c>
      <c r="J166" s="70">
        <f>Maanden!J165</f>
        <v>365</v>
      </c>
      <c r="K166" s="70" t="s">
        <v>18</v>
      </c>
      <c r="L166" s="71">
        <f t="shared" si="16"/>
        <v>0</v>
      </c>
      <c r="N166" s="72">
        <f>Maanden!F165</f>
        <v>47880</v>
      </c>
      <c r="O166" s="72">
        <f>Maanden!G165</f>
        <v>47907</v>
      </c>
      <c r="P166" s="70">
        <f>Maanden!N165</f>
        <v>28</v>
      </c>
      <c r="Q166" s="70" t="str">
        <f t="shared" si="13"/>
        <v>x 70% =</v>
      </c>
      <c r="R166" s="71">
        <f t="shared" si="14"/>
        <v>0</v>
      </c>
    </row>
    <row r="167" spans="1:18" x14ac:dyDescent="0.25">
      <c r="A167" s="70">
        <f>IF(AND(L167&lt;&gt;0,A166&gt;0),A166+1,IF(L167&lt;&gt;0,IF('VAA PW'!$XEW$1='VAA PW'!$XEW$12,'VAA PW'!$XEW$13,1),0))</f>
        <v>0</v>
      </c>
      <c r="B167" s="71">
        <f>'VAA PW'!$G$6</f>
        <v>62500</v>
      </c>
      <c r="C167" s="70" t="s">
        <v>5</v>
      </c>
      <c r="D16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67" s="70">
        <f>IF(AND('VAA PW'!$G$7="",'VAA PW'!$G$9="Diesel"),-F167+125,IF(AND('VAA PW'!$G$7="",'VAA PW'!$G$9="Benzine"),-F167+125,Detail!D167))</f>
        <v>52</v>
      </c>
      <c r="F167" s="70">
        <f>-VLOOKUP('VAA PW'!$G$9,Brandstof!$A$2:$C$8,3,FALSE)</f>
        <v>-67</v>
      </c>
      <c r="G167" s="70" t="s">
        <v>6</v>
      </c>
      <c r="I167" s="70">
        <f>Maanden!I166</f>
        <v>0</v>
      </c>
      <c r="J167" s="70">
        <f>Maanden!J166</f>
        <v>365</v>
      </c>
      <c r="K167" s="70" t="s">
        <v>18</v>
      </c>
      <c r="L167" s="71">
        <f t="shared" si="16"/>
        <v>0</v>
      </c>
      <c r="N167" s="72">
        <f>Maanden!F166</f>
        <v>47908</v>
      </c>
      <c r="O167" s="72">
        <f>Maanden!G166</f>
        <v>47938</v>
      </c>
      <c r="P167" s="70">
        <f>Maanden!N166</f>
        <v>31</v>
      </c>
      <c r="Q167" s="70" t="str">
        <f t="shared" si="13"/>
        <v>x 70% =</v>
      </c>
      <c r="R167" s="71">
        <f t="shared" si="14"/>
        <v>0</v>
      </c>
    </row>
    <row r="168" spans="1:18" x14ac:dyDescent="0.25">
      <c r="A168" s="70">
        <f>IF(AND(L168&lt;&gt;0,A167&gt;0),A167+1,IF(L168&lt;&gt;0,IF('VAA PW'!$XEW$1='VAA PW'!$XEW$12,'VAA PW'!$XEW$13,1),0))</f>
        <v>0</v>
      </c>
      <c r="B168" s="71">
        <f>'VAA PW'!$G$6</f>
        <v>62500</v>
      </c>
      <c r="C168" s="70" t="s">
        <v>5</v>
      </c>
      <c r="D16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68" s="70">
        <f>IF(AND('VAA PW'!$G$7="",'VAA PW'!$G$9="Diesel"),-F168+125,IF(AND('VAA PW'!$G$7="",'VAA PW'!$G$9="Benzine"),-F168+125,Detail!D168))</f>
        <v>52</v>
      </c>
      <c r="F168" s="70">
        <f>-VLOOKUP('VAA PW'!$G$9,Brandstof!$A$2:$C$8,3,FALSE)</f>
        <v>-67</v>
      </c>
      <c r="G168" s="70" t="s">
        <v>6</v>
      </c>
      <c r="I168" s="70">
        <f>Maanden!I167</f>
        <v>0</v>
      </c>
      <c r="J168" s="70">
        <f>Maanden!J167</f>
        <v>365</v>
      </c>
      <c r="K168" s="70" t="s">
        <v>18</v>
      </c>
      <c r="L168" s="71">
        <f t="shared" si="16"/>
        <v>0</v>
      </c>
      <c r="N168" s="72">
        <f>Maanden!F167</f>
        <v>47939</v>
      </c>
      <c r="O168" s="72">
        <f>Maanden!G167</f>
        <v>47968</v>
      </c>
      <c r="P168" s="70">
        <f>Maanden!N167</f>
        <v>30</v>
      </c>
      <c r="Q168" s="70" t="str">
        <f t="shared" si="13"/>
        <v>x 70% =</v>
      </c>
      <c r="R168" s="71">
        <f t="shared" si="14"/>
        <v>0</v>
      </c>
    </row>
    <row r="169" spans="1:18" x14ac:dyDescent="0.25">
      <c r="A169" s="70">
        <f>IF(AND(L169&lt;&gt;0,A168&gt;0),A168+1,IF(L169&lt;&gt;0,IF('VAA PW'!$XEW$1='VAA PW'!$XEW$12,'VAA PW'!$XEW$13,1),0))</f>
        <v>0</v>
      </c>
      <c r="B169" s="71">
        <f>'VAA PW'!$G$6</f>
        <v>62500</v>
      </c>
      <c r="C169" s="70" t="s">
        <v>5</v>
      </c>
      <c r="D16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69" s="70">
        <f>IF(AND('VAA PW'!$G$7="",'VAA PW'!$G$9="Diesel"),-F169+125,IF(AND('VAA PW'!$G$7="",'VAA PW'!$G$9="Benzine"),-F169+125,Detail!D169))</f>
        <v>52</v>
      </c>
      <c r="F169" s="70">
        <f>-VLOOKUP('VAA PW'!$G$9,Brandstof!$A$2:$C$8,3,FALSE)</f>
        <v>-67</v>
      </c>
      <c r="G169" s="70" t="s">
        <v>6</v>
      </c>
      <c r="I169" s="70">
        <f>Maanden!I168</f>
        <v>0</v>
      </c>
      <c r="J169" s="70">
        <f>Maanden!J168</f>
        <v>365</v>
      </c>
      <c r="K169" s="70" t="s">
        <v>18</v>
      </c>
      <c r="L169" s="71">
        <f t="shared" si="16"/>
        <v>0</v>
      </c>
      <c r="N169" s="72">
        <f>Maanden!F168</f>
        <v>47969</v>
      </c>
      <c r="O169" s="72">
        <f>Maanden!G168</f>
        <v>47999</v>
      </c>
      <c r="P169" s="70">
        <f>Maanden!N168</f>
        <v>31</v>
      </c>
      <c r="Q169" s="70" t="str">
        <f t="shared" si="13"/>
        <v>x 70% =</v>
      </c>
      <c r="R169" s="71">
        <f t="shared" si="14"/>
        <v>0</v>
      </c>
    </row>
    <row r="170" spans="1:18" x14ac:dyDescent="0.25">
      <c r="A170" s="70">
        <f>IF(AND(L170&lt;&gt;0,A169&gt;0),A169+1,IF(L170&lt;&gt;0,IF('VAA PW'!$XEW$1='VAA PW'!$XEW$12,'VAA PW'!$XEW$13,1),0))</f>
        <v>0</v>
      </c>
      <c r="B170" s="71">
        <f>'VAA PW'!$G$6</f>
        <v>62500</v>
      </c>
      <c r="C170" s="70" t="s">
        <v>5</v>
      </c>
      <c r="D17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70" s="70">
        <f>IF(AND('VAA PW'!$G$7="",'VAA PW'!$G$9="Diesel"),-F170+125,IF(AND('VAA PW'!$G$7="",'VAA PW'!$G$9="Benzine"),-F170+125,Detail!D170))</f>
        <v>52</v>
      </c>
      <c r="F170" s="70">
        <f>-VLOOKUP('VAA PW'!$G$9,Brandstof!$A$2:$C$8,3,FALSE)</f>
        <v>-67</v>
      </c>
      <c r="G170" s="70" t="s">
        <v>6</v>
      </c>
      <c r="I170" s="70">
        <f>Maanden!I169</f>
        <v>0</v>
      </c>
      <c r="J170" s="70">
        <f>Maanden!J169</f>
        <v>365</v>
      </c>
      <c r="K170" s="70" t="s">
        <v>18</v>
      </c>
      <c r="L170" s="71">
        <f t="shared" si="16"/>
        <v>0</v>
      </c>
      <c r="N170" s="72">
        <f>Maanden!F169</f>
        <v>48000</v>
      </c>
      <c r="O170" s="72">
        <f>Maanden!G169</f>
        <v>48029</v>
      </c>
      <c r="P170" s="70">
        <f>Maanden!N169</f>
        <v>30</v>
      </c>
      <c r="Q170" s="70" t="str">
        <f t="shared" si="13"/>
        <v>x 70% =</v>
      </c>
      <c r="R170" s="71">
        <f t="shared" si="14"/>
        <v>0</v>
      </c>
    </row>
    <row r="171" spans="1:18" x14ac:dyDescent="0.25">
      <c r="A171" s="70">
        <f>IF(AND(L171&lt;&gt;0,A170&gt;0),A170+1,IF(L171&lt;&gt;0,IF('VAA PW'!$XEW$1='VAA PW'!$XEW$12,'VAA PW'!$XEW$13,1),0))</f>
        <v>0</v>
      </c>
      <c r="B171" s="71">
        <f>'VAA PW'!$G$6</f>
        <v>62500</v>
      </c>
      <c r="C171" s="70" t="s">
        <v>5</v>
      </c>
      <c r="D17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71" s="70">
        <f>IF(AND('VAA PW'!$G$7="",'VAA PW'!$G$9="Diesel"),-F171+125,IF(AND('VAA PW'!$G$7="",'VAA PW'!$G$9="Benzine"),-F171+125,Detail!D171))</f>
        <v>52</v>
      </c>
      <c r="F171" s="70">
        <f>-VLOOKUP('VAA PW'!$G$9,Brandstof!$A$2:$C$8,3,FALSE)</f>
        <v>-67</v>
      </c>
      <c r="G171" s="70" t="s">
        <v>6</v>
      </c>
      <c r="I171" s="70">
        <f>Maanden!I170</f>
        <v>0</v>
      </c>
      <c r="J171" s="70">
        <f>Maanden!J170</f>
        <v>365</v>
      </c>
      <c r="K171" s="70" t="s">
        <v>18</v>
      </c>
      <c r="L171" s="71">
        <f t="shared" si="16"/>
        <v>0</v>
      </c>
      <c r="N171" s="72">
        <f>Maanden!F170</f>
        <v>48030</v>
      </c>
      <c r="O171" s="72">
        <f>Maanden!G170</f>
        <v>48060</v>
      </c>
      <c r="P171" s="70">
        <f>Maanden!N170</f>
        <v>31</v>
      </c>
      <c r="Q171" s="70" t="str">
        <f t="shared" si="13"/>
        <v>x 70% =</v>
      </c>
      <c r="R171" s="71">
        <f t="shared" si="14"/>
        <v>0</v>
      </c>
    </row>
    <row r="172" spans="1:18" x14ac:dyDescent="0.25">
      <c r="A172" s="70">
        <f>IF(AND(L172&lt;&gt;0,A171&gt;0),A171+1,IF(L172&lt;&gt;0,IF('VAA PW'!$XEW$1='VAA PW'!$XEW$12,'VAA PW'!$XEW$13,1),0))</f>
        <v>0</v>
      </c>
      <c r="B172" s="71">
        <f>'VAA PW'!$G$6</f>
        <v>62500</v>
      </c>
      <c r="C172" s="70" t="s">
        <v>5</v>
      </c>
      <c r="D17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72" s="70">
        <f>IF(AND('VAA PW'!$G$7="",'VAA PW'!$G$9="Diesel"),-F172+125,IF(AND('VAA PW'!$G$7="",'VAA PW'!$G$9="Benzine"),-F172+125,Detail!D172))</f>
        <v>52</v>
      </c>
      <c r="F172" s="70">
        <f>-VLOOKUP('VAA PW'!$G$9,Brandstof!$A$2:$C$8,3,FALSE)</f>
        <v>-67</v>
      </c>
      <c r="G172" s="70" t="s">
        <v>6</v>
      </c>
      <c r="I172" s="70">
        <f>Maanden!I171</f>
        <v>0</v>
      </c>
      <c r="J172" s="70">
        <f>Maanden!J171</f>
        <v>365</v>
      </c>
      <c r="K172" s="70" t="s">
        <v>18</v>
      </c>
      <c r="L172" s="71">
        <f t="shared" si="16"/>
        <v>0</v>
      </c>
      <c r="N172" s="72">
        <f>Maanden!F171</f>
        <v>48061</v>
      </c>
      <c r="O172" s="72">
        <f>Maanden!G171</f>
        <v>48091</v>
      </c>
      <c r="P172" s="70">
        <f>Maanden!N171</f>
        <v>31</v>
      </c>
      <c r="Q172" s="70" t="str">
        <f t="shared" si="13"/>
        <v>x 70% =</v>
      </c>
      <c r="R172" s="71">
        <f t="shared" si="14"/>
        <v>0</v>
      </c>
    </row>
    <row r="173" spans="1:18" x14ac:dyDescent="0.25">
      <c r="A173" s="70">
        <f>IF(AND(L173&lt;&gt;0,A172&gt;0),A172+1,IF(L173&lt;&gt;0,IF('VAA PW'!$XEW$1='VAA PW'!$XEW$12,'VAA PW'!$XEW$13,1),0))</f>
        <v>0</v>
      </c>
      <c r="B173" s="71">
        <f>'VAA PW'!$G$6</f>
        <v>62500</v>
      </c>
      <c r="C173" s="70" t="s">
        <v>5</v>
      </c>
      <c r="D17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73" s="70">
        <f>IF(AND('VAA PW'!$G$7="",'VAA PW'!$G$9="Diesel"),-F173+125,IF(AND('VAA PW'!$G$7="",'VAA PW'!$G$9="Benzine"),-F173+125,Detail!D173))</f>
        <v>52</v>
      </c>
      <c r="F173" s="70">
        <f>-VLOOKUP('VAA PW'!$G$9,Brandstof!$A$2:$C$8,3,FALSE)</f>
        <v>-67</v>
      </c>
      <c r="G173" s="70" t="s">
        <v>6</v>
      </c>
      <c r="I173" s="70">
        <f>Maanden!I172</f>
        <v>0</v>
      </c>
      <c r="J173" s="70">
        <f>Maanden!J172</f>
        <v>365</v>
      </c>
      <c r="K173" s="70" t="s">
        <v>18</v>
      </c>
      <c r="L173" s="71">
        <f t="shared" si="16"/>
        <v>0</v>
      </c>
      <c r="N173" s="72">
        <f>Maanden!F172</f>
        <v>48092</v>
      </c>
      <c r="O173" s="72">
        <f>Maanden!G172</f>
        <v>48121</v>
      </c>
      <c r="P173" s="70">
        <f>Maanden!N172</f>
        <v>30</v>
      </c>
      <c r="Q173" s="70" t="str">
        <f t="shared" si="13"/>
        <v>x 70% =</v>
      </c>
      <c r="R173" s="71">
        <f t="shared" si="14"/>
        <v>0</v>
      </c>
    </row>
    <row r="174" spans="1:18" x14ac:dyDescent="0.25">
      <c r="A174" s="70">
        <f>IF(AND(L174&lt;&gt;0,A173&gt;0),A173+1,IF(L174&lt;&gt;0,IF('VAA PW'!$XEW$1='VAA PW'!$XEW$12,'VAA PW'!$XEW$13,1),0))</f>
        <v>0</v>
      </c>
      <c r="B174" s="71">
        <f>'VAA PW'!$G$6</f>
        <v>62500</v>
      </c>
      <c r="C174" s="70" t="s">
        <v>5</v>
      </c>
      <c r="D17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74" s="70">
        <f>IF(AND('VAA PW'!$G$7="",'VAA PW'!$G$9="Diesel"),-F174+125,IF(AND('VAA PW'!$G$7="",'VAA PW'!$G$9="Benzine"),-F174+125,Detail!D174))</f>
        <v>52</v>
      </c>
      <c r="F174" s="70">
        <f>-VLOOKUP('VAA PW'!$G$9,Brandstof!$A$2:$C$8,3,FALSE)</f>
        <v>-67</v>
      </c>
      <c r="G174" s="70" t="s">
        <v>6</v>
      </c>
      <c r="I174" s="70">
        <f>Maanden!I173</f>
        <v>0</v>
      </c>
      <c r="J174" s="70">
        <f>Maanden!J173</f>
        <v>365</v>
      </c>
      <c r="K174" s="70" t="s">
        <v>18</v>
      </c>
      <c r="L174" s="71">
        <f t="shared" si="16"/>
        <v>0</v>
      </c>
      <c r="N174" s="72">
        <f>Maanden!F173</f>
        <v>48122</v>
      </c>
      <c r="O174" s="72">
        <f>Maanden!G173</f>
        <v>48152</v>
      </c>
      <c r="P174" s="70">
        <f>Maanden!N173</f>
        <v>31</v>
      </c>
      <c r="Q174" s="70" t="str">
        <f t="shared" si="13"/>
        <v>x 70% =</v>
      </c>
      <c r="R174" s="71">
        <f t="shared" si="14"/>
        <v>0</v>
      </c>
    </row>
    <row r="175" spans="1:18" x14ac:dyDescent="0.25">
      <c r="A175" s="70">
        <f>IF(AND(L175&lt;&gt;0,A174&gt;0),A174+1,IF(L175&lt;&gt;0,IF('VAA PW'!$XEW$1='VAA PW'!$XEW$12,'VAA PW'!$XEW$13,1),0))</f>
        <v>0</v>
      </c>
      <c r="B175" s="71">
        <f>'VAA PW'!$G$6</f>
        <v>62500</v>
      </c>
      <c r="C175" s="70" t="s">
        <v>5</v>
      </c>
      <c r="D17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75" s="70">
        <f>IF(AND('VAA PW'!$G$7="",'VAA PW'!$G$9="Diesel"),-F175+125,IF(AND('VAA PW'!$G$7="",'VAA PW'!$G$9="Benzine"),-F175+125,Detail!D175))</f>
        <v>52</v>
      </c>
      <c r="F175" s="70">
        <f>-VLOOKUP('VAA PW'!$G$9,Brandstof!$A$2:$C$8,3,FALSE)</f>
        <v>-67</v>
      </c>
      <c r="G175" s="70" t="s">
        <v>6</v>
      </c>
      <c r="I175" s="70">
        <f>Maanden!I174</f>
        <v>0</v>
      </c>
      <c r="J175" s="70">
        <f>Maanden!J174</f>
        <v>365</v>
      </c>
      <c r="K175" s="70" t="s">
        <v>18</v>
      </c>
      <c r="L175" s="71">
        <f t="shared" si="16"/>
        <v>0</v>
      </c>
      <c r="N175" s="72">
        <f>Maanden!F174</f>
        <v>48153</v>
      </c>
      <c r="O175" s="72">
        <f>Maanden!G174</f>
        <v>48182</v>
      </c>
      <c r="P175" s="70">
        <f>Maanden!N174</f>
        <v>30</v>
      </c>
      <c r="Q175" s="70" t="str">
        <f t="shared" si="13"/>
        <v>x 70% =</v>
      </c>
      <c r="R175" s="71">
        <f t="shared" si="14"/>
        <v>0</v>
      </c>
    </row>
    <row r="176" spans="1:18" x14ac:dyDescent="0.25">
      <c r="A176" s="70">
        <f>IF(AND(L176&lt;&gt;0,A175&gt;0),A175+1,IF(L176&lt;&gt;0,IF('VAA PW'!$XEW$1='VAA PW'!$XEW$12,'VAA PW'!$XEW$13,1),0))</f>
        <v>0</v>
      </c>
      <c r="B176" s="71">
        <f>'VAA PW'!$G$6</f>
        <v>62500</v>
      </c>
      <c r="C176" s="70" t="s">
        <v>5</v>
      </c>
      <c r="D17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76" s="70">
        <f>IF(AND('VAA PW'!$G$7="",'VAA PW'!$G$9="Diesel"),-F176+125,IF(AND('VAA PW'!$G$7="",'VAA PW'!$G$9="Benzine"),-F176+125,Detail!D176))</f>
        <v>52</v>
      </c>
      <c r="F176" s="70">
        <f>-VLOOKUP('VAA PW'!$G$9,Brandstof!$A$2:$C$8,3,FALSE)</f>
        <v>-67</v>
      </c>
      <c r="G176" s="70" t="s">
        <v>6</v>
      </c>
      <c r="I176" s="70">
        <f>Maanden!I175</f>
        <v>0</v>
      </c>
      <c r="J176" s="70">
        <f>Maanden!J175</f>
        <v>365</v>
      </c>
      <c r="K176" s="70" t="s">
        <v>18</v>
      </c>
      <c r="L176" s="71">
        <f t="shared" si="16"/>
        <v>0</v>
      </c>
      <c r="N176" s="72">
        <f>Maanden!F175</f>
        <v>48183</v>
      </c>
      <c r="O176" s="72">
        <f>Maanden!G175</f>
        <v>48213</v>
      </c>
      <c r="P176" s="70">
        <f>Maanden!N175</f>
        <v>31</v>
      </c>
      <c r="Q176" s="70" t="str">
        <f t="shared" si="13"/>
        <v>x 70% =</v>
      </c>
      <c r="R176" s="71">
        <f t="shared" si="14"/>
        <v>0</v>
      </c>
    </row>
    <row r="177" spans="1:18" x14ac:dyDescent="0.25">
      <c r="A177" s="70">
        <f>IF(AND(L177&lt;&gt;0,A176&gt;0),A176+1,IF(L177&lt;&gt;0,IF('VAA PW'!$XEW$1='VAA PW'!$XEW$12,'VAA PW'!$XEW$13,1),0))</f>
        <v>0</v>
      </c>
      <c r="B177" s="71">
        <f>'VAA PW'!$G$6</f>
        <v>62500</v>
      </c>
      <c r="C177" s="70" t="s">
        <v>5</v>
      </c>
      <c r="D17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77" s="70">
        <f>IF(AND('VAA PW'!$G$7="",'VAA PW'!$G$9="Diesel"),-F177+125,IF(AND('VAA PW'!$G$7="",'VAA PW'!$G$9="Benzine"),-F177+125,Detail!D177))</f>
        <v>52</v>
      </c>
      <c r="F177" s="70">
        <f>-VLOOKUP('VAA PW'!$G$9,Brandstof!$A$2:$C$8,3,FALSE)</f>
        <v>-67</v>
      </c>
      <c r="G177" s="70" t="s">
        <v>6</v>
      </c>
      <c r="I177" s="70">
        <f>Maanden!I176</f>
        <v>0</v>
      </c>
      <c r="J177" s="70">
        <f>Maanden!J176</f>
        <v>366</v>
      </c>
      <c r="K177" s="70" t="s">
        <v>18</v>
      </c>
      <c r="L177" s="71">
        <f t="shared" si="16"/>
        <v>0</v>
      </c>
      <c r="N177" s="72">
        <f>Maanden!F176</f>
        <v>48214</v>
      </c>
      <c r="O177" s="72">
        <f>Maanden!G176</f>
        <v>48244</v>
      </c>
      <c r="P177" s="70">
        <f>Maanden!N176</f>
        <v>31</v>
      </c>
      <c r="Q177" s="70" t="str">
        <f t="shared" si="13"/>
        <v>x 70% =</v>
      </c>
      <c r="R177" s="71">
        <f t="shared" si="14"/>
        <v>0</v>
      </c>
    </row>
    <row r="178" spans="1:18" x14ac:dyDescent="0.25">
      <c r="A178" s="70">
        <f>IF(AND(L178&lt;&gt;0,A177&gt;0),A177+1,IF(L178&lt;&gt;0,IF('VAA PW'!$XEW$1='VAA PW'!$XEW$12,'VAA PW'!$XEW$13,1),0))</f>
        <v>0</v>
      </c>
      <c r="B178" s="71">
        <f>'VAA PW'!$G$6</f>
        <v>62500</v>
      </c>
      <c r="C178" s="70" t="s">
        <v>5</v>
      </c>
      <c r="D17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78" s="70">
        <f>IF(AND('VAA PW'!$G$7="",'VAA PW'!$G$9="Diesel"),-F178+125,IF(AND('VAA PW'!$G$7="",'VAA PW'!$G$9="Benzine"),-F178+125,Detail!D178))</f>
        <v>52</v>
      </c>
      <c r="F178" s="70">
        <f>-VLOOKUP('VAA PW'!$G$9,Brandstof!$A$2:$C$8,3,FALSE)</f>
        <v>-67</v>
      </c>
      <c r="G178" s="70" t="s">
        <v>6</v>
      </c>
      <c r="I178" s="70">
        <f>Maanden!I177</f>
        <v>0</v>
      </c>
      <c r="J178" s="70">
        <f>Maanden!J177</f>
        <v>366</v>
      </c>
      <c r="K178" s="70" t="s">
        <v>18</v>
      </c>
      <c r="L178" s="71">
        <f t="shared" si="16"/>
        <v>0</v>
      </c>
      <c r="N178" s="72">
        <f>Maanden!F177</f>
        <v>48245</v>
      </c>
      <c r="O178" s="72">
        <f>Maanden!G177</f>
        <v>48273</v>
      </c>
      <c r="P178" s="70">
        <f>Maanden!N177</f>
        <v>29</v>
      </c>
      <c r="Q178" s="70" t="str">
        <f t="shared" si="13"/>
        <v>x 70% =</v>
      </c>
      <c r="R178" s="71">
        <f t="shared" si="14"/>
        <v>0</v>
      </c>
    </row>
    <row r="179" spans="1:18" x14ac:dyDescent="0.25">
      <c r="A179" s="70">
        <f>IF(AND(L179&lt;&gt;0,A178&gt;0),A178+1,IF(L179&lt;&gt;0,IF('VAA PW'!$XEW$1='VAA PW'!$XEW$12,'VAA PW'!$XEW$13,1),0))</f>
        <v>0</v>
      </c>
      <c r="B179" s="71">
        <f>'VAA PW'!$G$6</f>
        <v>62500</v>
      </c>
      <c r="C179" s="70" t="s">
        <v>5</v>
      </c>
      <c r="D17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79" s="70">
        <f>IF(AND('VAA PW'!$G$7="",'VAA PW'!$G$9="Diesel"),-F179+125,IF(AND('VAA PW'!$G$7="",'VAA PW'!$G$9="Benzine"),-F179+125,Detail!D179))</f>
        <v>52</v>
      </c>
      <c r="F179" s="70">
        <f>-VLOOKUP('VAA PW'!$G$9,Brandstof!$A$2:$C$8,3,FALSE)</f>
        <v>-67</v>
      </c>
      <c r="G179" s="70" t="s">
        <v>6</v>
      </c>
      <c r="I179" s="70">
        <f>Maanden!I178</f>
        <v>0</v>
      </c>
      <c r="J179" s="70">
        <f>Maanden!J178</f>
        <v>366</v>
      </c>
      <c r="K179" s="70" t="s">
        <v>18</v>
      </c>
      <c r="L179" s="71">
        <f t="shared" si="16"/>
        <v>0</v>
      </c>
      <c r="N179" s="72">
        <f>Maanden!F178</f>
        <v>48274</v>
      </c>
      <c r="O179" s="72">
        <f>Maanden!G178</f>
        <v>48304</v>
      </c>
      <c r="P179" s="70">
        <f>Maanden!N178</f>
        <v>31</v>
      </c>
      <c r="Q179" s="70" t="str">
        <f t="shared" si="13"/>
        <v>x 70% =</v>
      </c>
      <c r="R179" s="71">
        <f t="shared" si="14"/>
        <v>0</v>
      </c>
    </row>
    <row r="180" spans="1:18" x14ac:dyDescent="0.25">
      <c r="A180" s="70">
        <f>IF(AND(L180&lt;&gt;0,A179&gt;0),A179+1,IF(L180&lt;&gt;0,IF('VAA PW'!$XEW$1='VAA PW'!$XEW$12,'VAA PW'!$XEW$13,1),0))</f>
        <v>0</v>
      </c>
      <c r="B180" s="71">
        <f>'VAA PW'!$G$6</f>
        <v>62500</v>
      </c>
      <c r="C180" s="70" t="s">
        <v>5</v>
      </c>
      <c r="D18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80" s="70">
        <f>IF(AND('VAA PW'!$G$7="",'VAA PW'!$G$9="Diesel"),-F180+125,IF(AND('VAA PW'!$G$7="",'VAA PW'!$G$9="Benzine"),-F180+125,Detail!D180))</f>
        <v>52</v>
      </c>
      <c r="F180" s="70">
        <f>-VLOOKUP('VAA PW'!$G$9,Brandstof!$A$2:$C$8,3,FALSE)</f>
        <v>-67</v>
      </c>
      <c r="G180" s="70" t="s">
        <v>6</v>
      </c>
      <c r="I180" s="70">
        <f>Maanden!I179</f>
        <v>0</v>
      </c>
      <c r="J180" s="70">
        <f>Maanden!J179</f>
        <v>366</v>
      </c>
      <c r="K180" s="70" t="s">
        <v>18</v>
      </c>
      <c r="L180" s="71">
        <f t="shared" si="16"/>
        <v>0</v>
      </c>
      <c r="N180" s="72">
        <f>Maanden!F179</f>
        <v>48305</v>
      </c>
      <c r="O180" s="72">
        <f>Maanden!G179</f>
        <v>48334</v>
      </c>
      <c r="P180" s="70">
        <f>Maanden!N179</f>
        <v>30</v>
      </c>
      <c r="Q180" s="70" t="str">
        <f t="shared" si="13"/>
        <v>x 70% =</v>
      </c>
      <c r="R180" s="71">
        <f t="shared" si="14"/>
        <v>0</v>
      </c>
    </row>
    <row r="181" spans="1:18" x14ac:dyDescent="0.25">
      <c r="A181" s="70">
        <f>IF(AND(L181&lt;&gt;0,A180&gt;0),A180+1,IF(L181&lt;&gt;0,IF('VAA PW'!$XEW$1='VAA PW'!$XEW$12,'VAA PW'!$XEW$13,1),0))</f>
        <v>0</v>
      </c>
      <c r="B181" s="71">
        <f>'VAA PW'!$G$6</f>
        <v>62500</v>
      </c>
      <c r="C181" s="70" t="s">
        <v>5</v>
      </c>
      <c r="D18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81" s="70">
        <f>IF(AND('VAA PW'!$G$7="",'VAA PW'!$G$9="Diesel"),-F181+125,IF(AND('VAA PW'!$G$7="",'VAA PW'!$G$9="Benzine"),-F181+125,Detail!D181))</f>
        <v>52</v>
      </c>
      <c r="F181" s="70">
        <f>-VLOOKUP('VAA PW'!$G$9,Brandstof!$A$2:$C$8,3,FALSE)</f>
        <v>-67</v>
      </c>
      <c r="G181" s="70" t="s">
        <v>6</v>
      </c>
      <c r="I181" s="70">
        <f>Maanden!I180</f>
        <v>0</v>
      </c>
      <c r="J181" s="70">
        <f>Maanden!J180</f>
        <v>366</v>
      </c>
      <c r="K181" s="70" t="s">
        <v>18</v>
      </c>
      <c r="L181" s="71">
        <f t="shared" si="16"/>
        <v>0</v>
      </c>
      <c r="N181" s="72">
        <f>Maanden!F180</f>
        <v>48335</v>
      </c>
      <c r="O181" s="72">
        <f>Maanden!G180</f>
        <v>48365</v>
      </c>
      <c r="P181" s="70">
        <f>Maanden!N180</f>
        <v>31</v>
      </c>
      <c r="Q181" s="70" t="str">
        <f t="shared" si="13"/>
        <v>x 70% =</v>
      </c>
      <c r="R181" s="71">
        <f t="shared" si="14"/>
        <v>0</v>
      </c>
    </row>
    <row r="182" spans="1:18" x14ac:dyDescent="0.25">
      <c r="A182" s="70">
        <f>IF(AND(L182&lt;&gt;0,A181&gt;0),A181+1,IF(L182&lt;&gt;0,IF('VAA PW'!$XEW$1='VAA PW'!$XEW$12,'VAA PW'!$XEW$13,1),0))</f>
        <v>0</v>
      </c>
      <c r="B182" s="71">
        <f>'VAA PW'!$G$6</f>
        <v>62500</v>
      </c>
      <c r="C182" s="70" t="s">
        <v>5</v>
      </c>
      <c r="D18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82" s="70">
        <f>IF(AND('VAA PW'!$G$7="",'VAA PW'!$G$9="Diesel"),-F182+125,IF(AND('VAA PW'!$G$7="",'VAA PW'!$G$9="Benzine"),-F182+125,Detail!D182))</f>
        <v>52</v>
      </c>
      <c r="F182" s="70">
        <f>-VLOOKUP('VAA PW'!$G$9,Brandstof!$A$2:$C$8,3,FALSE)</f>
        <v>-67</v>
      </c>
      <c r="G182" s="70" t="s">
        <v>6</v>
      </c>
      <c r="I182" s="70">
        <f>Maanden!I181</f>
        <v>0</v>
      </c>
      <c r="J182" s="70">
        <f>Maanden!J181</f>
        <v>366</v>
      </c>
      <c r="K182" s="70" t="s">
        <v>18</v>
      </c>
      <c r="L182" s="71">
        <f t="shared" si="16"/>
        <v>0</v>
      </c>
      <c r="N182" s="72">
        <f>Maanden!F181</f>
        <v>48366</v>
      </c>
      <c r="O182" s="72">
        <f>Maanden!G181</f>
        <v>48395</v>
      </c>
      <c r="P182" s="70">
        <f>Maanden!N181</f>
        <v>30</v>
      </c>
      <c r="Q182" s="70" t="str">
        <f t="shared" si="13"/>
        <v>x 70% =</v>
      </c>
      <c r="R182" s="71">
        <f t="shared" si="14"/>
        <v>0</v>
      </c>
    </row>
    <row r="183" spans="1:18" x14ac:dyDescent="0.25">
      <c r="A183" s="70">
        <f>IF(AND(L183&lt;&gt;0,A182&gt;0),A182+1,IF(L183&lt;&gt;0,IF('VAA PW'!$XEW$1='VAA PW'!$XEW$12,'VAA PW'!$XEW$13,1),0))</f>
        <v>0</v>
      </c>
      <c r="B183" s="71">
        <f>'VAA PW'!$G$6</f>
        <v>62500</v>
      </c>
      <c r="C183" s="70" t="s">
        <v>5</v>
      </c>
      <c r="D18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83" s="70">
        <f>IF(AND('VAA PW'!$G$7="",'VAA PW'!$G$9="Diesel"),-F183+125,IF(AND('VAA PW'!$G$7="",'VAA PW'!$G$9="Benzine"),-F183+125,Detail!D183))</f>
        <v>52</v>
      </c>
      <c r="F183" s="70">
        <f>-VLOOKUP('VAA PW'!$G$9,Brandstof!$A$2:$C$8,3,FALSE)</f>
        <v>-67</v>
      </c>
      <c r="G183" s="70" t="s">
        <v>6</v>
      </c>
      <c r="I183" s="70">
        <f>Maanden!I182</f>
        <v>0</v>
      </c>
      <c r="J183" s="70">
        <f>Maanden!J182</f>
        <v>366</v>
      </c>
      <c r="K183" s="70" t="s">
        <v>18</v>
      </c>
      <c r="L183" s="71">
        <f t="shared" si="16"/>
        <v>0</v>
      </c>
      <c r="N183" s="72">
        <f>Maanden!F182</f>
        <v>48396</v>
      </c>
      <c r="O183" s="72">
        <f>Maanden!G182</f>
        <v>48426</v>
      </c>
      <c r="P183" s="70">
        <f>Maanden!N182</f>
        <v>31</v>
      </c>
      <c r="Q183" s="70" t="str">
        <f t="shared" si="13"/>
        <v>x 70% =</v>
      </c>
      <c r="R183" s="71">
        <f t="shared" si="14"/>
        <v>0</v>
      </c>
    </row>
    <row r="184" spans="1:18" x14ac:dyDescent="0.25">
      <c r="A184" s="70">
        <f>IF(AND(L184&lt;&gt;0,A183&gt;0),A183+1,IF(L184&lt;&gt;0,IF('VAA PW'!$XEW$1='VAA PW'!$XEW$12,'VAA PW'!$XEW$13,1),0))</f>
        <v>0</v>
      </c>
      <c r="B184" s="71">
        <f>'VAA PW'!$G$6</f>
        <v>62500</v>
      </c>
      <c r="C184" s="70" t="s">
        <v>5</v>
      </c>
      <c r="D18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84" s="70">
        <f>IF(AND('VAA PW'!$G$7="",'VAA PW'!$G$9="Diesel"),-F184+125,IF(AND('VAA PW'!$G$7="",'VAA PW'!$G$9="Benzine"),-F184+125,Detail!D184))</f>
        <v>52</v>
      </c>
      <c r="F184" s="70">
        <f>-VLOOKUP('VAA PW'!$G$9,Brandstof!$A$2:$C$8,3,FALSE)</f>
        <v>-67</v>
      </c>
      <c r="G184" s="70" t="s">
        <v>6</v>
      </c>
      <c r="I184" s="70">
        <f>Maanden!I183</f>
        <v>0</v>
      </c>
      <c r="J184" s="70">
        <f>Maanden!J183</f>
        <v>366</v>
      </c>
      <c r="K184" s="70" t="s">
        <v>18</v>
      </c>
      <c r="L184" s="71">
        <f t="shared" si="16"/>
        <v>0</v>
      </c>
      <c r="N184" s="72">
        <f>Maanden!F183</f>
        <v>48427</v>
      </c>
      <c r="O184" s="72">
        <f>Maanden!G183</f>
        <v>48457</v>
      </c>
      <c r="P184" s="70">
        <f>Maanden!N183</f>
        <v>31</v>
      </c>
      <c r="Q184" s="70" t="str">
        <f t="shared" si="13"/>
        <v>x 70% =</v>
      </c>
      <c r="R184" s="71">
        <f t="shared" si="14"/>
        <v>0</v>
      </c>
    </row>
    <row r="185" spans="1:18" x14ac:dyDescent="0.25">
      <c r="A185" s="70">
        <f>IF(AND(L185&lt;&gt;0,A184&gt;0),A184+1,IF(L185&lt;&gt;0,IF('VAA PW'!$XEW$1='VAA PW'!$XEW$12,'VAA PW'!$XEW$13,1),0))</f>
        <v>0</v>
      </c>
      <c r="B185" s="71">
        <f>'VAA PW'!$G$6</f>
        <v>62500</v>
      </c>
      <c r="C185" s="70" t="s">
        <v>5</v>
      </c>
      <c r="D18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85" s="70">
        <f>IF(AND('VAA PW'!$G$7="",'VAA PW'!$G$9="Diesel"),-F185+125,IF(AND('VAA PW'!$G$7="",'VAA PW'!$G$9="Benzine"),-F185+125,Detail!D185))</f>
        <v>52</v>
      </c>
      <c r="F185" s="70">
        <f>-VLOOKUP('VAA PW'!$G$9,Brandstof!$A$2:$C$8,3,FALSE)</f>
        <v>-67</v>
      </c>
      <c r="G185" s="70" t="s">
        <v>6</v>
      </c>
      <c r="I185" s="70">
        <f>Maanden!I184</f>
        <v>0</v>
      </c>
      <c r="J185" s="70">
        <f>Maanden!J184</f>
        <v>366</v>
      </c>
      <c r="K185" s="70" t="s">
        <v>18</v>
      </c>
      <c r="L185" s="71">
        <f t="shared" si="16"/>
        <v>0</v>
      </c>
      <c r="N185" s="72">
        <f>Maanden!F184</f>
        <v>48458</v>
      </c>
      <c r="O185" s="72">
        <f>Maanden!G184</f>
        <v>48487</v>
      </c>
      <c r="P185" s="70">
        <f>Maanden!N184</f>
        <v>30</v>
      </c>
      <c r="Q185" s="70" t="str">
        <f t="shared" si="13"/>
        <v>x 70% =</v>
      </c>
      <c r="R185" s="71">
        <f t="shared" si="14"/>
        <v>0</v>
      </c>
    </row>
    <row r="186" spans="1:18" x14ac:dyDescent="0.25">
      <c r="A186" s="70">
        <f>IF(AND(L186&lt;&gt;0,A185&gt;0),A185+1,IF(L186&lt;&gt;0,IF('VAA PW'!$XEW$1='VAA PW'!$XEW$12,'VAA PW'!$XEW$13,1),0))</f>
        <v>0</v>
      </c>
      <c r="B186" s="71">
        <f>'VAA PW'!$G$6</f>
        <v>62500</v>
      </c>
      <c r="C186" s="70" t="s">
        <v>5</v>
      </c>
      <c r="D18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86" s="70">
        <f>IF(AND('VAA PW'!$G$7="",'VAA PW'!$G$9="Diesel"),-F186+125,IF(AND('VAA PW'!$G$7="",'VAA PW'!$G$9="Benzine"),-F186+125,Detail!D186))</f>
        <v>52</v>
      </c>
      <c r="F186" s="70">
        <f>-VLOOKUP('VAA PW'!$G$9,Brandstof!$A$2:$C$8,3,FALSE)</f>
        <v>-67</v>
      </c>
      <c r="G186" s="70" t="s">
        <v>6</v>
      </c>
      <c r="I186" s="70">
        <f>Maanden!I185</f>
        <v>0</v>
      </c>
      <c r="J186" s="70">
        <f>Maanden!J185</f>
        <v>366</v>
      </c>
      <c r="K186" s="70" t="s">
        <v>18</v>
      </c>
      <c r="L186" s="71">
        <f t="shared" si="16"/>
        <v>0</v>
      </c>
      <c r="N186" s="72">
        <f>Maanden!F185</f>
        <v>48488</v>
      </c>
      <c r="O186" s="72">
        <f>Maanden!G185</f>
        <v>48518</v>
      </c>
      <c r="P186" s="70">
        <f>Maanden!N185</f>
        <v>31</v>
      </c>
      <c r="Q186" s="70" t="str">
        <f t="shared" si="13"/>
        <v>x 70% =</v>
      </c>
      <c r="R186" s="71">
        <f t="shared" si="14"/>
        <v>0</v>
      </c>
    </row>
    <row r="187" spans="1:18" x14ac:dyDescent="0.25">
      <c r="A187" s="70">
        <f>IF(AND(L187&lt;&gt;0,A186&gt;0),A186+1,IF(L187&lt;&gt;0,IF('VAA PW'!$XEW$1='VAA PW'!$XEW$12,'VAA PW'!$XEW$13,1),0))</f>
        <v>0</v>
      </c>
      <c r="B187" s="71">
        <f>'VAA PW'!$G$6</f>
        <v>62500</v>
      </c>
      <c r="C187" s="70" t="s">
        <v>5</v>
      </c>
      <c r="D18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87" s="70">
        <f>IF(AND('VAA PW'!$G$7="",'VAA PW'!$G$9="Diesel"),-F187+125,IF(AND('VAA PW'!$G$7="",'VAA PW'!$G$9="Benzine"),-F187+125,Detail!D187))</f>
        <v>52</v>
      </c>
      <c r="F187" s="70">
        <f>-VLOOKUP('VAA PW'!$G$9,Brandstof!$A$2:$C$8,3,FALSE)</f>
        <v>-67</v>
      </c>
      <c r="G187" s="70" t="s">
        <v>6</v>
      </c>
      <c r="I187" s="70">
        <f>Maanden!I186</f>
        <v>0</v>
      </c>
      <c r="J187" s="70">
        <f>Maanden!J186</f>
        <v>366</v>
      </c>
      <c r="K187" s="70" t="s">
        <v>18</v>
      </c>
      <c r="L187" s="71">
        <f t="shared" si="16"/>
        <v>0</v>
      </c>
      <c r="N187" s="72">
        <f>Maanden!F186</f>
        <v>48519</v>
      </c>
      <c r="O187" s="72">
        <f>Maanden!G186</f>
        <v>48548</v>
      </c>
      <c r="P187" s="70">
        <f>Maanden!N186</f>
        <v>30</v>
      </c>
      <c r="Q187" s="70" t="str">
        <f t="shared" si="13"/>
        <v>x 70% =</v>
      </c>
      <c r="R187" s="71">
        <f t="shared" si="14"/>
        <v>0</v>
      </c>
    </row>
    <row r="188" spans="1:18" x14ac:dyDescent="0.25">
      <c r="A188" s="70">
        <f>IF(AND(L188&lt;&gt;0,A187&gt;0),A187+1,IF(L188&lt;&gt;0,IF('VAA PW'!$XEW$1='VAA PW'!$XEW$12,'VAA PW'!$XEW$13,1),0))</f>
        <v>0</v>
      </c>
      <c r="B188" s="71">
        <f>'VAA PW'!$G$6</f>
        <v>62500</v>
      </c>
      <c r="C188" s="70" t="s">
        <v>5</v>
      </c>
      <c r="D18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88" s="70">
        <f>IF(AND('VAA PW'!$G$7="",'VAA PW'!$G$9="Diesel"),-F188+125,IF(AND('VAA PW'!$G$7="",'VAA PW'!$G$9="Benzine"),-F188+125,Detail!D188))</f>
        <v>52</v>
      </c>
      <c r="F188" s="70">
        <f>-VLOOKUP('VAA PW'!$G$9,Brandstof!$A$2:$C$8,3,FALSE)</f>
        <v>-67</v>
      </c>
      <c r="G188" s="70" t="s">
        <v>6</v>
      </c>
      <c r="I188" s="70">
        <f>Maanden!I187</f>
        <v>0</v>
      </c>
      <c r="J188" s="70">
        <f>Maanden!J187</f>
        <v>366</v>
      </c>
      <c r="K188" s="70" t="s">
        <v>18</v>
      </c>
      <c r="L188" s="71">
        <f t="shared" si="16"/>
        <v>0</v>
      </c>
      <c r="N188" s="72">
        <f>Maanden!F187</f>
        <v>48549</v>
      </c>
      <c r="O188" s="72">
        <f>Maanden!G187</f>
        <v>48579</v>
      </c>
      <c r="P188" s="70">
        <f>Maanden!N187</f>
        <v>31</v>
      </c>
      <c r="Q188" s="70" t="str">
        <f t="shared" si="13"/>
        <v>x 70% =</v>
      </c>
      <c r="R188" s="71">
        <f t="shared" si="14"/>
        <v>0</v>
      </c>
    </row>
    <row r="189" spans="1:18" x14ac:dyDescent="0.25">
      <c r="A189" s="70">
        <f>IF(AND(L189&lt;&gt;0,A188&gt;0),A188+1,IF(L189&lt;&gt;0,IF('VAA PW'!$XEW$1='VAA PW'!$XEW$12,'VAA PW'!$XEW$13,1),0))</f>
        <v>0</v>
      </c>
      <c r="B189" s="71">
        <f>'VAA PW'!$G$6</f>
        <v>62500</v>
      </c>
      <c r="C189" s="70" t="s">
        <v>5</v>
      </c>
      <c r="D18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89" s="70">
        <f>IF(AND('VAA PW'!$G$7="",'VAA PW'!$G$9="Diesel"),-F189+125,IF(AND('VAA PW'!$G$7="",'VAA PW'!$G$9="Benzine"),-F189+125,Detail!D189))</f>
        <v>52</v>
      </c>
      <c r="F189" s="70">
        <f>-VLOOKUP('VAA PW'!$G$9,Brandstof!$A$2:$C$8,3,FALSE)</f>
        <v>-67</v>
      </c>
      <c r="G189" s="70" t="s">
        <v>6</v>
      </c>
      <c r="I189" s="70">
        <f>Maanden!I188</f>
        <v>0</v>
      </c>
      <c r="J189" s="70">
        <f>Maanden!J188</f>
        <v>365</v>
      </c>
      <c r="K189" s="70" t="s">
        <v>18</v>
      </c>
      <c r="L189" s="71">
        <f t="shared" si="16"/>
        <v>0</v>
      </c>
      <c r="N189" s="72">
        <f>Maanden!F188</f>
        <v>48580</v>
      </c>
      <c r="O189" s="72">
        <f>Maanden!G188</f>
        <v>48610</v>
      </c>
      <c r="P189" s="70">
        <f>Maanden!N188</f>
        <v>31</v>
      </c>
      <c r="Q189" s="70" t="str">
        <f t="shared" si="13"/>
        <v>x 70% =</v>
      </c>
      <c r="R189" s="71">
        <f t="shared" si="14"/>
        <v>0</v>
      </c>
    </row>
    <row r="190" spans="1:18" x14ac:dyDescent="0.25">
      <c r="A190" s="70">
        <f>IF(AND(L190&lt;&gt;0,A189&gt;0),A189+1,IF(L190&lt;&gt;0,IF('VAA PW'!$XEW$1='VAA PW'!$XEW$12,'VAA PW'!$XEW$13,1),0))</f>
        <v>0</v>
      </c>
      <c r="B190" s="71">
        <f>'VAA PW'!$G$6</f>
        <v>62500</v>
      </c>
      <c r="C190" s="70" t="s">
        <v>5</v>
      </c>
      <c r="D19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90" s="70">
        <f>IF(AND('VAA PW'!$G$7="",'VAA PW'!$G$9="Diesel"),-F190+125,IF(AND('VAA PW'!$G$7="",'VAA PW'!$G$9="Benzine"),-F190+125,Detail!D190))</f>
        <v>52</v>
      </c>
      <c r="F190" s="70">
        <f>-VLOOKUP('VAA PW'!$G$9,Brandstof!$A$2:$C$8,3,FALSE)</f>
        <v>-67</v>
      </c>
      <c r="G190" s="70" t="s">
        <v>6</v>
      </c>
      <c r="I190" s="70">
        <f>Maanden!I189</f>
        <v>0</v>
      </c>
      <c r="J190" s="70">
        <f>Maanden!J189</f>
        <v>365</v>
      </c>
      <c r="K190" s="70" t="s">
        <v>18</v>
      </c>
      <c r="L190" s="71">
        <f t="shared" si="16"/>
        <v>0</v>
      </c>
      <c r="N190" s="72">
        <f>Maanden!F189</f>
        <v>48611</v>
      </c>
      <c r="O190" s="72">
        <f>Maanden!G189</f>
        <v>48638</v>
      </c>
      <c r="P190" s="70">
        <f>Maanden!N189</f>
        <v>28</v>
      </c>
      <c r="Q190" s="70" t="str">
        <f t="shared" si="13"/>
        <v>x 70% =</v>
      </c>
      <c r="R190" s="71">
        <f t="shared" si="14"/>
        <v>0</v>
      </c>
    </row>
    <row r="191" spans="1:18" x14ac:dyDescent="0.25">
      <c r="A191" s="70">
        <f>IF(AND(L191&lt;&gt;0,A190&gt;0),A190+1,IF(L191&lt;&gt;0,IF('VAA PW'!$XEW$1='VAA PW'!$XEW$12,'VAA PW'!$XEW$13,1),0))</f>
        <v>0</v>
      </c>
      <c r="B191" s="71">
        <f>'VAA PW'!$G$6</f>
        <v>62500</v>
      </c>
      <c r="C191" s="70" t="s">
        <v>5</v>
      </c>
      <c r="D19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91" s="70">
        <f>IF(AND('VAA PW'!$G$7="",'VAA PW'!$G$9="Diesel"),-F191+125,IF(AND('VAA PW'!$G$7="",'VAA PW'!$G$9="Benzine"),-F191+125,Detail!D191))</f>
        <v>52</v>
      </c>
      <c r="F191" s="70">
        <f>-VLOOKUP('VAA PW'!$G$9,Brandstof!$A$2:$C$8,3,FALSE)</f>
        <v>-67</v>
      </c>
      <c r="G191" s="70" t="s">
        <v>6</v>
      </c>
      <c r="I191" s="70">
        <f>Maanden!I190</f>
        <v>0</v>
      </c>
      <c r="J191" s="70">
        <f>Maanden!J190</f>
        <v>365</v>
      </c>
      <c r="K191" s="70" t="s">
        <v>18</v>
      </c>
      <c r="L191" s="71">
        <f t="shared" si="16"/>
        <v>0</v>
      </c>
      <c r="N191" s="72">
        <f>Maanden!F190</f>
        <v>48639</v>
      </c>
      <c r="O191" s="72">
        <f>Maanden!G190</f>
        <v>48669</v>
      </c>
      <c r="P191" s="70">
        <f>Maanden!N190</f>
        <v>31</v>
      </c>
      <c r="Q191" s="70" t="str">
        <f t="shared" si="13"/>
        <v>x 70% =</v>
      </c>
      <c r="R191" s="71">
        <f t="shared" si="14"/>
        <v>0</v>
      </c>
    </row>
    <row r="192" spans="1:18" x14ac:dyDescent="0.25">
      <c r="A192" s="70">
        <f>IF(AND(L192&lt;&gt;0,A191&gt;0),A191+1,IF(L192&lt;&gt;0,IF('VAA PW'!$XEW$1='VAA PW'!$XEW$12,'VAA PW'!$XEW$13,1),0))</f>
        <v>0</v>
      </c>
      <c r="B192" s="71">
        <f>'VAA PW'!$G$6</f>
        <v>62500</v>
      </c>
      <c r="C192" s="70" t="s">
        <v>5</v>
      </c>
      <c r="D19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92" s="70">
        <f>IF(AND('VAA PW'!$G$7="",'VAA PW'!$G$9="Diesel"),-F192+125,IF(AND('VAA PW'!$G$7="",'VAA PW'!$G$9="Benzine"),-F192+125,Detail!D192))</f>
        <v>52</v>
      </c>
      <c r="F192" s="70">
        <f>-VLOOKUP('VAA PW'!$G$9,Brandstof!$A$2:$C$8,3,FALSE)</f>
        <v>-67</v>
      </c>
      <c r="G192" s="70" t="s">
        <v>6</v>
      </c>
      <c r="I192" s="70">
        <f>Maanden!I191</f>
        <v>0</v>
      </c>
      <c r="J192" s="70">
        <f>Maanden!J191</f>
        <v>365</v>
      </c>
      <c r="K192" s="70" t="s">
        <v>18</v>
      </c>
      <c r="L192" s="71">
        <f t="shared" si="16"/>
        <v>0</v>
      </c>
      <c r="N192" s="72">
        <f>Maanden!F191</f>
        <v>48670</v>
      </c>
      <c r="O192" s="72">
        <f>Maanden!G191</f>
        <v>48699</v>
      </c>
      <c r="P192" s="70">
        <f>Maanden!N191</f>
        <v>30</v>
      </c>
      <c r="Q192" s="70" t="str">
        <f t="shared" si="13"/>
        <v>x 70% =</v>
      </c>
      <c r="R192" s="71">
        <f t="shared" si="14"/>
        <v>0</v>
      </c>
    </row>
    <row r="193" spans="1:18" x14ac:dyDescent="0.25">
      <c r="A193" s="70">
        <f>IF(AND(L193&lt;&gt;0,A192&gt;0),A192+1,IF(L193&lt;&gt;0,IF('VAA PW'!$XEW$1='VAA PW'!$XEW$12,'VAA PW'!$XEW$13,1),0))</f>
        <v>0</v>
      </c>
      <c r="B193" s="71">
        <f>'VAA PW'!$G$6</f>
        <v>62500</v>
      </c>
      <c r="C193" s="70" t="s">
        <v>5</v>
      </c>
      <c r="D19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93" s="70">
        <f>IF(AND('VAA PW'!$G$7="",'VAA PW'!$G$9="Diesel"),-F193+125,IF(AND('VAA PW'!$G$7="",'VAA PW'!$G$9="Benzine"),-F193+125,Detail!D193))</f>
        <v>52</v>
      </c>
      <c r="F193" s="70">
        <f>-VLOOKUP('VAA PW'!$G$9,Brandstof!$A$2:$C$8,3,FALSE)</f>
        <v>-67</v>
      </c>
      <c r="G193" s="70" t="s">
        <v>6</v>
      </c>
      <c r="I193" s="70">
        <f>Maanden!I192</f>
        <v>0</v>
      </c>
      <c r="J193" s="70">
        <f>Maanden!J192</f>
        <v>365</v>
      </c>
      <c r="K193" s="70" t="s">
        <v>18</v>
      </c>
      <c r="L193" s="71">
        <f t="shared" si="16"/>
        <v>0</v>
      </c>
      <c r="N193" s="72">
        <f>Maanden!F192</f>
        <v>48700</v>
      </c>
      <c r="O193" s="72">
        <f>Maanden!G192</f>
        <v>48730</v>
      </c>
      <c r="P193" s="70">
        <f>Maanden!N192</f>
        <v>31</v>
      </c>
      <c r="Q193" s="70" t="str">
        <f t="shared" si="13"/>
        <v>x 70% =</v>
      </c>
      <c r="R193" s="71">
        <f t="shared" si="14"/>
        <v>0</v>
      </c>
    </row>
    <row r="194" spans="1:18" x14ac:dyDescent="0.25">
      <c r="A194" s="70">
        <f>IF(AND(L194&lt;&gt;0,A193&gt;0),A193+1,IF(L194&lt;&gt;0,IF('VAA PW'!$XEW$1='VAA PW'!$XEW$12,'VAA PW'!$XEW$13,1),0))</f>
        <v>0</v>
      </c>
      <c r="B194" s="71">
        <f>'VAA PW'!$G$6</f>
        <v>62500</v>
      </c>
      <c r="C194" s="70" t="s">
        <v>5</v>
      </c>
      <c r="D19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94" s="70">
        <f>IF(AND('VAA PW'!$G$7="",'VAA PW'!$G$9="Diesel"),-F194+125,IF(AND('VAA PW'!$G$7="",'VAA PW'!$G$9="Benzine"),-F194+125,Detail!D194))</f>
        <v>52</v>
      </c>
      <c r="F194" s="70">
        <f>-VLOOKUP('VAA PW'!$G$9,Brandstof!$A$2:$C$8,3,FALSE)</f>
        <v>-67</v>
      </c>
      <c r="G194" s="70" t="s">
        <v>6</v>
      </c>
      <c r="I194" s="70">
        <f>Maanden!I193</f>
        <v>0</v>
      </c>
      <c r="J194" s="70">
        <f>Maanden!J193</f>
        <v>365</v>
      </c>
      <c r="K194" s="70" t="s">
        <v>18</v>
      </c>
      <c r="L194" s="71">
        <f t="shared" si="16"/>
        <v>0</v>
      </c>
      <c r="N194" s="72">
        <f>Maanden!F193</f>
        <v>48731</v>
      </c>
      <c r="O194" s="72">
        <f>Maanden!G193</f>
        <v>48760</v>
      </c>
      <c r="P194" s="70">
        <f>Maanden!N193</f>
        <v>30</v>
      </c>
      <c r="Q194" s="70" t="str">
        <f t="shared" si="13"/>
        <v>x 70% =</v>
      </c>
      <c r="R194" s="71">
        <f t="shared" si="14"/>
        <v>0</v>
      </c>
    </row>
    <row r="195" spans="1:18" x14ac:dyDescent="0.25">
      <c r="A195" s="70">
        <f>IF(AND(L195&lt;&gt;0,A194&gt;0),A194+1,IF(L195&lt;&gt;0,IF('VAA PW'!$XEW$1='VAA PW'!$XEW$12,'VAA PW'!$XEW$13,1),0))</f>
        <v>0</v>
      </c>
      <c r="B195" s="71">
        <f>'VAA PW'!$G$6</f>
        <v>62500</v>
      </c>
      <c r="C195" s="70" t="s">
        <v>5</v>
      </c>
      <c r="D19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95" s="70">
        <f>IF(AND('VAA PW'!$G$7="",'VAA PW'!$G$9="Diesel"),-F195+125,IF(AND('VAA PW'!$G$7="",'VAA PW'!$G$9="Benzine"),-F195+125,Detail!D195))</f>
        <v>52</v>
      </c>
      <c r="F195" s="70">
        <f>-VLOOKUP('VAA PW'!$G$9,Brandstof!$A$2:$C$8,3,FALSE)</f>
        <v>-67</v>
      </c>
      <c r="G195" s="70" t="s">
        <v>6</v>
      </c>
      <c r="I195" s="70">
        <f>Maanden!I194</f>
        <v>0</v>
      </c>
      <c r="J195" s="70">
        <f>Maanden!J194</f>
        <v>365</v>
      </c>
      <c r="K195" s="70" t="s">
        <v>18</v>
      </c>
      <c r="L195" s="71">
        <f t="shared" si="16"/>
        <v>0</v>
      </c>
      <c r="N195" s="72">
        <f>Maanden!F194</f>
        <v>48761</v>
      </c>
      <c r="O195" s="72">
        <f>Maanden!G194</f>
        <v>48791</v>
      </c>
      <c r="P195" s="70">
        <f>Maanden!N194</f>
        <v>31</v>
      </c>
      <c r="Q195" s="70" t="str">
        <f t="shared" si="13"/>
        <v>x 70% =</v>
      </c>
      <c r="R195" s="71">
        <f t="shared" si="14"/>
        <v>0</v>
      </c>
    </row>
    <row r="196" spans="1:18" x14ac:dyDescent="0.25">
      <c r="A196" s="70">
        <f>IF(AND(L196&lt;&gt;0,A195&gt;0),A195+1,IF(L196&lt;&gt;0,IF('VAA PW'!$XEW$1='VAA PW'!$XEW$12,'VAA PW'!$XEW$13,1),0))</f>
        <v>0</v>
      </c>
      <c r="B196" s="71">
        <f>'VAA PW'!$G$6</f>
        <v>62500</v>
      </c>
      <c r="C196" s="70" t="s">
        <v>5</v>
      </c>
      <c r="D19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96" s="70">
        <f>IF(AND('VAA PW'!$G$7="",'VAA PW'!$G$9="Diesel"),-F196+125,IF(AND('VAA PW'!$G$7="",'VAA PW'!$G$9="Benzine"),-F196+125,Detail!D196))</f>
        <v>52</v>
      </c>
      <c r="F196" s="70">
        <f>-VLOOKUP('VAA PW'!$G$9,Brandstof!$A$2:$C$8,3,FALSE)</f>
        <v>-67</v>
      </c>
      <c r="G196" s="70" t="s">
        <v>6</v>
      </c>
      <c r="I196" s="70">
        <f>Maanden!I195</f>
        <v>0</v>
      </c>
      <c r="J196" s="70">
        <f>Maanden!J195</f>
        <v>365</v>
      </c>
      <c r="K196" s="70" t="s">
        <v>18</v>
      </c>
      <c r="L196" s="71">
        <f t="shared" si="16"/>
        <v>0</v>
      </c>
      <c r="N196" s="72">
        <f>Maanden!F195</f>
        <v>48792</v>
      </c>
      <c r="O196" s="72">
        <f>Maanden!G195</f>
        <v>48822</v>
      </c>
      <c r="P196" s="70">
        <f>Maanden!N195</f>
        <v>31</v>
      </c>
      <c r="Q196" s="70" t="str">
        <f t="shared" ref="Q196:Q259" si="17">IF(AND(YEAR(N196)=2012,OR(MONTH(N196)=1,MONTH(N196)=2,MONTH(N196)=3,MONTH(N196)=4)),"x 100% =",K196)</f>
        <v>x 70% =</v>
      </c>
      <c r="R196" s="71">
        <f t="shared" ref="R196:R259" si="18">IF(K196=Q196,L196,ROUND($B196*6/7*((($E196+$F196)*0.1)+5.5)/100*$I196/$J196,2))</f>
        <v>0</v>
      </c>
    </row>
    <row r="197" spans="1:18" x14ac:dyDescent="0.25">
      <c r="A197" s="70">
        <f>IF(AND(L197&lt;&gt;0,A196&gt;0),A196+1,IF(L197&lt;&gt;0,IF('VAA PW'!$XEW$1='VAA PW'!$XEW$12,'VAA PW'!$XEW$13,1),0))</f>
        <v>0</v>
      </c>
      <c r="B197" s="71">
        <f>'VAA PW'!$G$6</f>
        <v>62500</v>
      </c>
      <c r="C197" s="70" t="s">
        <v>5</v>
      </c>
      <c r="D19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97" s="70">
        <f>IF(AND('VAA PW'!$G$7="",'VAA PW'!$G$9="Diesel"),-F197+125,IF(AND('VAA PW'!$G$7="",'VAA PW'!$G$9="Benzine"),-F197+125,Detail!D197))</f>
        <v>52</v>
      </c>
      <c r="F197" s="70">
        <f>-VLOOKUP('VAA PW'!$G$9,Brandstof!$A$2:$C$8,3,FALSE)</f>
        <v>-67</v>
      </c>
      <c r="G197" s="70" t="s">
        <v>6</v>
      </c>
      <c r="I197" s="70">
        <f>Maanden!I196</f>
        <v>0</v>
      </c>
      <c r="J197" s="70">
        <f>Maanden!J196</f>
        <v>365</v>
      </c>
      <c r="K197" s="70" t="s">
        <v>18</v>
      </c>
      <c r="L197" s="71">
        <f t="shared" si="16"/>
        <v>0</v>
      </c>
      <c r="N197" s="72">
        <f>Maanden!F196</f>
        <v>48823</v>
      </c>
      <c r="O197" s="72">
        <f>Maanden!G196</f>
        <v>48852</v>
      </c>
      <c r="P197" s="70">
        <f>Maanden!N196</f>
        <v>30</v>
      </c>
      <c r="Q197" s="70" t="str">
        <f t="shared" si="17"/>
        <v>x 70% =</v>
      </c>
      <c r="R197" s="71">
        <f t="shared" si="18"/>
        <v>0</v>
      </c>
    </row>
    <row r="198" spans="1:18" x14ac:dyDescent="0.25">
      <c r="A198" s="70">
        <f>IF(AND(L198&lt;&gt;0,A197&gt;0),A197+1,IF(L198&lt;&gt;0,IF('VAA PW'!$XEW$1='VAA PW'!$XEW$12,'VAA PW'!$XEW$13,1),0))</f>
        <v>0</v>
      </c>
      <c r="B198" s="71">
        <f>'VAA PW'!$G$6</f>
        <v>62500</v>
      </c>
      <c r="C198" s="70" t="s">
        <v>5</v>
      </c>
      <c r="D19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98" s="70">
        <f>IF(AND('VAA PW'!$G$7="",'VAA PW'!$G$9="Diesel"),-F198+125,IF(AND('VAA PW'!$G$7="",'VAA PW'!$G$9="Benzine"),-F198+125,Detail!D198))</f>
        <v>52</v>
      </c>
      <c r="F198" s="70">
        <f>-VLOOKUP('VAA PW'!$G$9,Brandstof!$A$2:$C$8,3,FALSE)</f>
        <v>-67</v>
      </c>
      <c r="G198" s="70" t="s">
        <v>6</v>
      </c>
      <c r="I198" s="70">
        <f>Maanden!I197</f>
        <v>0</v>
      </c>
      <c r="J198" s="70">
        <f>Maanden!J197</f>
        <v>365</v>
      </c>
      <c r="K198" s="70" t="s">
        <v>18</v>
      </c>
      <c r="L198" s="71">
        <f t="shared" si="16"/>
        <v>0</v>
      </c>
      <c r="N198" s="72">
        <f>Maanden!F197</f>
        <v>48853</v>
      </c>
      <c r="O198" s="72">
        <f>Maanden!G197</f>
        <v>48883</v>
      </c>
      <c r="P198" s="70">
        <f>Maanden!N197</f>
        <v>31</v>
      </c>
      <c r="Q198" s="70" t="str">
        <f t="shared" si="17"/>
        <v>x 70% =</v>
      </c>
      <c r="R198" s="71">
        <f t="shared" si="18"/>
        <v>0</v>
      </c>
    </row>
    <row r="199" spans="1:18" x14ac:dyDescent="0.25">
      <c r="A199" s="70">
        <f>IF(AND(L199&lt;&gt;0,A198&gt;0),A198+1,IF(L199&lt;&gt;0,IF('VAA PW'!$XEW$1='VAA PW'!$XEW$12,'VAA PW'!$XEW$13,1),0))</f>
        <v>0</v>
      </c>
      <c r="B199" s="71">
        <f>'VAA PW'!$G$6</f>
        <v>62500</v>
      </c>
      <c r="C199" s="70" t="s">
        <v>5</v>
      </c>
      <c r="D19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199" s="70">
        <f>IF(AND('VAA PW'!$G$7="",'VAA PW'!$G$9="Diesel"),-F199+125,IF(AND('VAA PW'!$G$7="",'VAA PW'!$G$9="Benzine"),-F199+125,Detail!D199))</f>
        <v>52</v>
      </c>
      <c r="F199" s="70">
        <f>-VLOOKUP('VAA PW'!$G$9,Brandstof!$A$2:$C$8,3,FALSE)</f>
        <v>-67</v>
      </c>
      <c r="G199" s="70" t="s">
        <v>6</v>
      </c>
      <c r="I199" s="70">
        <f>Maanden!I198</f>
        <v>0</v>
      </c>
      <c r="J199" s="70">
        <f>Maanden!J198</f>
        <v>365</v>
      </c>
      <c r="K199" s="70" t="s">
        <v>18</v>
      </c>
      <c r="L199" s="71">
        <f t="shared" si="16"/>
        <v>0</v>
      </c>
      <c r="N199" s="72">
        <f>Maanden!F198</f>
        <v>48884</v>
      </c>
      <c r="O199" s="72">
        <f>Maanden!G198</f>
        <v>48913</v>
      </c>
      <c r="P199" s="70">
        <f>Maanden!N198</f>
        <v>30</v>
      </c>
      <c r="Q199" s="70" t="str">
        <f t="shared" si="17"/>
        <v>x 70% =</v>
      </c>
      <c r="R199" s="71">
        <f t="shared" si="18"/>
        <v>0</v>
      </c>
    </row>
    <row r="200" spans="1:18" x14ac:dyDescent="0.25">
      <c r="A200" s="70">
        <f>IF(AND(L200&lt;&gt;0,A199&gt;0),A199+1,IF(L200&lt;&gt;0,IF('VAA PW'!$XEW$1='VAA PW'!$XEW$12,'VAA PW'!$XEW$13,1),0))</f>
        <v>0</v>
      </c>
      <c r="B200" s="71">
        <f>'VAA PW'!$G$6</f>
        <v>62500</v>
      </c>
      <c r="C200" s="70" t="s">
        <v>5</v>
      </c>
      <c r="D20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00" s="70">
        <f>IF(AND('VAA PW'!$G$7="",'VAA PW'!$G$9="Diesel"),-F200+125,IF(AND('VAA PW'!$G$7="",'VAA PW'!$G$9="Benzine"),-F200+125,Detail!D200))</f>
        <v>52</v>
      </c>
      <c r="F200" s="70">
        <f>-VLOOKUP('VAA PW'!$G$9,Brandstof!$A$2:$C$8,3,FALSE)</f>
        <v>-67</v>
      </c>
      <c r="G200" s="70" t="s">
        <v>6</v>
      </c>
      <c r="I200" s="70">
        <f>Maanden!I199</f>
        <v>0</v>
      </c>
      <c r="J200" s="70">
        <f>Maanden!J199</f>
        <v>365</v>
      </c>
      <c r="K200" s="70" t="s">
        <v>18</v>
      </c>
      <c r="L200" s="71">
        <f t="shared" si="16"/>
        <v>0</v>
      </c>
      <c r="N200" s="72">
        <f>Maanden!F199</f>
        <v>48914</v>
      </c>
      <c r="O200" s="72">
        <f>Maanden!G199</f>
        <v>48944</v>
      </c>
      <c r="P200" s="70">
        <f>Maanden!N199</f>
        <v>31</v>
      </c>
      <c r="Q200" s="70" t="str">
        <f t="shared" si="17"/>
        <v>x 70% =</v>
      </c>
      <c r="R200" s="71">
        <f t="shared" si="18"/>
        <v>0</v>
      </c>
    </row>
    <row r="201" spans="1:18" x14ac:dyDescent="0.25">
      <c r="A201" s="70">
        <f>IF(AND(L201&lt;&gt;0,A200&gt;0),A200+1,IF(L201&lt;&gt;0,IF('VAA PW'!$XEW$1='VAA PW'!$XEW$12,'VAA PW'!$XEW$13,1),0))</f>
        <v>0</v>
      </c>
      <c r="B201" s="71">
        <f>'VAA PW'!$G$6</f>
        <v>62500</v>
      </c>
      <c r="C201" s="70" t="s">
        <v>5</v>
      </c>
      <c r="D20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01" s="70">
        <f>IF(AND('VAA PW'!$G$7="",'VAA PW'!$G$9="Diesel"),-F201+125,IF(AND('VAA PW'!$G$7="",'VAA PW'!$G$9="Benzine"),-F201+125,Detail!D201))</f>
        <v>52</v>
      </c>
      <c r="F201" s="70">
        <f>-VLOOKUP('VAA PW'!$G$9,Brandstof!$A$2:$C$8,3,FALSE)</f>
        <v>-67</v>
      </c>
      <c r="G201" s="70" t="s">
        <v>6</v>
      </c>
      <c r="I201" s="70">
        <f>Maanden!I200</f>
        <v>0</v>
      </c>
      <c r="J201" s="70">
        <f>Maanden!J200</f>
        <v>365</v>
      </c>
      <c r="K201" s="70" t="s">
        <v>18</v>
      </c>
      <c r="L201" s="71">
        <f t="shared" si="16"/>
        <v>0</v>
      </c>
      <c r="N201" s="72">
        <f>Maanden!F200</f>
        <v>48945</v>
      </c>
      <c r="O201" s="72">
        <f>Maanden!G200</f>
        <v>48975</v>
      </c>
      <c r="P201" s="70">
        <f>Maanden!N200</f>
        <v>31</v>
      </c>
      <c r="Q201" s="70" t="str">
        <f t="shared" si="17"/>
        <v>x 70% =</v>
      </c>
      <c r="R201" s="71">
        <f t="shared" si="18"/>
        <v>0</v>
      </c>
    </row>
    <row r="202" spans="1:18" x14ac:dyDescent="0.25">
      <c r="A202" s="70">
        <f>IF(AND(L202&lt;&gt;0,A201&gt;0),A201+1,IF(L202&lt;&gt;0,IF('VAA PW'!$XEW$1='VAA PW'!$XEW$12,'VAA PW'!$XEW$13,1),0))</f>
        <v>0</v>
      </c>
      <c r="B202" s="71">
        <f>'VAA PW'!$G$6</f>
        <v>62500</v>
      </c>
      <c r="C202" s="70" t="s">
        <v>5</v>
      </c>
      <c r="D20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02" s="70">
        <f>IF(AND('VAA PW'!$G$7="",'VAA PW'!$G$9="Diesel"),-F202+125,IF(AND('VAA PW'!$G$7="",'VAA PW'!$G$9="Benzine"),-F202+125,Detail!D202))</f>
        <v>52</v>
      </c>
      <c r="F202" s="70">
        <f>-VLOOKUP('VAA PW'!$G$9,Brandstof!$A$2:$C$8,3,FALSE)</f>
        <v>-67</v>
      </c>
      <c r="G202" s="70" t="s">
        <v>6</v>
      </c>
      <c r="I202" s="70">
        <f>Maanden!I201</f>
        <v>0</v>
      </c>
      <c r="J202" s="70">
        <f>Maanden!J201</f>
        <v>365</v>
      </c>
      <c r="K202" s="70" t="s">
        <v>18</v>
      </c>
      <c r="L202" s="71">
        <f t="shared" si="16"/>
        <v>0</v>
      </c>
      <c r="N202" s="72">
        <f>Maanden!F201</f>
        <v>48976</v>
      </c>
      <c r="O202" s="72">
        <f>Maanden!G201</f>
        <v>49003</v>
      </c>
      <c r="P202" s="70">
        <f>Maanden!N201</f>
        <v>28</v>
      </c>
      <c r="Q202" s="70" t="str">
        <f t="shared" si="17"/>
        <v>x 70% =</v>
      </c>
      <c r="R202" s="71">
        <f t="shared" si="18"/>
        <v>0</v>
      </c>
    </row>
    <row r="203" spans="1:18" x14ac:dyDescent="0.25">
      <c r="A203" s="70">
        <f>IF(AND(L203&lt;&gt;0,A202&gt;0),A202+1,IF(L203&lt;&gt;0,IF('VAA PW'!$XEW$1='VAA PW'!$XEW$12,'VAA PW'!$XEW$13,1),0))</f>
        <v>0</v>
      </c>
      <c r="B203" s="71">
        <f>'VAA PW'!$G$6</f>
        <v>62500</v>
      </c>
      <c r="C203" s="70" t="s">
        <v>5</v>
      </c>
      <c r="D20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03" s="70">
        <f>IF(AND('VAA PW'!$G$7="",'VAA PW'!$G$9="Diesel"),-F203+125,IF(AND('VAA PW'!$G$7="",'VAA PW'!$G$9="Benzine"),-F203+125,Detail!D203))</f>
        <v>52</v>
      </c>
      <c r="F203" s="70">
        <f>-VLOOKUP('VAA PW'!$G$9,Brandstof!$A$2:$C$8,3,FALSE)</f>
        <v>-67</v>
      </c>
      <c r="G203" s="70" t="s">
        <v>6</v>
      </c>
      <c r="I203" s="70">
        <f>Maanden!I202</f>
        <v>0</v>
      </c>
      <c r="J203" s="70">
        <f>Maanden!J202</f>
        <v>365</v>
      </c>
      <c r="K203" s="70" t="s">
        <v>18</v>
      </c>
      <c r="L203" s="71">
        <f t="shared" si="16"/>
        <v>0</v>
      </c>
      <c r="N203" s="72">
        <f>Maanden!F202</f>
        <v>49004</v>
      </c>
      <c r="O203" s="72">
        <f>Maanden!G202</f>
        <v>49034</v>
      </c>
      <c r="P203" s="70">
        <f>Maanden!N202</f>
        <v>31</v>
      </c>
      <c r="Q203" s="70" t="str">
        <f t="shared" si="17"/>
        <v>x 70% =</v>
      </c>
      <c r="R203" s="71">
        <f t="shared" si="18"/>
        <v>0</v>
      </c>
    </row>
    <row r="204" spans="1:18" x14ac:dyDescent="0.25">
      <c r="A204" s="70">
        <f>IF(AND(L204&lt;&gt;0,A203&gt;0),A203+1,IF(L204&lt;&gt;0,IF('VAA PW'!$XEW$1='VAA PW'!$XEW$12,'VAA PW'!$XEW$13,1),0))</f>
        <v>0</v>
      </c>
      <c r="B204" s="71">
        <f>'VAA PW'!$G$6</f>
        <v>62500</v>
      </c>
      <c r="C204" s="70" t="s">
        <v>5</v>
      </c>
      <c r="D20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04" s="70">
        <f>IF(AND('VAA PW'!$G$7="",'VAA PW'!$G$9="Diesel"),-F204+125,IF(AND('VAA PW'!$G$7="",'VAA PW'!$G$9="Benzine"),-F204+125,Detail!D204))</f>
        <v>52</v>
      </c>
      <c r="F204" s="70">
        <f>-VLOOKUP('VAA PW'!$G$9,Brandstof!$A$2:$C$8,3,FALSE)</f>
        <v>-67</v>
      </c>
      <c r="G204" s="70" t="s">
        <v>6</v>
      </c>
      <c r="I204" s="70">
        <f>Maanden!I203</f>
        <v>0</v>
      </c>
      <c r="J204" s="70">
        <f>Maanden!J203</f>
        <v>365</v>
      </c>
      <c r="K204" s="70" t="s">
        <v>18</v>
      </c>
      <c r="L204" s="71">
        <f t="shared" si="16"/>
        <v>0</v>
      </c>
      <c r="N204" s="72">
        <f>Maanden!F203</f>
        <v>49035</v>
      </c>
      <c r="O204" s="72">
        <f>Maanden!G203</f>
        <v>49064</v>
      </c>
      <c r="P204" s="70">
        <f>Maanden!N203</f>
        <v>30</v>
      </c>
      <c r="Q204" s="70" t="str">
        <f t="shared" si="17"/>
        <v>x 70% =</v>
      </c>
      <c r="R204" s="71">
        <f t="shared" si="18"/>
        <v>0</v>
      </c>
    </row>
    <row r="205" spans="1:18" x14ac:dyDescent="0.25">
      <c r="A205" s="70">
        <f>IF(AND(L205&lt;&gt;0,A204&gt;0),A204+1,IF(L205&lt;&gt;0,IF('VAA PW'!$XEW$1='VAA PW'!$XEW$12,'VAA PW'!$XEW$13,1),0))</f>
        <v>0</v>
      </c>
      <c r="B205" s="71">
        <f>'VAA PW'!$G$6</f>
        <v>62500</v>
      </c>
      <c r="C205" s="70" t="s">
        <v>5</v>
      </c>
      <c r="D20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05" s="70">
        <f>IF(AND('VAA PW'!$G$7="",'VAA PW'!$G$9="Diesel"),-F205+125,IF(AND('VAA PW'!$G$7="",'VAA PW'!$G$9="Benzine"),-F205+125,Detail!D205))</f>
        <v>52</v>
      </c>
      <c r="F205" s="70">
        <f>-VLOOKUP('VAA PW'!$G$9,Brandstof!$A$2:$C$8,3,FALSE)</f>
        <v>-67</v>
      </c>
      <c r="G205" s="70" t="s">
        <v>6</v>
      </c>
      <c r="I205" s="70">
        <f>Maanden!I204</f>
        <v>0</v>
      </c>
      <c r="J205" s="70">
        <f>Maanden!J204</f>
        <v>365</v>
      </c>
      <c r="K205" s="70" t="s">
        <v>18</v>
      </c>
      <c r="L205" s="71">
        <f t="shared" si="16"/>
        <v>0</v>
      </c>
      <c r="N205" s="72">
        <f>Maanden!F204</f>
        <v>49065</v>
      </c>
      <c r="O205" s="72">
        <f>Maanden!G204</f>
        <v>49095</v>
      </c>
      <c r="P205" s="70">
        <f>Maanden!N204</f>
        <v>31</v>
      </c>
      <c r="Q205" s="70" t="str">
        <f t="shared" si="17"/>
        <v>x 70% =</v>
      </c>
      <c r="R205" s="71">
        <f t="shared" si="18"/>
        <v>0</v>
      </c>
    </row>
    <row r="206" spans="1:18" x14ac:dyDescent="0.25">
      <c r="A206" s="70">
        <f>IF(AND(L206&lt;&gt;0,A205&gt;0),A205+1,IF(L206&lt;&gt;0,IF('VAA PW'!$XEW$1='VAA PW'!$XEW$12,'VAA PW'!$XEW$13,1),0))</f>
        <v>0</v>
      </c>
      <c r="B206" s="71">
        <f>'VAA PW'!$G$6</f>
        <v>62500</v>
      </c>
      <c r="C206" s="70" t="s">
        <v>5</v>
      </c>
      <c r="D20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06" s="70">
        <f>IF(AND('VAA PW'!$G$7="",'VAA PW'!$G$9="Diesel"),-F206+125,IF(AND('VAA PW'!$G$7="",'VAA PW'!$G$9="Benzine"),-F206+125,Detail!D206))</f>
        <v>52</v>
      </c>
      <c r="F206" s="70">
        <f>-VLOOKUP('VAA PW'!$G$9,Brandstof!$A$2:$C$8,3,FALSE)</f>
        <v>-67</v>
      </c>
      <c r="G206" s="70" t="s">
        <v>6</v>
      </c>
      <c r="I206" s="70">
        <f>Maanden!I205</f>
        <v>0</v>
      </c>
      <c r="J206" s="70">
        <f>Maanden!J205</f>
        <v>365</v>
      </c>
      <c r="K206" s="70" t="s">
        <v>18</v>
      </c>
      <c r="L206" s="71">
        <f t="shared" si="16"/>
        <v>0</v>
      </c>
      <c r="N206" s="72">
        <f>Maanden!F205</f>
        <v>49096</v>
      </c>
      <c r="O206" s="72">
        <f>Maanden!G205</f>
        <v>49125</v>
      </c>
      <c r="P206" s="70">
        <f>Maanden!N205</f>
        <v>30</v>
      </c>
      <c r="Q206" s="70" t="str">
        <f t="shared" si="17"/>
        <v>x 70% =</v>
      </c>
      <c r="R206" s="71">
        <f t="shared" si="18"/>
        <v>0</v>
      </c>
    </row>
    <row r="207" spans="1:18" x14ac:dyDescent="0.25">
      <c r="A207" s="70">
        <f>IF(AND(L207&lt;&gt;0,A206&gt;0),A206+1,IF(L207&lt;&gt;0,IF('VAA PW'!$XEW$1='VAA PW'!$XEW$12,'VAA PW'!$XEW$13,1),0))</f>
        <v>0</v>
      </c>
      <c r="B207" s="71">
        <f>'VAA PW'!$G$6</f>
        <v>62500</v>
      </c>
      <c r="C207" s="70" t="s">
        <v>5</v>
      </c>
      <c r="D20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07" s="70">
        <f>IF(AND('VAA PW'!$G$7="",'VAA PW'!$G$9="Diesel"),-F207+125,IF(AND('VAA PW'!$G$7="",'VAA PW'!$G$9="Benzine"),-F207+125,Detail!D207))</f>
        <v>52</v>
      </c>
      <c r="F207" s="70">
        <f>-VLOOKUP('VAA PW'!$G$9,Brandstof!$A$2:$C$8,3,FALSE)</f>
        <v>-67</v>
      </c>
      <c r="G207" s="70" t="s">
        <v>6</v>
      </c>
      <c r="I207" s="70">
        <f>Maanden!I206</f>
        <v>0</v>
      </c>
      <c r="J207" s="70">
        <f>Maanden!J206</f>
        <v>365</v>
      </c>
      <c r="K207" s="70" t="s">
        <v>18</v>
      </c>
      <c r="L207" s="71">
        <f t="shared" si="16"/>
        <v>0</v>
      </c>
      <c r="N207" s="72">
        <f>Maanden!F206</f>
        <v>49126</v>
      </c>
      <c r="O207" s="72">
        <f>Maanden!G206</f>
        <v>49156</v>
      </c>
      <c r="P207" s="70">
        <f>Maanden!N206</f>
        <v>31</v>
      </c>
      <c r="Q207" s="70" t="str">
        <f t="shared" si="17"/>
        <v>x 70% =</v>
      </c>
      <c r="R207" s="71">
        <f t="shared" si="18"/>
        <v>0</v>
      </c>
    </row>
    <row r="208" spans="1:18" x14ac:dyDescent="0.25">
      <c r="A208" s="70">
        <f>IF(AND(L208&lt;&gt;0,A207&gt;0),A207+1,IF(L208&lt;&gt;0,IF('VAA PW'!$XEW$1='VAA PW'!$XEW$12,'VAA PW'!$XEW$13,1),0))</f>
        <v>0</v>
      </c>
      <c r="B208" s="71">
        <f>'VAA PW'!$G$6</f>
        <v>62500</v>
      </c>
      <c r="C208" s="70" t="s">
        <v>5</v>
      </c>
      <c r="D20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08" s="70">
        <f>IF(AND('VAA PW'!$G$7="",'VAA PW'!$G$9="Diesel"),-F208+125,IF(AND('VAA PW'!$G$7="",'VAA PW'!$G$9="Benzine"),-F208+125,Detail!D208))</f>
        <v>52</v>
      </c>
      <c r="F208" s="70">
        <f>-VLOOKUP('VAA PW'!$G$9,Brandstof!$A$2:$C$8,3,FALSE)</f>
        <v>-67</v>
      </c>
      <c r="G208" s="70" t="s">
        <v>6</v>
      </c>
      <c r="I208" s="70">
        <f>Maanden!I207</f>
        <v>0</v>
      </c>
      <c r="J208" s="70">
        <f>Maanden!J207</f>
        <v>365</v>
      </c>
      <c r="K208" s="70" t="s">
        <v>18</v>
      </c>
      <c r="L208" s="71">
        <f t="shared" si="16"/>
        <v>0</v>
      </c>
      <c r="N208" s="72">
        <f>Maanden!F207</f>
        <v>49157</v>
      </c>
      <c r="O208" s="72">
        <f>Maanden!G207</f>
        <v>49187</v>
      </c>
      <c r="P208" s="70">
        <f>Maanden!N207</f>
        <v>31</v>
      </c>
      <c r="Q208" s="70" t="str">
        <f t="shared" si="17"/>
        <v>x 70% =</v>
      </c>
      <c r="R208" s="71">
        <f t="shared" si="18"/>
        <v>0</v>
      </c>
    </row>
    <row r="209" spans="1:18" x14ac:dyDescent="0.25">
      <c r="A209" s="70">
        <f>IF(AND(L209&lt;&gt;0,A208&gt;0),A208+1,IF(L209&lt;&gt;0,IF('VAA PW'!$XEW$1='VAA PW'!$XEW$12,'VAA PW'!$XEW$13,1),0))</f>
        <v>0</v>
      </c>
      <c r="B209" s="71">
        <f>'VAA PW'!$G$6</f>
        <v>62500</v>
      </c>
      <c r="C209" s="70" t="s">
        <v>5</v>
      </c>
      <c r="D20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09" s="70">
        <f>IF(AND('VAA PW'!$G$7="",'VAA PW'!$G$9="Diesel"),-F209+125,IF(AND('VAA PW'!$G$7="",'VAA PW'!$G$9="Benzine"),-F209+125,Detail!D209))</f>
        <v>52</v>
      </c>
      <c r="F209" s="70">
        <f>-VLOOKUP('VAA PW'!$G$9,Brandstof!$A$2:$C$8,3,FALSE)</f>
        <v>-67</v>
      </c>
      <c r="G209" s="70" t="s">
        <v>6</v>
      </c>
      <c r="I209" s="70">
        <f>Maanden!I208</f>
        <v>0</v>
      </c>
      <c r="J209" s="70">
        <f>Maanden!J208</f>
        <v>365</v>
      </c>
      <c r="K209" s="70" t="s">
        <v>18</v>
      </c>
      <c r="L209" s="71">
        <f t="shared" si="16"/>
        <v>0</v>
      </c>
      <c r="N209" s="72">
        <f>Maanden!F208</f>
        <v>49188</v>
      </c>
      <c r="O209" s="72">
        <f>Maanden!G208</f>
        <v>49217</v>
      </c>
      <c r="P209" s="70">
        <f>Maanden!N208</f>
        <v>30</v>
      </c>
      <c r="Q209" s="70" t="str">
        <f t="shared" si="17"/>
        <v>x 70% =</v>
      </c>
      <c r="R209" s="71">
        <f t="shared" si="18"/>
        <v>0</v>
      </c>
    </row>
    <row r="210" spans="1:18" x14ac:dyDescent="0.25">
      <c r="A210" s="70">
        <f>IF(AND(L210&lt;&gt;0,A209&gt;0),A209+1,IF(L210&lt;&gt;0,IF('VAA PW'!$XEW$1='VAA PW'!$XEW$12,'VAA PW'!$XEW$13,1),0))</f>
        <v>0</v>
      </c>
      <c r="B210" s="71">
        <f>'VAA PW'!$G$6</f>
        <v>62500</v>
      </c>
      <c r="C210" s="70" t="s">
        <v>5</v>
      </c>
      <c r="D21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10" s="70">
        <f>IF(AND('VAA PW'!$G$7="",'VAA PW'!$G$9="Diesel"),-F210+125,IF(AND('VAA PW'!$G$7="",'VAA PW'!$G$9="Benzine"),-F210+125,Detail!D210))</f>
        <v>52</v>
      </c>
      <c r="F210" s="70">
        <f>-VLOOKUP('VAA PW'!$G$9,Brandstof!$A$2:$C$8,3,FALSE)</f>
        <v>-67</v>
      </c>
      <c r="G210" s="70" t="s">
        <v>6</v>
      </c>
      <c r="I210" s="70">
        <f>Maanden!I209</f>
        <v>0</v>
      </c>
      <c r="J210" s="70">
        <f>Maanden!J209</f>
        <v>365</v>
      </c>
      <c r="K210" s="70" t="s">
        <v>18</v>
      </c>
      <c r="L210" s="71">
        <f t="shared" si="16"/>
        <v>0</v>
      </c>
      <c r="N210" s="72">
        <f>Maanden!F209</f>
        <v>49218</v>
      </c>
      <c r="O210" s="72">
        <f>Maanden!G209</f>
        <v>49248</v>
      </c>
      <c r="P210" s="70">
        <f>Maanden!N209</f>
        <v>31</v>
      </c>
      <c r="Q210" s="70" t="str">
        <f t="shared" si="17"/>
        <v>x 70% =</v>
      </c>
      <c r="R210" s="71">
        <f t="shared" si="18"/>
        <v>0</v>
      </c>
    </row>
    <row r="211" spans="1:18" x14ac:dyDescent="0.25">
      <c r="A211" s="70">
        <f>IF(AND(L211&lt;&gt;0,A210&gt;0),A210+1,IF(L211&lt;&gt;0,IF('VAA PW'!$XEW$1='VAA PW'!$XEW$12,'VAA PW'!$XEW$13,1),0))</f>
        <v>0</v>
      </c>
      <c r="B211" s="71">
        <f>'VAA PW'!$G$6</f>
        <v>62500</v>
      </c>
      <c r="C211" s="70" t="s">
        <v>5</v>
      </c>
      <c r="D21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11" s="70">
        <f>IF(AND('VAA PW'!$G$7="",'VAA PW'!$G$9="Diesel"),-F211+125,IF(AND('VAA PW'!$G$7="",'VAA PW'!$G$9="Benzine"),-F211+125,Detail!D211))</f>
        <v>52</v>
      </c>
      <c r="F211" s="70">
        <f>-VLOOKUP('VAA PW'!$G$9,Brandstof!$A$2:$C$8,3,FALSE)</f>
        <v>-67</v>
      </c>
      <c r="G211" s="70" t="s">
        <v>6</v>
      </c>
      <c r="I211" s="70">
        <f>Maanden!I210</f>
        <v>0</v>
      </c>
      <c r="J211" s="70">
        <f>Maanden!J210</f>
        <v>365</v>
      </c>
      <c r="K211" s="70" t="s">
        <v>18</v>
      </c>
      <c r="L211" s="71">
        <f t="shared" ref="L211:L274" si="19">ROUND(B211*6/7*(((E211+F211)*0.1)+5.5)/100*I211/J211*0.7,2)</f>
        <v>0</v>
      </c>
      <c r="N211" s="72">
        <f>Maanden!F210</f>
        <v>49249</v>
      </c>
      <c r="O211" s="72">
        <f>Maanden!G210</f>
        <v>49278</v>
      </c>
      <c r="P211" s="70">
        <f>Maanden!N210</f>
        <v>30</v>
      </c>
      <c r="Q211" s="70" t="str">
        <f t="shared" si="17"/>
        <v>x 70% =</v>
      </c>
      <c r="R211" s="71">
        <f t="shared" si="18"/>
        <v>0</v>
      </c>
    </row>
    <row r="212" spans="1:18" x14ac:dyDescent="0.25">
      <c r="A212" s="70">
        <f>IF(AND(L212&lt;&gt;0,A211&gt;0),A211+1,IF(L212&lt;&gt;0,IF('VAA PW'!$XEW$1='VAA PW'!$XEW$12,'VAA PW'!$XEW$13,1),0))</f>
        <v>0</v>
      </c>
      <c r="B212" s="71">
        <f>'VAA PW'!$G$6</f>
        <v>62500</v>
      </c>
      <c r="C212" s="70" t="s">
        <v>5</v>
      </c>
      <c r="D21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12" s="70">
        <f>IF(AND('VAA PW'!$G$7="",'VAA PW'!$G$9="Diesel"),-F212+125,IF(AND('VAA PW'!$G$7="",'VAA PW'!$G$9="Benzine"),-F212+125,Detail!D212))</f>
        <v>52</v>
      </c>
      <c r="F212" s="70">
        <f>-VLOOKUP('VAA PW'!$G$9,Brandstof!$A$2:$C$8,3,FALSE)</f>
        <v>-67</v>
      </c>
      <c r="G212" s="70" t="s">
        <v>6</v>
      </c>
      <c r="I212" s="70">
        <f>Maanden!I211</f>
        <v>0</v>
      </c>
      <c r="J212" s="70">
        <f>Maanden!J211</f>
        <v>365</v>
      </c>
      <c r="K212" s="70" t="s">
        <v>18</v>
      </c>
      <c r="L212" s="71">
        <f t="shared" si="19"/>
        <v>0</v>
      </c>
      <c r="N212" s="72">
        <f>Maanden!F211</f>
        <v>49279</v>
      </c>
      <c r="O212" s="72">
        <f>Maanden!G211</f>
        <v>49309</v>
      </c>
      <c r="P212" s="70">
        <f>Maanden!N211</f>
        <v>31</v>
      </c>
      <c r="Q212" s="70" t="str">
        <f t="shared" si="17"/>
        <v>x 70% =</v>
      </c>
      <c r="R212" s="71">
        <f t="shared" si="18"/>
        <v>0</v>
      </c>
    </row>
    <row r="213" spans="1:18" x14ac:dyDescent="0.25">
      <c r="A213" s="70">
        <f>IF(AND(L213&lt;&gt;0,A212&gt;0),A212+1,IF(L213&lt;&gt;0,IF('VAA PW'!$XEW$1='VAA PW'!$XEW$12,'VAA PW'!$XEW$13,1),0))</f>
        <v>0</v>
      </c>
      <c r="B213" s="71">
        <f>'VAA PW'!$G$6</f>
        <v>62500</v>
      </c>
      <c r="C213" s="70" t="s">
        <v>5</v>
      </c>
      <c r="D21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13" s="70">
        <f>IF(AND('VAA PW'!$G$7="",'VAA PW'!$G$9="Diesel"),-F213+125,IF(AND('VAA PW'!$G$7="",'VAA PW'!$G$9="Benzine"),-F213+125,Detail!D213))</f>
        <v>52</v>
      </c>
      <c r="F213" s="70">
        <f>-VLOOKUP('VAA PW'!$G$9,Brandstof!$A$2:$C$8,3,FALSE)</f>
        <v>-67</v>
      </c>
      <c r="G213" s="70" t="s">
        <v>6</v>
      </c>
      <c r="I213" s="70">
        <f>Maanden!I212</f>
        <v>0</v>
      </c>
      <c r="J213" s="70">
        <f>Maanden!J212</f>
        <v>365</v>
      </c>
      <c r="K213" s="70" t="s">
        <v>18</v>
      </c>
      <c r="L213" s="71">
        <f t="shared" si="19"/>
        <v>0</v>
      </c>
      <c r="N213" s="72">
        <f>Maanden!F212</f>
        <v>49310</v>
      </c>
      <c r="O213" s="72">
        <f>Maanden!G212</f>
        <v>49340</v>
      </c>
      <c r="P213" s="70">
        <f>Maanden!N212</f>
        <v>31</v>
      </c>
      <c r="Q213" s="70" t="str">
        <f t="shared" si="17"/>
        <v>x 70% =</v>
      </c>
      <c r="R213" s="71">
        <f t="shared" si="18"/>
        <v>0</v>
      </c>
    </row>
    <row r="214" spans="1:18" x14ac:dyDescent="0.25">
      <c r="A214" s="70">
        <f>IF(AND(L214&lt;&gt;0,A213&gt;0),A213+1,IF(L214&lt;&gt;0,IF('VAA PW'!$XEW$1='VAA PW'!$XEW$12,'VAA PW'!$XEW$13,1),0))</f>
        <v>0</v>
      </c>
      <c r="B214" s="71">
        <f>'VAA PW'!$G$6</f>
        <v>62500</v>
      </c>
      <c r="C214" s="70" t="s">
        <v>5</v>
      </c>
      <c r="D21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14" s="70">
        <f>IF(AND('VAA PW'!$G$7="",'VAA PW'!$G$9="Diesel"),-F214+125,IF(AND('VAA PW'!$G$7="",'VAA PW'!$G$9="Benzine"),-F214+125,Detail!D214))</f>
        <v>52</v>
      </c>
      <c r="F214" s="70">
        <f>-VLOOKUP('VAA PW'!$G$9,Brandstof!$A$2:$C$8,3,FALSE)</f>
        <v>-67</v>
      </c>
      <c r="G214" s="70" t="s">
        <v>6</v>
      </c>
      <c r="I214" s="70">
        <f>Maanden!I213</f>
        <v>0</v>
      </c>
      <c r="J214" s="70">
        <f>Maanden!J213</f>
        <v>365</v>
      </c>
      <c r="K214" s="70" t="s">
        <v>18</v>
      </c>
      <c r="L214" s="71">
        <f t="shared" si="19"/>
        <v>0</v>
      </c>
      <c r="N214" s="72">
        <f>Maanden!F213</f>
        <v>49341</v>
      </c>
      <c r="O214" s="72">
        <f>Maanden!G213</f>
        <v>49368</v>
      </c>
      <c r="P214" s="70">
        <f>Maanden!N213</f>
        <v>28</v>
      </c>
      <c r="Q214" s="70" t="str">
        <f t="shared" si="17"/>
        <v>x 70% =</v>
      </c>
      <c r="R214" s="71">
        <f t="shared" si="18"/>
        <v>0</v>
      </c>
    </row>
    <row r="215" spans="1:18" x14ac:dyDescent="0.25">
      <c r="A215" s="70">
        <f>IF(AND(L215&lt;&gt;0,A214&gt;0),A214+1,IF(L215&lt;&gt;0,IF('VAA PW'!$XEW$1='VAA PW'!$XEW$12,'VAA PW'!$XEW$13,1),0))</f>
        <v>0</v>
      </c>
      <c r="B215" s="71">
        <f>'VAA PW'!$G$6</f>
        <v>62500</v>
      </c>
      <c r="C215" s="70" t="s">
        <v>5</v>
      </c>
      <c r="D21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15" s="70">
        <f>IF(AND('VAA PW'!$G$7="",'VAA PW'!$G$9="Diesel"),-F215+125,IF(AND('VAA PW'!$G$7="",'VAA PW'!$G$9="Benzine"),-F215+125,Detail!D215))</f>
        <v>52</v>
      </c>
      <c r="F215" s="70">
        <f>-VLOOKUP('VAA PW'!$G$9,Brandstof!$A$2:$C$8,3,FALSE)</f>
        <v>-67</v>
      </c>
      <c r="G215" s="70" t="s">
        <v>6</v>
      </c>
      <c r="I215" s="70">
        <f>Maanden!I214</f>
        <v>0</v>
      </c>
      <c r="J215" s="70">
        <f>Maanden!J214</f>
        <v>365</v>
      </c>
      <c r="K215" s="70" t="s">
        <v>18</v>
      </c>
      <c r="L215" s="71">
        <f t="shared" si="19"/>
        <v>0</v>
      </c>
      <c r="N215" s="72">
        <f>Maanden!F214</f>
        <v>49369</v>
      </c>
      <c r="O215" s="72">
        <f>Maanden!G214</f>
        <v>49399</v>
      </c>
      <c r="P215" s="70">
        <f>Maanden!N214</f>
        <v>31</v>
      </c>
      <c r="Q215" s="70" t="str">
        <f t="shared" si="17"/>
        <v>x 70% =</v>
      </c>
      <c r="R215" s="71">
        <f t="shared" si="18"/>
        <v>0</v>
      </c>
    </row>
    <row r="216" spans="1:18" x14ac:dyDescent="0.25">
      <c r="A216" s="70">
        <f>IF(AND(L216&lt;&gt;0,A215&gt;0),A215+1,IF(L216&lt;&gt;0,IF('VAA PW'!$XEW$1='VAA PW'!$XEW$12,'VAA PW'!$XEW$13,1),0))</f>
        <v>0</v>
      </c>
      <c r="B216" s="71">
        <f>'VAA PW'!$G$6</f>
        <v>62500</v>
      </c>
      <c r="C216" s="70" t="s">
        <v>5</v>
      </c>
      <c r="D21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16" s="70">
        <f>IF(AND('VAA PW'!$G$7="",'VAA PW'!$G$9="Diesel"),-F216+125,IF(AND('VAA PW'!$G$7="",'VAA PW'!$G$9="Benzine"),-F216+125,Detail!D216))</f>
        <v>52</v>
      </c>
      <c r="F216" s="70">
        <f>-VLOOKUP('VAA PW'!$G$9,Brandstof!$A$2:$C$8,3,FALSE)</f>
        <v>-67</v>
      </c>
      <c r="G216" s="70" t="s">
        <v>6</v>
      </c>
      <c r="I216" s="70">
        <f>Maanden!I215</f>
        <v>0</v>
      </c>
      <c r="J216" s="70">
        <f>Maanden!J215</f>
        <v>365</v>
      </c>
      <c r="K216" s="70" t="s">
        <v>18</v>
      </c>
      <c r="L216" s="71">
        <f t="shared" si="19"/>
        <v>0</v>
      </c>
      <c r="N216" s="72">
        <f>Maanden!F215</f>
        <v>49400</v>
      </c>
      <c r="O216" s="72">
        <f>Maanden!G215</f>
        <v>49429</v>
      </c>
      <c r="P216" s="70">
        <f>Maanden!N215</f>
        <v>30</v>
      </c>
      <c r="Q216" s="70" t="str">
        <f t="shared" si="17"/>
        <v>x 70% =</v>
      </c>
      <c r="R216" s="71">
        <f t="shared" si="18"/>
        <v>0</v>
      </c>
    </row>
    <row r="217" spans="1:18" x14ac:dyDescent="0.25">
      <c r="A217" s="70">
        <f>IF(AND(L217&lt;&gt;0,A216&gt;0),A216+1,IF(L217&lt;&gt;0,IF('VAA PW'!$XEW$1='VAA PW'!$XEW$12,'VAA PW'!$XEW$13,1),0))</f>
        <v>0</v>
      </c>
      <c r="B217" s="71">
        <f>'VAA PW'!$G$6</f>
        <v>62500</v>
      </c>
      <c r="C217" s="70" t="s">
        <v>5</v>
      </c>
      <c r="D21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17" s="70">
        <f>IF(AND('VAA PW'!$G$7="",'VAA PW'!$G$9="Diesel"),-F217+125,IF(AND('VAA PW'!$G$7="",'VAA PW'!$G$9="Benzine"),-F217+125,Detail!D217))</f>
        <v>52</v>
      </c>
      <c r="F217" s="70">
        <f>-VLOOKUP('VAA PW'!$G$9,Brandstof!$A$2:$C$8,3,FALSE)</f>
        <v>-67</v>
      </c>
      <c r="G217" s="70" t="s">
        <v>6</v>
      </c>
      <c r="I217" s="70">
        <f>Maanden!I216</f>
        <v>0</v>
      </c>
      <c r="J217" s="70">
        <f>Maanden!J216</f>
        <v>365</v>
      </c>
      <c r="K217" s="70" t="s">
        <v>18</v>
      </c>
      <c r="L217" s="71">
        <f t="shared" si="19"/>
        <v>0</v>
      </c>
      <c r="N217" s="72">
        <f>Maanden!F216</f>
        <v>49430</v>
      </c>
      <c r="O217" s="72">
        <f>Maanden!G216</f>
        <v>49460</v>
      </c>
      <c r="P217" s="70">
        <f>Maanden!N216</f>
        <v>31</v>
      </c>
      <c r="Q217" s="70" t="str">
        <f t="shared" si="17"/>
        <v>x 70% =</v>
      </c>
      <c r="R217" s="71">
        <f t="shared" si="18"/>
        <v>0</v>
      </c>
    </row>
    <row r="218" spans="1:18" x14ac:dyDescent="0.25">
      <c r="A218" s="70">
        <f>IF(AND(L218&lt;&gt;0,A217&gt;0),A217+1,IF(L218&lt;&gt;0,IF('VAA PW'!$XEW$1='VAA PW'!$XEW$12,'VAA PW'!$XEW$13,1),0))</f>
        <v>0</v>
      </c>
      <c r="B218" s="71">
        <f>'VAA PW'!$G$6</f>
        <v>62500</v>
      </c>
      <c r="C218" s="70" t="s">
        <v>5</v>
      </c>
      <c r="D21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18" s="70">
        <f>IF(AND('VAA PW'!$G$7="",'VAA PW'!$G$9="Diesel"),-F218+125,IF(AND('VAA PW'!$G$7="",'VAA PW'!$G$9="Benzine"),-F218+125,Detail!D218))</f>
        <v>52</v>
      </c>
      <c r="F218" s="70">
        <f>-VLOOKUP('VAA PW'!$G$9,Brandstof!$A$2:$C$8,3,FALSE)</f>
        <v>-67</v>
      </c>
      <c r="G218" s="70" t="s">
        <v>6</v>
      </c>
      <c r="I218" s="70">
        <f>Maanden!I217</f>
        <v>0</v>
      </c>
      <c r="J218" s="70">
        <f>Maanden!J217</f>
        <v>365</v>
      </c>
      <c r="K218" s="70" t="s">
        <v>18</v>
      </c>
      <c r="L218" s="71">
        <f t="shared" si="19"/>
        <v>0</v>
      </c>
      <c r="N218" s="72">
        <f>Maanden!F217</f>
        <v>49461</v>
      </c>
      <c r="O218" s="72">
        <f>Maanden!G217</f>
        <v>49490</v>
      </c>
      <c r="P218" s="70">
        <f>Maanden!N217</f>
        <v>30</v>
      </c>
      <c r="Q218" s="70" t="str">
        <f t="shared" si="17"/>
        <v>x 70% =</v>
      </c>
      <c r="R218" s="71">
        <f t="shared" si="18"/>
        <v>0</v>
      </c>
    </row>
    <row r="219" spans="1:18" x14ac:dyDescent="0.25">
      <c r="A219" s="70">
        <f>IF(AND(L219&lt;&gt;0,A218&gt;0),A218+1,IF(L219&lt;&gt;0,IF('VAA PW'!$XEW$1='VAA PW'!$XEW$12,'VAA PW'!$XEW$13,1),0))</f>
        <v>0</v>
      </c>
      <c r="B219" s="71">
        <f>'VAA PW'!$G$6</f>
        <v>62500</v>
      </c>
      <c r="C219" s="70" t="s">
        <v>5</v>
      </c>
      <c r="D21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19" s="70">
        <f>IF(AND('VAA PW'!$G$7="",'VAA PW'!$G$9="Diesel"),-F219+125,IF(AND('VAA PW'!$G$7="",'VAA PW'!$G$9="Benzine"),-F219+125,Detail!D219))</f>
        <v>52</v>
      </c>
      <c r="F219" s="70">
        <f>-VLOOKUP('VAA PW'!$G$9,Brandstof!$A$2:$C$8,3,FALSE)</f>
        <v>-67</v>
      </c>
      <c r="G219" s="70" t="s">
        <v>6</v>
      </c>
      <c r="I219" s="70">
        <f>Maanden!I218</f>
        <v>0</v>
      </c>
      <c r="J219" s="70">
        <f>Maanden!J218</f>
        <v>365</v>
      </c>
      <c r="K219" s="70" t="s">
        <v>18</v>
      </c>
      <c r="L219" s="71">
        <f t="shared" si="19"/>
        <v>0</v>
      </c>
      <c r="N219" s="72">
        <f>Maanden!F218</f>
        <v>49491</v>
      </c>
      <c r="O219" s="72">
        <f>Maanden!G218</f>
        <v>49521</v>
      </c>
      <c r="P219" s="70">
        <f>Maanden!N218</f>
        <v>31</v>
      </c>
      <c r="Q219" s="70" t="str">
        <f t="shared" si="17"/>
        <v>x 70% =</v>
      </c>
      <c r="R219" s="71">
        <f t="shared" si="18"/>
        <v>0</v>
      </c>
    </row>
    <row r="220" spans="1:18" x14ac:dyDescent="0.25">
      <c r="A220" s="70">
        <f>IF(AND(L220&lt;&gt;0,A219&gt;0),A219+1,IF(L220&lt;&gt;0,IF('VAA PW'!$XEW$1='VAA PW'!$XEW$12,'VAA PW'!$XEW$13,1),0))</f>
        <v>0</v>
      </c>
      <c r="B220" s="71">
        <f>'VAA PW'!$G$6</f>
        <v>62500</v>
      </c>
      <c r="C220" s="70" t="s">
        <v>5</v>
      </c>
      <c r="D22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20" s="70">
        <f>IF(AND('VAA PW'!$G$7="",'VAA PW'!$G$9="Diesel"),-F220+125,IF(AND('VAA PW'!$G$7="",'VAA PW'!$G$9="Benzine"),-F220+125,Detail!D220))</f>
        <v>52</v>
      </c>
      <c r="F220" s="70">
        <f>-VLOOKUP('VAA PW'!$G$9,Brandstof!$A$2:$C$8,3,FALSE)</f>
        <v>-67</v>
      </c>
      <c r="G220" s="70" t="s">
        <v>6</v>
      </c>
      <c r="I220" s="70">
        <f>Maanden!I219</f>
        <v>0</v>
      </c>
      <c r="J220" s="70">
        <f>Maanden!J219</f>
        <v>365</v>
      </c>
      <c r="K220" s="70" t="s">
        <v>18</v>
      </c>
      <c r="L220" s="71">
        <f t="shared" si="19"/>
        <v>0</v>
      </c>
      <c r="N220" s="72">
        <f>Maanden!F219</f>
        <v>49522</v>
      </c>
      <c r="O220" s="72">
        <f>Maanden!G219</f>
        <v>49552</v>
      </c>
      <c r="P220" s="70">
        <f>Maanden!N219</f>
        <v>31</v>
      </c>
      <c r="Q220" s="70" t="str">
        <f t="shared" si="17"/>
        <v>x 70% =</v>
      </c>
      <c r="R220" s="71">
        <f t="shared" si="18"/>
        <v>0</v>
      </c>
    </row>
    <row r="221" spans="1:18" x14ac:dyDescent="0.25">
      <c r="A221" s="70">
        <f>IF(AND(L221&lt;&gt;0,A220&gt;0),A220+1,IF(L221&lt;&gt;0,IF('VAA PW'!$XEW$1='VAA PW'!$XEW$12,'VAA PW'!$XEW$13,1),0))</f>
        <v>0</v>
      </c>
      <c r="B221" s="71">
        <f>'VAA PW'!$G$6</f>
        <v>62500</v>
      </c>
      <c r="C221" s="70" t="s">
        <v>5</v>
      </c>
      <c r="D22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21" s="70">
        <f>IF(AND('VAA PW'!$G$7="",'VAA PW'!$G$9="Diesel"),-F221+125,IF(AND('VAA PW'!$G$7="",'VAA PW'!$G$9="Benzine"),-F221+125,Detail!D221))</f>
        <v>52</v>
      </c>
      <c r="F221" s="70">
        <f>-VLOOKUP('VAA PW'!$G$9,Brandstof!$A$2:$C$8,3,FALSE)</f>
        <v>-67</v>
      </c>
      <c r="G221" s="70" t="s">
        <v>6</v>
      </c>
      <c r="I221" s="70">
        <f>Maanden!I220</f>
        <v>0</v>
      </c>
      <c r="J221" s="70">
        <f>Maanden!J220</f>
        <v>365</v>
      </c>
      <c r="K221" s="70" t="s">
        <v>18</v>
      </c>
      <c r="L221" s="71">
        <f t="shared" si="19"/>
        <v>0</v>
      </c>
      <c r="N221" s="72">
        <f>Maanden!F220</f>
        <v>49553</v>
      </c>
      <c r="O221" s="72">
        <f>Maanden!G220</f>
        <v>49582</v>
      </c>
      <c r="P221" s="70">
        <f>Maanden!N220</f>
        <v>30</v>
      </c>
      <c r="Q221" s="70" t="str">
        <f t="shared" si="17"/>
        <v>x 70% =</v>
      </c>
      <c r="R221" s="71">
        <f t="shared" si="18"/>
        <v>0</v>
      </c>
    </row>
    <row r="222" spans="1:18" x14ac:dyDescent="0.25">
      <c r="A222" s="70">
        <f>IF(AND(L222&lt;&gt;0,A221&gt;0),A221+1,IF(L222&lt;&gt;0,IF('VAA PW'!$XEW$1='VAA PW'!$XEW$12,'VAA PW'!$XEW$13,1),0))</f>
        <v>0</v>
      </c>
      <c r="B222" s="71">
        <f>'VAA PW'!$G$6</f>
        <v>62500</v>
      </c>
      <c r="C222" s="70" t="s">
        <v>5</v>
      </c>
      <c r="D22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22" s="70">
        <f>IF(AND('VAA PW'!$G$7="",'VAA PW'!$G$9="Diesel"),-F222+125,IF(AND('VAA PW'!$G$7="",'VAA PW'!$G$9="Benzine"),-F222+125,Detail!D222))</f>
        <v>52</v>
      </c>
      <c r="F222" s="70">
        <f>-VLOOKUP('VAA PW'!$G$9,Brandstof!$A$2:$C$8,3,FALSE)</f>
        <v>-67</v>
      </c>
      <c r="G222" s="70" t="s">
        <v>6</v>
      </c>
      <c r="I222" s="70">
        <f>Maanden!I221</f>
        <v>0</v>
      </c>
      <c r="J222" s="70">
        <f>Maanden!J221</f>
        <v>365</v>
      </c>
      <c r="K222" s="70" t="s">
        <v>18</v>
      </c>
      <c r="L222" s="71">
        <f t="shared" si="19"/>
        <v>0</v>
      </c>
      <c r="N222" s="72">
        <f>Maanden!F221</f>
        <v>49583</v>
      </c>
      <c r="O222" s="72">
        <f>Maanden!G221</f>
        <v>49613</v>
      </c>
      <c r="P222" s="70">
        <f>Maanden!N221</f>
        <v>31</v>
      </c>
      <c r="Q222" s="70" t="str">
        <f t="shared" si="17"/>
        <v>x 70% =</v>
      </c>
      <c r="R222" s="71">
        <f t="shared" si="18"/>
        <v>0</v>
      </c>
    </row>
    <row r="223" spans="1:18" x14ac:dyDescent="0.25">
      <c r="A223" s="70">
        <f>IF(AND(L223&lt;&gt;0,A222&gt;0),A222+1,IF(L223&lt;&gt;0,IF('VAA PW'!$XEW$1='VAA PW'!$XEW$12,'VAA PW'!$XEW$13,1),0))</f>
        <v>0</v>
      </c>
      <c r="B223" s="71">
        <f>'VAA PW'!$G$6</f>
        <v>62500</v>
      </c>
      <c r="C223" s="70" t="s">
        <v>5</v>
      </c>
      <c r="D22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23" s="70">
        <f>IF(AND('VAA PW'!$G$7="",'VAA PW'!$G$9="Diesel"),-F223+125,IF(AND('VAA PW'!$G$7="",'VAA PW'!$G$9="Benzine"),-F223+125,Detail!D223))</f>
        <v>52</v>
      </c>
      <c r="F223" s="70">
        <f>-VLOOKUP('VAA PW'!$G$9,Brandstof!$A$2:$C$8,3,FALSE)</f>
        <v>-67</v>
      </c>
      <c r="G223" s="70" t="s">
        <v>6</v>
      </c>
      <c r="I223" s="70">
        <f>Maanden!I222</f>
        <v>0</v>
      </c>
      <c r="J223" s="70">
        <f>Maanden!J222</f>
        <v>365</v>
      </c>
      <c r="K223" s="70" t="s">
        <v>18</v>
      </c>
      <c r="L223" s="71">
        <f t="shared" si="19"/>
        <v>0</v>
      </c>
      <c r="N223" s="72">
        <f>Maanden!F222</f>
        <v>49614</v>
      </c>
      <c r="O223" s="72">
        <f>Maanden!G222</f>
        <v>49643</v>
      </c>
      <c r="P223" s="70">
        <f>Maanden!N222</f>
        <v>30</v>
      </c>
      <c r="Q223" s="70" t="str">
        <f t="shared" si="17"/>
        <v>x 70% =</v>
      </c>
      <c r="R223" s="71">
        <f t="shared" si="18"/>
        <v>0</v>
      </c>
    </row>
    <row r="224" spans="1:18" x14ac:dyDescent="0.25">
      <c r="A224" s="70">
        <f>IF(AND(L224&lt;&gt;0,A223&gt;0),A223+1,IF(L224&lt;&gt;0,IF('VAA PW'!$XEW$1='VAA PW'!$XEW$12,'VAA PW'!$XEW$13,1),0))</f>
        <v>0</v>
      </c>
      <c r="B224" s="71">
        <f>'VAA PW'!$G$6</f>
        <v>62500</v>
      </c>
      <c r="C224" s="70" t="s">
        <v>5</v>
      </c>
      <c r="D22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24" s="70">
        <f>IF(AND('VAA PW'!$G$7="",'VAA PW'!$G$9="Diesel"),-F224+125,IF(AND('VAA PW'!$G$7="",'VAA PW'!$G$9="Benzine"),-F224+125,Detail!D224))</f>
        <v>52</v>
      </c>
      <c r="F224" s="70">
        <f>-VLOOKUP('VAA PW'!$G$9,Brandstof!$A$2:$C$8,3,FALSE)</f>
        <v>-67</v>
      </c>
      <c r="G224" s="70" t="s">
        <v>6</v>
      </c>
      <c r="I224" s="70">
        <f>Maanden!I223</f>
        <v>0</v>
      </c>
      <c r="J224" s="70">
        <f>Maanden!J223</f>
        <v>365</v>
      </c>
      <c r="K224" s="70" t="s">
        <v>18</v>
      </c>
      <c r="L224" s="71">
        <f t="shared" si="19"/>
        <v>0</v>
      </c>
      <c r="N224" s="72">
        <f>Maanden!F223</f>
        <v>49644</v>
      </c>
      <c r="O224" s="72">
        <f>Maanden!G223</f>
        <v>49674</v>
      </c>
      <c r="P224" s="70">
        <f>Maanden!N223</f>
        <v>31</v>
      </c>
      <c r="Q224" s="70" t="str">
        <f t="shared" si="17"/>
        <v>x 70% =</v>
      </c>
      <c r="R224" s="71">
        <f t="shared" si="18"/>
        <v>0</v>
      </c>
    </row>
    <row r="225" spans="1:18" x14ac:dyDescent="0.25">
      <c r="A225" s="70">
        <f>IF(AND(L225&lt;&gt;0,A224&gt;0),A224+1,IF(L225&lt;&gt;0,IF('VAA PW'!$XEW$1='VAA PW'!$XEW$12,'VAA PW'!$XEW$13,1),0))</f>
        <v>0</v>
      </c>
      <c r="B225" s="71">
        <f>'VAA PW'!$G$6</f>
        <v>62500</v>
      </c>
      <c r="C225" s="70" t="s">
        <v>5</v>
      </c>
      <c r="D22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25" s="70">
        <f>IF(AND('VAA PW'!$G$7="",'VAA PW'!$G$9="Diesel"),-F225+125,IF(AND('VAA PW'!$G$7="",'VAA PW'!$G$9="Benzine"),-F225+125,Detail!D225))</f>
        <v>52</v>
      </c>
      <c r="F225" s="70">
        <f>-VLOOKUP('VAA PW'!$G$9,Brandstof!$A$2:$C$8,3,FALSE)</f>
        <v>-67</v>
      </c>
      <c r="G225" s="70" t="s">
        <v>6</v>
      </c>
      <c r="I225" s="70">
        <f>Maanden!I224</f>
        <v>0</v>
      </c>
      <c r="J225" s="70">
        <f>Maanden!J224</f>
        <v>366</v>
      </c>
      <c r="K225" s="70" t="s">
        <v>18</v>
      </c>
      <c r="L225" s="71">
        <f t="shared" si="19"/>
        <v>0</v>
      </c>
      <c r="N225" s="72">
        <f>Maanden!F224</f>
        <v>49675</v>
      </c>
      <c r="O225" s="72">
        <f>Maanden!G224</f>
        <v>49705</v>
      </c>
      <c r="P225" s="70">
        <f>Maanden!N224</f>
        <v>31</v>
      </c>
      <c r="Q225" s="70" t="str">
        <f t="shared" si="17"/>
        <v>x 70% =</v>
      </c>
      <c r="R225" s="71">
        <f t="shared" si="18"/>
        <v>0</v>
      </c>
    </row>
    <row r="226" spans="1:18" x14ac:dyDescent="0.25">
      <c r="A226" s="70">
        <f>IF(AND(L226&lt;&gt;0,A225&gt;0),A225+1,IF(L226&lt;&gt;0,IF('VAA PW'!$XEW$1='VAA PW'!$XEW$12,'VAA PW'!$XEW$13,1),0))</f>
        <v>0</v>
      </c>
      <c r="B226" s="71">
        <f>'VAA PW'!$G$6</f>
        <v>62500</v>
      </c>
      <c r="C226" s="70" t="s">
        <v>5</v>
      </c>
      <c r="D22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26" s="70">
        <f>IF(AND('VAA PW'!$G$7="",'VAA PW'!$G$9="Diesel"),-F226+125,IF(AND('VAA PW'!$G$7="",'VAA PW'!$G$9="Benzine"),-F226+125,Detail!D226))</f>
        <v>52</v>
      </c>
      <c r="F226" s="70">
        <f>-VLOOKUP('VAA PW'!$G$9,Brandstof!$A$2:$C$8,3,FALSE)</f>
        <v>-67</v>
      </c>
      <c r="G226" s="70" t="s">
        <v>6</v>
      </c>
      <c r="I226" s="70">
        <f>Maanden!I225</f>
        <v>0</v>
      </c>
      <c r="J226" s="70">
        <f>Maanden!J225</f>
        <v>366</v>
      </c>
      <c r="K226" s="70" t="s">
        <v>18</v>
      </c>
      <c r="L226" s="71">
        <f t="shared" si="19"/>
        <v>0</v>
      </c>
      <c r="N226" s="72">
        <f>Maanden!F225</f>
        <v>49706</v>
      </c>
      <c r="O226" s="72">
        <f>Maanden!G225</f>
        <v>49734</v>
      </c>
      <c r="P226" s="70">
        <f>Maanden!N225</f>
        <v>29</v>
      </c>
      <c r="Q226" s="70" t="str">
        <f t="shared" si="17"/>
        <v>x 70% =</v>
      </c>
      <c r="R226" s="71">
        <f t="shared" si="18"/>
        <v>0</v>
      </c>
    </row>
    <row r="227" spans="1:18" x14ac:dyDescent="0.25">
      <c r="A227" s="70">
        <f>IF(AND(L227&lt;&gt;0,A226&gt;0),A226+1,IF(L227&lt;&gt;0,IF('VAA PW'!$XEW$1='VAA PW'!$XEW$12,'VAA PW'!$XEW$13,1),0))</f>
        <v>0</v>
      </c>
      <c r="B227" s="71">
        <f>'VAA PW'!$G$6</f>
        <v>62500</v>
      </c>
      <c r="C227" s="70" t="s">
        <v>5</v>
      </c>
      <c r="D22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27" s="70">
        <f>IF(AND('VAA PW'!$G$7="",'VAA PW'!$G$9="Diesel"),-F227+125,IF(AND('VAA PW'!$G$7="",'VAA PW'!$G$9="Benzine"),-F227+125,Detail!D227))</f>
        <v>52</v>
      </c>
      <c r="F227" s="70">
        <f>-VLOOKUP('VAA PW'!$G$9,Brandstof!$A$2:$C$8,3,FALSE)</f>
        <v>-67</v>
      </c>
      <c r="G227" s="70" t="s">
        <v>6</v>
      </c>
      <c r="I227" s="70">
        <f>Maanden!I226</f>
        <v>0</v>
      </c>
      <c r="J227" s="70">
        <f>Maanden!J226</f>
        <v>366</v>
      </c>
      <c r="K227" s="70" t="s">
        <v>18</v>
      </c>
      <c r="L227" s="71">
        <f t="shared" si="19"/>
        <v>0</v>
      </c>
      <c r="N227" s="72">
        <f>Maanden!F226</f>
        <v>49735</v>
      </c>
      <c r="O227" s="72">
        <f>Maanden!G226</f>
        <v>49765</v>
      </c>
      <c r="P227" s="70">
        <f>Maanden!N226</f>
        <v>31</v>
      </c>
      <c r="Q227" s="70" t="str">
        <f t="shared" si="17"/>
        <v>x 70% =</v>
      </c>
      <c r="R227" s="71">
        <f t="shared" si="18"/>
        <v>0</v>
      </c>
    </row>
    <row r="228" spans="1:18" x14ac:dyDescent="0.25">
      <c r="A228" s="70">
        <f>IF(AND(L228&lt;&gt;0,A227&gt;0),A227+1,IF(L228&lt;&gt;0,IF('VAA PW'!$XEW$1='VAA PW'!$XEW$12,'VAA PW'!$XEW$13,1),0))</f>
        <v>0</v>
      </c>
      <c r="B228" s="71">
        <f>'VAA PW'!$G$6</f>
        <v>62500</v>
      </c>
      <c r="C228" s="70" t="s">
        <v>5</v>
      </c>
      <c r="D22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28" s="70">
        <f>IF(AND('VAA PW'!$G$7="",'VAA PW'!$G$9="Diesel"),-F228+125,IF(AND('VAA PW'!$G$7="",'VAA PW'!$G$9="Benzine"),-F228+125,Detail!D228))</f>
        <v>52</v>
      </c>
      <c r="F228" s="70">
        <f>-VLOOKUP('VAA PW'!$G$9,Brandstof!$A$2:$C$8,3,FALSE)</f>
        <v>-67</v>
      </c>
      <c r="G228" s="70" t="s">
        <v>6</v>
      </c>
      <c r="I228" s="70">
        <f>Maanden!I227</f>
        <v>0</v>
      </c>
      <c r="J228" s="70">
        <f>Maanden!J227</f>
        <v>366</v>
      </c>
      <c r="K228" s="70" t="s">
        <v>18</v>
      </c>
      <c r="L228" s="71">
        <f t="shared" si="19"/>
        <v>0</v>
      </c>
      <c r="N228" s="72">
        <f>Maanden!F227</f>
        <v>49766</v>
      </c>
      <c r="O228" s="72">
        <f>Maanden!G227</f>
        <v>49795</v>
      </c>
      <c r="P228" s="70">
        <f>Maanden!N227</f>
        <v>30</v>
      </c>
      <c r="Q228" s="70" t="str">
        <f t="shared" si="17"/>
        <v>x 70% =</v>
      </c>
      <c r="R228" s="71">
        <f t="shared" si="18"/>
        <v>0</v>
      </c>
    </row>
    <row r="229" spans="1:18" x14ac:dyDescent="0.25">
      <c r="A229" s="70">
        <f>IF(AND(L229&lt;&gt;0,A228&gt;0),A228+1,IF(L229&lt;&gt;0,IF('VAA PW'!$XEW$1='VAA PW'!$XEW$12,'VAA PW'!$XEW$13,1),0))</f>
        <v>0</v>
      </c>
      <c r="B229" s="71">
        <f>'VAA PW'!$G$6</f>
        <v>62500</v>
      </c>
      <c r="C229" s="70" t="s">
        <v>5</v>
      </c>
      <c r="D22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29" s="70">
        <f>IF(AND('VAA PW'!$G$7="",'VAA PW'!$G$9="Diesel"),-F229+125,IF(AND('VAA PW'!$G$7="",'VAA PW'!$G$9="Benzine"),-F229+125,Detail!D229))</f>
        <v>52</v>
      </c>
      <c r="F229" s="70">
        <f>-VLOOKUP('VAA PW'!$G$9,Brandstof!$A$2:$C$8,3,FALSE)</f>
        <v>-67</v>
      </c>
      <c r="G229" s="70" t="s">
        <v>6</v>
      </c>
      <c r="I229" s="70">
        <f>Maanden!I228</f>
        <v>0</v>
      </c>
      <c r="J229" s="70">
        <f>Maanden!J228</f>
        <v>366</v>
      </c>
      <c r="K229" s="70" t="s">
        <v>18</v>
      </c>
      <c r="L229" s="71">
        <f t="shared" si="19"/>
        <v>0</v>
      </c>
      <c r="N229" s="72">
        <f>Maanden!F228</f>
        <v>49796</v>
      </c>
      <c r="O229" s="72">
        <f>Maanden!G228</f>
        <v>49826</v>
      </c>
      <c r="P229" s="70">
        <f>Maanden!N228</f>
        <v>31</v>
      </c>
      <c r="Q229" s="70" t="str">
        <f t="shared" si="17"/>
        <v>x 70% =</v>
      </c>
      <c r="R229" s="71">
        <f t="shared" si="18"/>
        <v>0</v>
      </c>
    </row>
    <row r="230" spans="1:18" x14ac:dyDescent="0.25">
      <c r="A230" s="70">
        <f>IF(AND(L230&lt;&gt;0,A229&gt;0),A229+1,IF(L230&lt;&gt;0,IF('VAA PW'!$XEW$1='VAA PW'!$XEW$12,'VAA PW'!$XEW$13,1),0))</f>
        <v>0</v>
      </c>
      <c r="B230" s="71">
        <f>'VAA PW'!$G$6</f>
        <v>62500</v>
      </c>
      <c r="C230" s="70" t="s">
        <v>5</v>
      </c>
      <c r="D23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30" s="70">
        <f>IF(AND('VAA PW'!$G$7="",'VAA PW'!$G$9="Diesel"),-F230+125,IF(AND('VAA PW'!$G$7="",'VAA PW'!$G$9="Benzine"),-F230+125,Detail!D230))</f>
        <v>52</v>
      </c>
      <c r="F230" s="70">
        <f>-VLOOKUP('VAA PW'!$G$9,Brandstof!$A$2:$C$8,3,FALSE)</f>
        <v>-67</v>
      </c>
      <c r="G230" s="70" t="s">
        <v>6</v>
      </c>
      <c r="I230" s="70">
        <f>Maanden!I229</f>
        <v>0</v>
      </c>
      <c r="J230" s="70">
        <f>Maanden!J229</f>
        <v>366</v>
      </c>
      <c r="K230" s="70" t="s">
        <v>18</v>
      </c>
      <c r="L230" s="71">
        <f t="shared" si="19"/>
        <v>0</v>
      </c>
      <c r="N230" s="72">
        <f>Maanden!F229</f>
        <v>49827</v>
      </c>
      <c r="O230" s="72">
        <f>Maanden!G229</f>
        <v>49856</v>
      </c>
      <c r="P230" s="70">
        <f>Maanden!N229</f>
        <v>30</v>
      </c>
      <c r="Q230" s="70" t="str">
        <f t="shared" si="17"/>
        <v>x 70% =</v>
      </c>
      <c r="R230" s="71">
        <f t="shared" si="18"/>
        <v>0</v>
      </c>
    </row>
    <row r="231" spans="1:18" x14ac:dyDescent="0.25">
      <c r="A231" s="70">
        <f>IF(AND(L231&lt;&gt;0,A230&gt;0),A230+1,IF(L231&lt;&gt;0,IF('VAA PW'!$XEW$1='VAA PW'!$XEW$12,'VAA PW'!$XEW$13,1),0))</f>
        <v>0</v>
      </c>
      <c r="B231" s="71">
        <f>'VAA PW'!$G$6</f>
        <v>62500</v>
      </c>
      <c r="C231" s="70" t="s">
        <v>5</v>
      </c>
      <c r="D23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31" s="70">
        <f>IF(AND('VAA PW'!$G$7="",'VAA PW'!$G$9="Diesel"),-F231+125,IF(AND('VAA PW'!$G$7="",'VAA PW'!$G$9="Benzine"),-F231+125,Detail!D231))</f>
        <v>52</v>
      </c>
      <c r="F231" s="70">
        <f>-VLOOKUP('VAA PW'!$G$9,Brandstof!$A$2:$C$8,3,FALSE)</f>
        <v>-67</v>
      </c>
      <c r="G231" s="70" t="s">
        <v>6</v>
      </c>
      <c r="I231" s="70">
        <f>Maanden!I230</f>
        <v>0</v>
      </c>
      <c r="J231" s="70">
        <f>Maanden!J230</f>
        <v>366</v>
      </c>
      <c r="K231" s="70" t="s">
        <v>18</v>
      </c>
      <c r="L231" s="71">
        <f t="shared" si="19"/>
        <v>0</v>
      </c>
      <c r="N231" s="72">
        <f>Maanden!F230</f>
        <v>49857</v>
      </c>
      <c r="O231" s="72">
        <f>Maanden!G230</f>
        <v>49887</v>
      </c>
      <c r="P231" s="70">
        <f>Maanden!N230</f>
        <v>31</v>
      </c>
      <c r="Q231" s="70" t="str">
        <f t="shared" si="17"/>
        <v>x 70% =</v>
      </c>
      <c r="R231" s="71">
        <f t="shared" si="18"/>
        <v>0</v>
      </c>
    </row>
    <row r="232" spans="1:18" x14ac:dyDescent="0.25">
      <c r="A232" s="70">
        <f>IF(AND(L232&lt;&gt;0,A231&gt;0),A231+1,IF(L232&lt;&gt;0,IF('VAA PW'!$XEW$1='VAA PW'!$XEW$12,'VAA PW'!$XEW$13,1),0))</f>
        <v>0</v>
      </c>
      <c r="B232" s="71">
        <f>'VAA PW'!$G$6</f>
        <v>62500</v>
      </c>
      <c r="C232" s="70" t="s">
        <v>5</v>
      </c>
      <c r="D23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32" s="70">
        <f>IF(AND('VAA PW'!$G$7="",'VAA PW'!$G$9="Diesel"),-F232+125,IF(AND('VAA PW'!$G$7="",'VAA PW'!$G$9="Benzine"),-F232+125,Detail!D232))</f>
        <v>52</v>
      </c>
      <c r="F232" s="70">
        <f>-VLOOKUP('VAA PW'!$G$9,Brandstof!$A$2:$C$8,3,FALSE)</f>
        <v>-67</v>
      </c>
      <c r="G232" s="70" t="s">
        <v>6</v>
      </c>
      <c r="I232" s="70">
        <f>Maanden!I231</f>
        <v>0</v>
      </c>
      <c r="J232" s="70">
        <f>Maanden!J231</f>
        <v>366</v>
      </c>
      <c r="K232" s="70" t="s">
        <v>18</v>
      </c>
      <c r="L232" s="71">
        <f t="shared" si="19"/>
        <v>0</v>
      </c>
      <c r="N232" s="72">
        <f>Maanden!F231</f>
        <v>49888</v>
      </c>
      <c r="O232" s="72">
        <f>Maanden!G231</f>
        <v>49918</v>
      </c>
      <c r="P232" s="70">
        <f>Maanden!N231</f>
        <v>31</v>
      </c>
      <c r="Q232" s="70" t="str">
        <f t="shared" si="17"/>
        <v>x 70% =</v>
      </c>
      <c r="R232" s="71">
        <f t="shared" si="18"/>
        <v>0</v>
      </c>
    </row>
    <row r="233" spans="1:18" x14ac:dyDescent="0.25">
      <c r="A233" s="70">
        <f>IF(AND(L233&lt;&gt;0,A232&gt;0),A232+1,IF(L233&lt;&gt;0,IF('VAA PW'!$XEW$1='VAA PW'!$XEW$12,'VAA PW'!$XEW$13,1),0))</f>
        <v>0</v>
      </c>
      <c r="B233" s="71">
        <f>'VAA PW'!$G$6</f>
        <v>62500</v>
      </c>
      <c r="C233" s="70" t="s">
        <v>5</v>
      </c>
      <c r="D23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33" s="70">
        <f>IF(AND('VAA PW'!$G$7="",'VAA PW'!$G$9="Diesel"),-F233+125,IF(AND('VAA PW'!$G$7="",'VAA PW'!$G$9="Benzine"),-F233+125,Detail!D233))</f>
        <v>52</v>
      </c>
      <c r="F233" s="70">
        <f>-VLOOKUP('VAA PW'!$G$9,Brandstof!$A$2:$C$8,3,FALSE)</f>
        <v>-67</v>
      </c>
      <c r="G233" s="70" t="s">
        <v>6</v>
      </c>
      <c r="I233" s="70">
        <f>Maanden!I232</f>
        <v>0</v>
      </c>
      <c r="J233" s="70">
        <f>Maanden!J232</f>
        <v>366</v>
      </c>
      <c r="K233" s="70" t="s">
        <v>18</v>
      </c>
      <c r="L233" s="71">
        <f t="shared" si="19"/>
        <v>0</v>
      </c>
      <c r="N233" s="72">
        <f>Maanden!F232</f>
        <v>49919</v>
      </c>
      <c r="O233" s="72">
        <f>Maanden!G232</f>
        <v>49948</v>
      </c>
      <c r="P233" s="70">
        <f>Maanden!N232</f>
        <v>30</v>
      </c>
      <c r="Q233" s="70" t="str">
        <f t="shared" si="17"/>
        <v>x 70% =</v>
      </c>
      <c r="R233" s="71">
        <f t="shared" si="18"/>
        <v>0</v>
      </c>
    </row>
    <row r="234" spans="1:18" x14ac:dyDescent="0.25">
      <c r="A234" s="70">
        <f>IF(AND(L234&lt;&gt;0,A233&gt;0),A233+1,IF(L234&lt;&gt;0,IF('VAA PW'!$XEW$1='VAA PW'!$XEW$12,'VAA PW'!$XEW$13,1),0))</f>
        <v>0</v>
      </c>
      <c r="B234" s="71">
        <f>'VAA PW'!$G$6</f>
        <v>62500</v>
      </c>
      <c r="C234" s="70" t="s">
        <v>5</v>
      </c>
      <c r="D23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34" s="70">
        <f>IF(AND('VAA PW'!$G$7="",'VAA PW'!$G$9="Diesel"),-F234+125,IF(AND('VAA PW'!$G$7="",'VAA PW'!$G$9="Benzine"),-F234+125,Detail!D234))</f>
        <v>52</v>
      </c>
      <c r="F234" s="70">
        <f>-VLOOKUP('VAA PW'!$G$9,Brandstof!$A$2:$C$8,3,FALSE)</f>
        <v>-67</v>
      </c>
      <c r="G234" s="70" t="s">
        <v>6</v>
      </c>
      <c r="I234" s="70">
        <f>Maanden!I233</f>
        <v>0</v>
      </c>
      <c r="J234" s="70">
        <f>Maanden!J233</f>
        <v>366</v>
      </c>
      <c r="K234" s="70" t="s">
        <v>18</v>
      </c>
      <c r="L234" s="71">
        <f t="shared" si="19"/>
        <v>0</v>
      </c>
      <c r="N234" s="72">
        <f>Maanden!F233</f>
        <v>49949</v>
      </c>
      <c r="O234" s="72">
        <f>Maanden!G233</f>
        <v>49979</v>
      </c>
      <c r="P234" s="70">
        <f>Maanden!N233</f>
        <v>31</v>
      </c>
      <c r="Q234" s="70" t="str">
        <f t="shared" si="17"/>
        <v>x 70% =</v>
      </c>
      <c r="R234" s="71">
        <f t="shared" si="18"/>
        <v>0</v>
      </c>
    </row>
    <row r="235" spans="1:18" x14ac:dyDescent="0.25">
      <c r="A235" s="70">
        <f>IF(AND(L235&lt;&gt;0,A234&gt;0),A234+1,IF(L235&lt;&gt;0,IF('VAA PW'!$XEW$1='VAA PW'!$XEW$12,'VAA PW'!$XEW$13,1),0))</f>
        <v>0</v>
      </c>
      <c r="B235" s="71">
        <f>'VAA PW'!$G$6</f>
        <v>62500</v>
      </c>
      <c r="C235" s="70" t="s">
        <v>5</v>
      </c>
      <c r="D23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35" s="70">
        <f>IF(AND('VAA PW'!$G$7="",'VAA PW'!$G$9="Diesel"),-F235+125,IF(AND('VAA PW'!$G$7="",'VAA PW'!$G$9="Benzine"),-F235+125,Detail!D235))</f>
        <v>52</v>
      </c>
      <c r="F235" s="70">
        <f>-VLOOKUP('VAA PW'!$G$9,Brandstof!$A$2:$C$8,3,FALSE)</f>
        <v>-67</v>
      </c>
      <c r="G235" s="70" t="s">
        <v>6</v>
      </c>
      <c r="I235" s="70">
        <f>Maanden!I234</f>
        <v>0</v>
      </c>
      <c r="J235" s="70">
        <f>Maanden!J234</f>
        <v>366</v>
      </c>
      <c r="K235" s="70" t="s">
        <v>18</v>
      </c>
      <c r="L235" s="71">
        <f t="shared" si="19"/>
        <v>0</v>
      </c>
      <c r="N235" s="72">
        <f>Maanden!F234</f>
        <v>49980</v>
      </c>
      <c r="O235" s="72">
        <f>Maanden!G234</f>
        <v>50009</v>
      </c>
      <c r="P235" s="70">
        <f>Maanden!N234</f>
        <v>30</v>
      </c>
      <c r="Q235" s="70" t="str">
        <f t="shared" si="17"/>
        <v>x 70% =</v>
      </c>
      <c r="R235" s="71">
        <f t="shared" si="18"/>
        <v>0</v>
      </c>
    </row>
    <row r="236" spans="1:18" x14ac:dyDescent="0.25">
      <c r="A236" s="70">
        <f>IF(AND(L236&lt;&gt;0,A235&gt;0),A235+1,IF(L236&lt;&gt;0,IF('VAA PW'!$XEW$1='VAA PW'!$XEW$12,'VAA PW'!$XEW$13,1),0))</f>
        <v>0</v>
      </c>
      <c r="B236" s="71">
        <f>'VAA PW'!$G$6</f>
        <v>62500</v>
      </c>
      <c r="C236" s="70" t="s">
        <v>5</v>
      </c>
      <c r="D23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36" s="70">
        <f>IF(AND('VAA PW'!$G$7="",'VAA PW'!$G$9="Diesel"),-F236+125,IF(AND('VAA PW'!$G$7="",'VAA PW'!$G$9="Benzine"),-F236+125,Detail!D236))</f>
        <v>52</v>
      </c>
      <c r="F236" s="70">
        <f>-VLOOKUP('VAA PW'!$G$9,Brandstof!$A$2:$C$8,3,FALSE)</f>
        <v>-67</v>
      </c>
      <c r="G236" s="70" t="s">
        <v>6</v>
      </c>
      <c r="I236" s="70">
        <f>Maanden!I235</f>
        <v>0</v>
      </c>
      <c r="J236" s="70">
        <f>Maanden!J235</f>
        <v>366</v>
      </c>
      <c r="K236" s="70" t="s">
        <v>18</v>
      </c>
      <c r="L236" s="71">
        <f t="shared" si="19"/>
        <v>0</v>
      </c>
      <c r="N236" s="72">
        <f>Maanden!F235</f>
        <v>50010</v>
      </c>
      <c r="O236" s="72">
        <f>Maanden!G235</f>
        <v>50040</v>
      </c>
      <c r="P236" s="70">
        <f>Maanden!N235</f>
        <v>31</v>
      </c>
      <c r="Q236" s="70" t="str">
        <f t="shared" si="17"/>
        <v>x 70% =</v>
      </c>
      <c r="R236" s="71">
        <f t="shared" si="18"/>
        <v>0</v>
      </c>
    </row>
    <row r="237" spans="1:18" x14ac:dyDescent="0.25">
      <c r="A237" s="70">
        <f>IF(AND(L237&lt;&gt;0,A236&gt;0),A236+1,IF(L237&lt;&gt;0,IF('VAA PW'!$XEW$1='VAA PW'!$XEW$12,'VAA PW'!$XEW$13,1),0))</f>
        <v>0</v>
      </c>
      <c r="B237" s="71">
        <f>'VAA PW'!$G$6</f>
        <v>62500</v>
      </c>
      <c r="C237" s="70" t="s">
        <v>5</v>
      </c>
      <c r="D23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37" s="70">
        <f>IF(AND('VAA PW'!$G$7="",'VAA PW'!$G$9="Diesel"),-F237+125,IF(AND('VAA PW'!$G$7="",'VAA PW'!$G$9="Benzine"),-F237+125,Detail!D237))</f>
        <v>52</v>
      </c>
      <c r="F237" s="70">
        <f>-VLOOKUP('VAA PW'!$G$9,Brandstof!$A$2:$C$8,3,FALSE)</f>
        <v>-67</v>
      </c>
      <c r="G237" s="70" t="s">
        <v>6</v>
      </c>
      <c r="I237" s="70">
        <f>Maanden!I236</f>
        <v>0</v>
      </c>
      <c r="J237" s="70">
        <f>Maanden!J236</f>
        <v>365</v>
      </c>
      <c r="K237" s="70" t="s">
        <v>18</v>
      </c>
      <c r="L237" s="71">
        <f t="shared" si="19"/>
        <v>0</v>
      </c>
      <c r="N237" s="72">
        <f>Maanden!F236</f>
        <v>50041</v>
      </c>
      <c r="O237" s="72">
        <f>Maanden!G236</f>
        <v>50071</v>
      </c>
      <c r="P237" s="70">
        <f>Maanden!N236</f>
        <v>31</v>
      </c>
      <c r="Q237" s="70" t="str">
        <f t="shared" si="17"/>
        <v>x 70% =</v>
      </c>
      <c r="R237" s="71">
        <f t="shared" si="18"/>
        <v>0</v>
      </c>
    </row>
    <row r="238" spans="1:18" x14ac:dyDescent="0.25">
      <c r="A238" s="70">
        <f>IF(AND(L238&lt;&gt;0,A237&gt;0),A237+1,IF(L238&lt;&gt;0,IF('VAA PW'!$XEW$1='VAA PW'!$XEW$12,'VAA PW'!$XEW$13,1),0))</f>
        <v>0</v>
      </c>
      <c r="B238" s="71">
        <f>'VAA PW'!$G$6</f>
        <v>62500</v>
      </c>
      <c r="C238" s="70" t="s">
        <v>5</v>
      </c>
      <c r="D23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38" s="70">
        <f>IF(AND('VAA PW'!$G$7="",'VAA PW'!$G$9="Diesel"),-F238+125,IF(AND('VAA PW'!$G$7="",'VAA PW'!$G$9="Benzine"),-F238+125,Detail!D238))</f>
        <v>52</v>
      </c>
      <c r="F238" s="70">
        <f>-VLOOKUP('VAA PW'!$G$9,Brandstof!$A$2:$C$8,3,FALSE)</f>
        <v>-67</v>
      </c>
      <c r="G238" s="70" t="s">
        <v>6</v>
      </c>
      <c r="I238" s="70">
        <f>Maanden!I237</f>
        <v>0</v>
      </c>
      <c r="J238" s="70">
        <f>Maanden!J237</f>
        <v>365</v>
      </c>
      <c r="K238" s="70" t="s">
        <v>18</v>
      </c>
      <c r="L238" s="71">
        <f t="shared" si="19"/>
        <v>0</v>
      </c>
      <c r="N238" s="72">
        <f>Maanden!F237</f>
        <v>50072</v>
      </c>
      <c r="O238" s="72">
        <f>Maanden!G237</f>
        <v>50099</v>
      </c>
      <c r="P238" s="70">
        <f>Maanden!N237</f>
        <v>28</v>
      </c>
      <c r="Q238" s="70" t="str">
        <f t="shared" si="17"/>
        <v>x 70% =</v>
      </c>
      <c r="R238" s="71">
        <f t="shared" si="18"/>
        <v>0</v>
      </c>
    </row>
    <row r="239" spans="1:18" x14ac:dyDescent="0.25">
      <c r="A239" s="70">
        <f>IF(AND(L239&lt;&gt;0,A238&gt;0),A238+1,IF(L239&lt;&gt;0,IF('VAA PW'!$XEW$1='VAA PW'!$XEW$12,'VAA PW'!$XEW$13,1),0))</f>
        <v>0</v>
      </c>
      <c r="B239" s="71">
        <f>'VAA PW'!$G$6</f>
        <v>62500</v>
      </c>
      <c r="C239" s="70" t="s">
        <v>5</v>
      </c>
      <c r="D23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39" s="70">
        <f>IF(AND('VAA PW'!$G$7="",'VAA PW'!$G$9="Diesel"),-F239+125,IF(AND('VAA PW'!$G$7="",'VAA PW'!$G$9="Benzine"),-F239+125,Detail!D239))</f>
        <v>52</v>
      </c>
      <c r="F239" s="70">
        <f>-VLOOKUP('VAA PW'!$G$9,Brandstof!$A$2:$C$8,3,FALSE)</f>
        <v>-67</v>
      </c>
      <c r="G239" s="70" t="s">
        <v>6</v>
      </c>
      <c r="I239" s="70">
        <f>Maanden!I238</f>
        <v>0</v>
      </c>
      <c r="J239" s="70">
        <f>Maanden!J238</f>
        <v>365</v>
      </c>
      <c r="K239" s="70" t="s">
        <v>18</v>
      </c>
      <c r="L239" s="71">
        <f t="shared" si="19"/>
        <v>0</v>
      </c>
      <c r="N239" s="72">
        <f>Maanden!F238</f>
        <v>50100</v>
      </c>
      <c r="O239" s="72">
        <f>Maanden!G238</f>
        <v>50130</v>
      </c>
      <c r="P239" s="70">
        <f>Maanden!N238</f>
        <v>31</v>
      </c>
      <c r="Q239" s="70" t="str">
        <f t="shared" si="17"/>
        <v>x 70% =</v>
      </c>
      <c r="R239" s="71">
        <f t="shared" si="18"/>
        <v>0</v>
      </c>
    </row>
    <row r="240" spans="1:18" x14ac:dyDescent="0.25">
      <c r="A240" s="70">
        <f>IF(AND(L240&lt;&gt;0,A239&gt;0),A239+1,IF(L240&lt;&gt;0,IF('VAA PW'!$XEW$1='VAA PW'!$XEW$12,'VAA PW'!$XEW$13,1),0))</f>
        <v>0</v>
      </c>
      <c r="B240" s="71">
        <f>'VAA PW'!$G$6</f>
        <v>62500</v>
      </c>
      <c r="C240" s="70" t="s">
        <v>5</v>
      </c>
      <c r="D24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40" s="70">
        <f>IF(AND('VAA PW'!$G$7="",'VAA PW'!$G$9="Diesel"),-F240+125,IF(AND('VAA PW'!$G$7="",'VAA PW'!$G$9="Benzine"),-F240+125,Detail!D240))</f>
        <v>52</v>
      </c>
      <c r="F240" s="70">
        <f>-VLOOKUP('VAA PW'!$G$9,Brandstof!$A$2:$C$8,3,FALSE)</f>
        <v>-67</v>
      </c>
      <c r="G240" s="70" t="s">
        <v>6</v>
      </c>
      <c r="I240" s="70">
        <f>Maanden!I239</f>
        <v>0</v>
      </c>
      <c r="J240" s="70">
        <f>Maanden!J239</f>
        <v>365</v>
      </c>
      <c r="K240" s="70" t="s">
        <v>18</v>
      </c>
      <c r="L240" s="71">
        <f t="shared" si="19"/>
        <v>0</v>
      </c>
      <c r="N240" s="72">
        <f>Maanden!F239</f>
        <v>50131</v>
      </c>
      <c r="O240" s="72">
        <f>Maanden!G239</f>
        <v>50160</v>
      </c>
      <c r="P240" s="70">
        <f>Maanden!N239</f>
        <v>30</v>
      </c>
      <c r="Q240" s="70" t="str">
        <f t="shared" si="17"/>
        <v>x 70% =</v>
      </c>
      <c r="R240" s="71">
        <f t="shared" si="18"/>
        <v>0</v>
      </c>
    </row>
    <row r="241" spans="1:18" x14ac:dyDescent="0.25">
      <c r="A241" s="70">
        <f>IF(AND(L241&lt;&gt;0,A240&gt;0),A240+1,IF(L241&lt;&gt;0,IF('VAA PW'!$XEW$1='VAA PW'!$XEW$12,'VAA PW'!$XEW$13,1),0))</f>
        <v>0</v>
      </c>
      <c r="B241" s="71">
        <f>'VAA PW'!$G$6</f>
        <v>62500</v>
      </c>
      <c r="C241" s="70" t="s">
        <v>5</v>
      </c>
      <c r="D24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41" s="70">
        <f>IF(AND('VAA PW'!$G$7="",'VAA PW'!$G$9="Diesel"),-F241+125,IF(AND('VAA PW'!$G$7="",'VAA PW'!$G$9="Benzine"),-F241+125,Detail!D241))</f>
        <v>52</v>
      </c>
      <c r="F241" s="70">
        <f>-VLOOKUP('VAA PW'!$G$9,Brandstof!$A$2:$C$8,3,FALSE)</f>
        <v>-67</v>
      </c>
      <c r="G241" s="70" t="s">
        <v>6</v>
      </c>
      <c r="I241" s="70">
        <f>Maanden!I240</f>
        <v>0</v>
      </c>
      <c r="J241" s="70">
        <f>Maanden!J240</f>
        <v>365</v>
      </c>
      <c r="K241" s="70" t="s">
        <v>18</v>
      </c>
      <c r="L241" s="71">
        <f t="shared" si="19"/>
        <v>0</v>
      </c>
      <c r="N241" s="72">
        <f>Maanden!F240</f>
        <v>50161</v>
      </c>
      <c r="O241" s="72">
        <f>Maanden!G240</f>
        <v>50191</v>
      </c>
      <c r="P241" s="70">
        <f>Maanden!N240</f>
        <v>31</v>
      </c>
      <c r="Q241" s="70" t="str">
        <f t="shared" si="17"/>
        <v>x 70% =</v>
      </c>
      <c r="R241" s="71">
        <f t="shared" si="18"/>
        <v>0</v>
      </c>
    </row>
    <row r="242" spans="1:18" x14ac:dyDescent="0.25">
      <c r="A242" s="70">
        <f>IF(AND(L242&lt;&gt;0,A241&gt;0),A241+1,IF(L242&lt;&gt;0,IF('VAA PW'!$XEW$1='VAA PW'!$XEW$12,'VAA PW'!$XEW$13,1),0))</f>
        <v>0</v>
      </c>
      <c r="B242" s="71">
        <f>'VAA PW'!$G$6</f>
        <v>62500</v>
      </c>
      <c r="C242" s="70" t="s">
        <v>5</v>
      </c>
      <c r="D24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42" s="70">
        <f>IF(AND('VAA PW'!$G$7="",'VAA PW'!$G$9="Diesel"),-F242+125,IF(AND('VAA PW'!$G$7="",'VAA PW'!$G$9="Benzine"),-F242+125,Detail!D242))</f>
        <v>52</v>
      </c>
      <c r="F242" s="70">
        <f>-VLOOKUP('VAA PW'!$G$9,Brandstof!$A$2:$C$8,3,FALSE)</f>
        <v>-67</v>
      </c>
      <c r="G242" s="70" t="s">
        <v>6</v>
      </c>
      <c r="I242" s="70">
        <f>Maanden!I241</f>
        <v>0</v>
      </c>
      <c r="J242" s="70">
        <f>Maanden!J241</f>
        <v>365</v>
      </c>
      <c r="K242" s="70" t="s">
        <v>18</v>
      </c>
      <c r="L242" s="71">
        <f t="shared" si="19"/>
        <v>0</v>
      </c>
      <c r="N242" s="72">
        <f>Maanden!F241</f>
        <v>50192</v>
      </c>
      <c r="O242" s="72">
        <f>Maanden!G241</f>
        <v>50221</v>
      </c>
      <c r="P242" s="70">
        <f>Maanden!N241</f>
        <v>30</v>
      </c>
      <c r="Q242" s="70" t="str">
        <f t="shared" si="17"/>
        <v>x 70% =</v>
      </c>
      <c r="R242" s="71">
        <f t="shared" si="18"/>
        <v>0</v>
      </c>
    </row>
    <row r="243" spans="1:18" x14ac:dyDescent="0.25">
      <c r="A243" s="70">
        <f>IF(AND(L243&lt;&gt;0,A242&gt;0),A242+1,IF(L243&lt;&gt;0,IF('VAA PW'!$XEW$1='VAA PW'!$XEW$12,'VAA PW'!$XEW$13,1),0))</f>
        <v>0</v>
      </c>
      <c r="B243" s="71">
        <f>'VAA PW'!$G$6</f>
        <v>62500</v>
      </c>
      <c r="C243" s="70" t="s">
        <v>5</v>
      </c>
      <c r="D24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43" s="70">
        <f>IF(AND('VAA PW'!$G$7="",'VAA PW'!$G$9="Diesel"),-F243+125,IF(AND('VAA PW'!$G$7="",'VAA PW'!$G$9="Benzine"),-F243+125,Detail!D243))</f>
        <v>52</v>
      </c>
      <c r="F243" s="70">
        <f>-VLOOKUP('VAA PW'!$G$9,Brandstof!$A$2:$C$8,3,FALSE)</f>
        <v>-67</v>
      </c>
      <c r="G243" s="70" t="s">
        <v>6</v>
      </c>
      <c r="I243" s="70">
        <f>Maanden!I242</f>
        <v>0</v>
      </c>
      <c r="J243" s="70">
        <f>Maanden!J242</f>
        <v>365</v>
      </c>
      <c r="K243" s="70" t="s">
        <v>18</v>
      </c>
      <c r="L243" s="71">
        <f t="shared" si="19"/>
        <v>0</v>
      </c>
      <c r="N243" s="72">
        <f>Maanden!F242</f>
        <v>50222</v>
      </c>
      <c r="O243" s="72">
        <f>Maanden!G242</f>
        <v>50252</v>
      </c>
      <c r="P243" s="70">
        <f>Maanden!N242</f>
        <v>31</v>
      </c>
      <c r="Q243" s="70" t="str">
        <f t="shared" si="17"/>
        <v>x 70% =</v>
      </c>
      <c r="R243" s="71">
        <f t="shared" si="18"/>
        <v>0</v>
      </c>
    </row>
    <row r="244" spans="1:18" x14ac:dyDescent="0.25">
      <c r="A244" s="70">
        <f>IF(AND(L244&lt;&gt;0,A243&gt;0),A243+1,IF(L244&lt;&gt;0,IF('VAA PW'!$XEW$1='VAA PW'!$XEW$12,'VAA PW'!$XEW$13,1),0))</f>
        <v>0</v>
      </c>
      <c r="B244" s="71">
        <f>'VAA PW'!$G$6</f>
        <v>62500</v>
      </c>
      <c r="C244" s="70" t="s">
        <v>5</v>
      </c>
      <c r="D24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44" s="70">
        <f>IF(AND('VAA PW'!$G$7="",'VAA PW'!$G$9="Diesel"),-F244+125,IF(AND('VAA PW'!$G$7="",'VAA PW'!$G$9="Benzine"),-F244+125,Detail!D244))</f>
        <v>52</v>
      </c>
      <c r="F244" s="70">
        <f>-VLOOKUP('VAA PW'!$G$9,Brandstof!$A$2:$C$8,3,FALSE)</f>
        <v>-67</v>
      </c>
      <c r="G244" s="70" t="s">
        <v>6</v>
      </c>
      <c r="I244" s="70">
        <f>Maanden!I243</f>
        <v>0</v>
      </c>
      <c r="J244" s="70">
        <f>Maanden!J243</f>
        <v>365</v>
      </c>
      <c r="K244" s="70" t="s">
        <v>18</v>
      </c>
      <c r="L244" s="71">
        <f t="shared" si="19"/>
        <v>0</v>
      </c>
      <c r="N244" s="72">
        <f>Maanden!F243</f>
        <v>50253</v>
      </c>
      <c r="O244" s="72">
        <f>Maanden!G243</f>
        <v>50283</v>
      </c>
      <c r="P244" s="70">
        <f>Maanden!N243</f>
        <v>31</v>
      </c>
      <c r="Q244" s="70" t="str">
        <f t="shared" si="17"/>
        <v>x 70% =</v>
      </c>
      <c r="R244" s="71">
        <f t="shared" si="18"/>
        <v>0</v>
      </c>
    </row>
    <row r="245" spans="1:18" x14ac:dyDescent="0.25">
      <c r="A245" s="70">
        <f>IF(AND(L245&lt;&gt;0,A244&gt;0),A244+1,IF(L245&lt;&gt;0,IF('VAA PW'!$XEW$1='VAA PW'!$XEW$12,'VAA PW'!$XEW$13,1),0))</f>
        <v>0</v>
      </c>
      <c r="B245" s="71">
        <f>'VAA PW'!$G$6</f>
        <v>62500</v>
      </c>
      <c r="C245" s="70" t="s">
        <v>5</v>
      </c>
      <c r="D24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45" s="70">
        <f>IF(AND('VAA PW'!$G$7="",'VAA PW'!$G$9="Diesel"),-F245+125,IF(AND('VAA PW'!$G$7="",'VAA PW'!$G$9="Benzine"),-F245+125,Detail!D245))</f>
        <v>52</v>
      </c>
      <c r="F245" s="70">
        <f>-VLOOKUP('VAA PW'!$G$9,Brandstof!$A$2:$C$8,3,FALSE)</f>
        <v>-67</v>
      </c>
      <c r="G245" s="70" t="s">
        <v>6</v>
      </c>
      <c r="I245" s="70">
        <f>Maanden!I244</f>
        <v>0</v>
      </c>
      <c r="J245" s="70">
        <f>Maanden!J244</f>
        <v>365</v>
      </c>
      <c r="K245" s="70" t="s">
        <v>18</v>
      </c>
      <c r="L245" s="71">
        <f t="shared" si="19"/>
        <v>0</v>
      </c>
      <c r="N245" s="72">
        <f>Maanden!F244</f>
        <v>50284</v>
      </c>
      <c r="O245" s="72">
        <f>Maanden!G244</f>
        <v>50313</v>
      </c>
      <c r="P245" s="70">
        <f>Maanden!N244</f>
        <v>30</v>
      </c>
      <c r="Q245" s="70" t="str">
        <f t="shared" si="17"/>
        <v>x 70% =</v>
      </c>
      <c r="R245" s="71">
        <f t="shared" si="18"/>
        <v>0</v>
      </c>
    </row>
    <row r="246" spans="1:18" x14ac:dyDescent="0.25">
      <c r="A246" s="70">
        <f>IF(AND(L246&lt;&gt;0,A245&gt;0),A245+1,IF(L246&lt;&gt;0,IF('VAA PW'!$XEW$1='VAA PW'!$XEW$12,'VAA PW'!$XEW$13,1),0))</f>
        <v>0</v>
      </c>
      <c r="B246" s="71">
        <f>'VAA PW'!$G$6</f>
        <v>62500</v>
      </c>
      <c r="C246" s="70" t="s">
        <v>5</v>
      </c>
      <c r="D24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46" s="70">
        <f>IF(AND('VAA PW'!$G$7="",'VAA PW'!$G$9="Diesel"),-F246+125,IF(AND('VAA PW'!$G$7="",'VAA PW'!$G$9="Benzine"),-F246+125,Detail!D246))</f>
        <v>52</v>
      </c>
      <c r="F246" s="70">
        <f>-VLOOKUP('VAA PW'!$G$9,Brandstof!$A$2:$C$8,3,FALSE)</f>
        <v>-67</v>
      </c>
      <c r="G246" s="70" t="s">
        <v>6</v>
      </c>
      <c r="I246" s="70">
        <f>Maanden!I245</f>
        <v>0</v>
      </c>
      <c r="J246" s="70">
        <f>Maanden!J245</f>
        <v>365</v>
      </c>
      <c r="K246" s="70" t="s">
        <v>18</v>
      </c>
      <c r="L246" s="71">
        <f t="shared" si="19"/>
        <v>0</v>
      </c>
      <c r="N246" s="72">
        <f>Maanden!F245</f>
        <v>50314</v>
      </c>
      <c r="O246" s="72">
        <f>Maanden!G245</f>
        <v>50344</v>
      </c>
      <c r="P246" s="70">
        <f>Maanden!N245</f>
        <v>31</v>
      </c>
      <c r="Q246" s="70" t="str">
        <f t="shared" si="17"/>
        <v>x 70% =</v>
      </c>
      <c r="R246" s="71">
        <f t="shared" si="18"/>
        <v>0</v>
      </c>
    </row>
    <row r="247" spans="1:18" x14ac:dyDescent="0.25">
      <c r="A247" s="70">
        <f>IF(AND(L247&lt;&gt;0,A246&gt;0),A246+1,IF(L247&lt;&gt;0,IF('VAA PW'!$XEW$1='VAA PW'!$XEW$12,'VAA PW'!$XEW$13,1),0))</f>
        <v>0</v>
      </c>
      <c r="B247" s="71">
        <f>'VAA PW'!$G$6</f>
        <v>62500</v>
      </c>
      <c r="C247" s="70" t="s">
        <v>5</v>
      </c>
      <c r="D24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47" s="70">
        <f>IF(AND('VAA PW'!$G$7="",'VAA PW'!$G$9="Diesel"),-F247+125,IF(AND('VAA PW'!$G$7="",'VAA PW'!$G$9="Benzine"),-F247+125,Detail!D247))</f>
        <v>52</v>
      </c>
      <c r="F247" s="70">
        <f>-VLOOKUP('VAA PW'!$G$9,Brandstof!$A$2:$C$8,3,FALSE)</f>
        <v>-67</v>
      </c>
      <c r="G247" s="70" t="s">
        <v>6</v>
      </c>
      <c r="I247" s="70">
        <f>Maanden!I246</f>
        <v>0</v>
      </c>
      <c r="J247" s="70">
        <f>Maanden!J246</f>
        <v>365</v>
      </c>
      <c r="K247" s="70" t="s">
        <v>18</v>
      </c>
      <c r="L247" s="71">
        <f t="shared" si="19"/>
        <v>0</v>
      </c>
      <c r="N247" s="72">
        <f>Maanden!F246</f>
        <v>50345</v>
      </c>
      <c r="O247" s="72">
        <f>Maanden!G246</f>
        <v>50374</v>
      </c>
      <c r="P247" s="70">
        <f>Maanden!N246</f>
        <v>30</v>
      </c>
      <c r="Q247" s="70" t="str">
        <f t="shared" si="17"/>
        <v>x 70% =</v>
      </c>
      <c r="R247" s="71">
        <f t="shared" si="18"/>
        <v>0</v>
      </c>
    </row>
    <row r="248" spans="1:18" x14ac:dyDescent="0.25">
      <c r="A248" s="70">
        <f>IF(AND(L248&lt;&gt;0,A247&gt;0),A247+1,IF(L248&lt;&gt;0,IF('VAA PW'!$XEW$1='VAA PW'!$XEW$12,'VAA PW'!$XEW$13,1),0))</f>
        <v>0</v>
      </c>
      <c r="B248" s="71">
        <f>'VAA PW'!$G$6</f>
        <v>62500</v>
      </c>
      <c r="C248" s="70" t="s">
        <v>5</v>
      </c>
      <c r="D24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48" s="70">
        <f>IF(AND('VAA PW'!$G$7="",'VAA PW'!$G$9="Diesel"),-F248+125,IF(AND('VAA PW'!$G$7="",'VAA PW'!$G$9="Benzine"),-F248+125,Detail!D248))</f>
        <v>52</v>
      </c>
      <c r="F248" s="70">
        <f>-VLOOKUP('VAA PW'!$G$9,Brandstof!$A$2:$C$8,3,FALSE)</f>
        <v>-67</v>
      </c>
      <c r="G248" s="70" t="s">
        <v>6</v>
      </c>
      <c r="I248" s="70">
        <f>Maanden!I247</f>
        <v>0</v>
      </c>
      <c r="J248" s="70">
        <f>Maanden!J247</f>
        <v>365</v>
      </c>
      <c r="K248" s="70" t="s">
        <v>18</v>
      </c>
      <c r="L248" s="71">
        <f t="shared" si="19"/>
        <v>0</v>
      </c>
      <c r="N248" s="72">
        <f>Maanden!F247</f>
        <v>50375</v>
      </c>
      <c r="O248" s="72">
        <f>Maanden!G247</f>
        <v>50405</v>
      </c>
      <c r="P248" s="70">
        <f>Maanden!N247</f>
        <v>31</v>
      </c>
      <c r="Q248" s="70" t="str">
        <f t="shared" si="17"/>
        <v>x 70% =</v>
      </c>
      <c r="R248" s="71">
        <f t="shared" si="18"/>
        <v>0</v>
      </c>
    </row>
    <row r="249" spans="1:18" x14ac:dyDescent="0.25">
      <c r="A249" s="70">
        <f>IF(AND(L249&lt;&gt;0,A248&gt;0),A248+1,IF(L249&lt;&gt;0,IF('VAA PW'!$XEW$1='VAA PW'!$XEW$12,'VAA PW'!$XEW$13,1),0))</f>
        <v>0</v>
      </c>
      <c r="B249" s="71">
        <f>'VAA PW'!$G$6</f>
        <v>62500</v>
      </c>
      <c r="C249" s="70" t="s">
        <v>5</v>
      </c>
      <c r="D24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49" s="70">
        <f>IF(AND('VAA PW'!$G$7="",'VAA PW'!$G$9="Diesel"),-F249+125,IF(AND('VAA PW'!$G$7="",'VAA PW'!$G$9="Benzine"),-F249+125,Detail!D249))</f>
        <v>52</v>
      </c>
      <c r="F249" s="70">
        <f>-VLOOKUP('VAA PW'!$G$9,Brandstof!$A$2:$C$8,3,FALSE)</f>
        <v>-67</v>
      </c>
      <c r="G249" s="70" t="s">
        <v>6</v>
      </c>
      <c r="I249" s="70">
        <f>Maanden!I248</f>
        <v>0</v>
      </c>
      <c r="J249" s="70">
        <f>Maanden!J248</f>
        <v>365</v>
      </c>
      <c r="K249" s="70" t="s">
        <v>18</v>
      </c>
      <c r="L249" s="71">
        <f t="shared" si="19"/>
        <v>0</v>
      </c>
      <c r="N249" s="72">
        <f>Maanden!F248</f>
        <v>50406</v>
      </c>
      <c r="O249" s="72">
        <f>Maanden!G248</f>
        <v>50436</v>
      </c>
      <c r="P249" s="70">
        <f>Maanden!N248</f>
        <v>31</v>
      </c>
      <c r="Q249" s="70" t="str">
        <f t="shared" si="17"/>
        <v>x 70% =</v>
      </c>
      <c r="R249" s="71">
        <f t="shared" si="18"/>
        <v>0</v>
      </c>
    </row>
    <row r="250" spans="1:18" x14ac:dyDescent="0.25">
      <c r="A250" s="70">
        <f>IF(AND(L250&lt;&gt;0,A249&gt;0),A249+1,IF(L250&lt;&gt;0,IF('VAA PW'!$XEW$1='VAA PW'!$XEW$12,'VAA PW'!$XEW$13,1),0))</f>
        <v>0</v>
      </c>
      <c r="B250" s="71">
        <f>'VAA PW'!$G$6</f>
        <v>62500</v>
      </c>
      <c r="C250" s="70" t="s">
        <v>5</v>
      </c>
      <c r="D25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50" s="70">
        <f>IF(AND('VAA PW'!$G$7="",'VAA PW'!$G$9="Diesel"),-F250+125,IF(AND('VAA PW'!$G$7="",'VAA PW'!$G$9="Benzine"),-F250+125,Detail!D250))</f>
        <v>52</v>
      </c>
      <c r="F250" s="70">
        <f>-VLOOKUP('VAA PW'!$G$9,Brandstof!$A$2:$C$8,3,FALSE)</f>
        <v>-67</v>
      </c>
      <c r="G250" s="70" t="s">
        <v>6</v>
      </c>
      <c r="I250" s="70">
        <f>Maanden!I249</f>
        <v>0</v>
      </c>
      <c r="J250" s="70">
        <f>Maanden!J249</f>
        <v>365</v>
      </c>
      <c r="K250" s="70" t="s">
        <v>18</v>
      </c>
      <c r="L250" s="71">
        <f t="shared" si="19"/>
        <v>0</v>
      </c>
      <c r="N250" s="72">
        <f>Maanden!F249</f>
        <v>50437</v>
      </c>
      <c r="O250" s="72">
        <f>Maanden!G249</f>
        <v>50464</v>
      </c>
      <c r="P250" s="70">
        <f>Maanden!N249</f>
        <v>28</v>
      </c>
      <c r="Q250" s="70" t="str">
        <f t="shared" si="17"/>
        <v>x 70% =</v>
      </c>
      <c r="R250" s="71">
        <f t="shared" si="18"/>
        <v>0</v>
      </c>
    </row>
    <row r="251" spans="1:18" x14ac:dyDescent="0.25">
      <c r="A251" s="70">
        <f>IF(AND(L251&lt;&gt;0,A250&gt;0),A250+1,IF(L251&lt;&gt;0,IF('VAA PW'!$XEW$1='VAA PW'!$XEW$12,'VAA PW'!$XEW$13,1),0))</f>
        <v>0</v>
      </c>
      <c r="B251" s="71">
        <f>'VAA PW'!$G$6</f>
        <v>62500</v>
      </c>
      <c r="C251" s="70" t="s">
        <v>5</v>
      </c>
      <c r="D25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51" s="70">
        <f>IF(AND('VAA PW'!$G$7="",'VAA PW'!$G$9="Diesel"),-F251+125,IF(AND('VAA PW'!$G$7="",'VAA PW'!$G$9="Benzine"),-F251+125,Detail!D251))</f>
        <v>52</v>
      </c>
      <c r="F251" s="70">
        <f>-VLOOKUP('VAA PW'!$G$9,Brandstof!$A$2:$C$8,3,FALSE)</f>
        <v>-67</v>
      </c>
      <c r="G251" s="70" t="s">
        <v>6</v>
      </c>
      <c r="I251" s="70">
        <f>Maanden!I250</f>
        <v>0</v>
      </c>
      <c r="J251" s="70">
        <f>Maanden!J250</f>
        <v>365</v>
      </c>
      <c r="K251" s="70" t="s">
        <v>18</v>
      </c>
      <c r="L251" s="71">
        <f t="shared" si="19"/>
        <v>0</v>
      </c>
      <c r="N251" s="72">
        <f>Maanden!F250</f>
        <v>50465</v>
      </c>
      <c r="O251" s="72">
        <f>Maanden!G250</f>
        <v>50495</v>
      </c>
      <c r="P251" s="70">
        <f>Maanden!N250</f>
        <v>31</v>
      </c>
      <c r="Q251" s="70" t="str">
        <f t="shared" si="17"/>
        <v>x 70% =</v>
      </c>
      <c r="R251" s="71">
        <f t="shared" si="18"/>
        <v>0</v>
      </c>
    </row>
    <row r="252" spans="1:18" x14ac:dyDescent="0.25">
      <c r="A252" s="70">
        <f>IF(AND(L252&lt;&gt;0,A251&gt;0),A251+1,IF(L252&lt;&gt;0,IF('VAA PW'!$XEW$1='VAA PW'!$XEW$12,'VAA PW'!$XEW$13,1),0))</f>
        <v>0</v>
      </c>
      <c r="B252" s="71">
        <f>'VAA PW'!$G$6</f>
        <v>62500</v>
      </c>
      <c r="C252" s="70" t="s">
        <v>5</v>
      </c>
      <c r="D25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52" s="70">
        <f>IF(AND('VAA PW'!$G$7="",'VAA PW'!$G$9="Diesel"),-F252+125,IF(AND('VAA PW'!$G$7="",'VAA PW'!$G$9="Benzine"),-F252+125,Detail!D252))</f>
        <v>52</v>
      </c>
      <c r="F252" s="70">
        <f>-VLOOKUP('VAA PW'!$G$9,Brandstof!$A$2:$C$8,3,FALSE)</f>
        <v>-67</v>
      </c>
      <c r="G252" s="70" t="s">
        <v>6</v>
      </c>
      <c r="I252" s="70">
        <f>Maanden!I251</f>
        <v>0</v>
      </c>
      <c r="J252" s="70">
        <f>Maanden!J251</f>
        <v>365</v>
      </c>
      <c r="K252" s="70" t="s">
        <v>18</v>
      </c>
      <c r="L252" s="71">
        <f t="shared" si="19"/>
        <v>0</v>
      </c>
      <c r="N252" s="72">
        <f>Maanden!F251</f>
        <v>50496</v>
      </c>
      <c r="O252" s="72">
        <f>Maanden!G251</f>
        <v>50525</v>
      </c>
      <c r="P252" s="70">
        <f>Maanden!N251</f>
        <v>30</v>
      </c>
      <c r="Q252" s="70" t="str">
        <f t="shared" si="17"/>
        <v>x 70% =</v>
      </c>
      <c r="R252" s="71">
        <f t="shared" si="18"/>
        <v>0</v>
      </c>
    </row>
    <row r="253" spans="1:18" x14ac:dyDescent="0.25">
      <c r="A253" s="70">
        <f>IF(AND(L253&lt;&gt;0,A252&gt;0),A252+1,IF(L253&lt;&gt;0,IF('VAA PW'!$XEW$1='VAA PW'!$XEW$12,'VAA PW'!$XEW$13,1),0))</f>
        <v>0</v>
      </c>
      <c r="B253" s="71">
        <f>'VAA PW'!$G$6</f>
        <v>62500</v>
      </c>
      <c r="C253" s="70" t="s">
        <v>5</v>
      </c>
      <c r="D25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53" s="70">
        <f>IF(AND('VAA PW'!$G$7="",'VAA PW'!$G$9="Diesel"),-F253+125,IF(AND('VAA PW'!$G$7="",'VAA PW'!$G$9="Benzine"),-F253+125,Detail!D253))</f>
        <v>52</v>
      </c>
      <c r="F253" s="70">
        <f>-VLOOKUP('VAA PW'!$G$9,Brandstof!$A$2:$C$8,3,FALSE)</f>
        <v>-67</v>
      </c>
      <c r="G253" s="70" t="s">
        <v>6</v>
      </c>
      <c r="I253" s="70">
        <f>Maanden!I252</f>
        <v>0</v>
      </c>
      <c r="J253" s="70">
        <f>Maanden!J252</f>
        <v>365</v>
      </c>
      <c r="K253" s="70" t="s">
        <v>18</v>
      </c>
      <c r="L253" s="71">
        <f t="shared" si="19"/>
        <v>0</v>
      </c>
      <c r="N253" s="72">
        <f>Maanden!F252</f>
        <v>50526</v>
      </c>
      <c r="O253" s="72">
        <f>Maanden!G252</f>
        <v>50556</v>
      </c>
      <c r="P253" s="70">
        <f>Maanden!N252</f>
        <v>31</v>
      </c>
      <c r="Q253" s="70" t="str">
        <f t="shared" si="17"/>
        <v>x 70% =</v>
      </c>
      <c r="R253" s="71">
        <f t="shared" si="18"/>
        <v>0</v>
      </c>
    </row>
    <row r="254" spans="1:18" x14ac:dyDescent="0.25">
      <c r="A254" s="70">
        <f>IF(AND(L254&lt;&gt;0,A253&gt;0),A253+1,IF(L254&lt;&gt;0,IF('VAA PW'!$XEW$1='VAA PW'!$XEW$12,'VAA PW'!$XEW$13,1),0))</f>
        <v>0</v>
      </c>
      <c r="B254" s="71">
        <f>'VAA PW'!$G$6</f>
        <v>62500</v>
      </c>
      <c r="C254" s="70" t="s">
        <v>5</v>
      </c>
      <c r="D25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54" s="70">
        <f>IF(AND('VAA PW'!$G$7="",'VAA PW'!$G$9="Diesel"),-F254+125,IF(AND('VAA PW'!$G$7="",'VAA PW'!$G$9="Benzine"),-F254+125,Detail!D254))</f>
        <v>52</v>
      </c>
      <c r="F254" s="70">
        <f>-VLOOKUP('VAA PW'!$G$9,Brandstof!$A$2:$C$8,3,FALSE)</f>
        <v>-67</v>
      </c>
      <c r="G254" s="70" t="s">
        <v>6</v>
      </c>
      <c r="I254" s="70">
        <f>Maanden!I253</f>
        <v>0</v>
      </c>
      <c r="J254" s="70">
        <f>Maanden!J253</f>
        <v>365</v>
      </c>
      <c r="K254" s="70" t="s">
        <v>18</v>
      </c>
      <c r="L254" s="71">
        <f t="shared" si="19"/>
        <v>0</v>
      </c>
      <c r="N254" s="72">
        <f>Maanden!F253</f>
        <v>50557</v>
      </c>
      <c r="O254" s="72">
        <f>Maanden!G253</f>
        <v>50586</v>
      </c>
      <c r="P254" s="70">
        <f>Maanden!N253</f>
        <v>30</v>
      </c>
      <c r="Q254" s="70" t="str">
        <f t="shared" si="17"/>
        <v>x 70% =</v>
      </c>
      <c r="R254" s="71">
        <f t="shared" si="18"/>
        <v>0</v>
      </c>
    </row>
    <row r="255" spans="1:18" x14ac:dyDescent="0.25">
      <c r="A255" s="70">
        <f>IF(AND(L255&lt;&gt;0,A254&gt;0),A254+1,IF(L255&lt;&gt;0,IF('VAA PW'!$XEW$1='VAA PW'!$XEW$12,'VAA PW'!$XEW$13,1),0))</f>
        <v>0</v>
      </c>
      <c r="B255" s="71">
        <f>'VAA PW'!$G$6</f>
        <v>62500</v>
      </c>
      <c r="C255" s="70" t="s">
        <v>5</v>
      </c>
      <c r="D25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55" s="70">
        <f>IF(AND('VAA PW'!$G$7="",'VAA PW'!$G$9="Diesel"),-F255+125,IF(AND('VAA PW'!$G$7="",'VAA PW'!$G$9="Benzine"),-F255+125,Detail!D255))</f>
        <v>52</v>
      </c>
      <c r="F255" s="70">
        <f>-VLOOKUP('VAA PW'!$G$9,Brandstof!$A$2:$C$8,3,FALSE)</f>
        <v>-67</v>
      </c>
      <c r="G255" s="70" t="s">
        <v>6</v>
      </c>
      <c r="I255" s="70">
        <f>Maanden!I254</f>
        <v>0</v>
      </c>
      <c r="J255" s="70">
        <f>Maanden!J254</f>
        <v>365</v>
      </c>
      <c r="K255" s="70" t="s">
        <v>18</v>
      </c>
      <c r="L255" s="71">
        <f t="shared" si="19"/>
        <v>0</v>
      </c>
      <c r="N255" s="72">
        <f>Maanden!F254</f>
        <v>50587</v>
      </c>
      <c r="O255" s="72">
        <f>Maanden!G254</f>
        <v>50617</v>
      </c>
      <c r="P255" s="70">
        <f>Maanden!N254</f>
        <v>31</v>
      </c>
      <c r="Q255" s="70" t="str">
        <f t="shared" si="17"/>
        <v>x 70% =</v>
      </c>
      <c r="R255" s="71">
        <f t="shared" si="18"/>
        <v>0</v>
      </c>
    </row>
    <row r="256" spans="1:18" x14ac:dyDescent="0.25">
      <c r="A256" s="70">
        <f>IF(AND(L256&lt;&gt;0,A255&gt;0),A255+1,IF(L256&lt;&gt;0,IF('VAA PW'!$XEW$1='VAA PW'!$XEW$12,'VAA PW'!$XEW$13,1),0))</f>
        <v>0</v>
      </c>
      <c r="B256" s="71">
        <f>'VAA PW'!$G$6</f>
        <v>62500</v>
      </c>
      <c r="C256" s="70" t="s">
        <v>5</v>
      </c>
      <c r="D25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56" s="70">
        <f>IF(AND('VAA PW'!$G$7="",'VAA PW'!$G$9="Diesel"),-F256+125,IF(AND('VAA PW'!$G$7="",'VAA PW'!$G$9="Benzine"),-F256+125,Detail!D256))</f>
        <v>52</v>
      </c>
      <c r="F256" s="70">
        <f>-VLOOKUP('VAA PW'!$G$9,Brandstof!$A$2:$C$8,3,FALSE)</f>
        <v>-67</v>
      </c>
      <c r="G256" s="70" t="s">
        <v>6</v>
      </c>
      <c r="I256" s="70">
        <f>Maanden!I255</f>
        <v>0</v>
      </c>
      <c r="J256" s="70">
        <f>Maanden!J255</f>
        <v>365</v>
      </c>
      <c r="K256" s="70" t="s">
        <v>18</v>
      </c>
      <c r="L256" s="71">
        <f t="shared" si="19"/>
        <v>0</v>
      </c>
      <c r="N256" s="72">
        <f>Maanden!F255</f>
        <v>50618</v>
      </c>
      <c r="O256" s="72">
        <f>Maanden!G255</f>
        <v>50648</v>
      </c>
      <c r="P256" s="70">
        <f>Maanden!N255</f>
        <v>31</v>
      </c>
      <c r="Q256" s="70" t="str">
        <f t="shared" si="17"/>
        <v>x 70% =</v>
      </c>
      <c r="R256" s="71">
        <f t="shared" si="18"/>
        <v>0</v>
      </c>
    </row>
    <row r="257" spans="1:18" x14ac:dyDescent="0.25">
      <c r="A257" s="70">
        <f>IF(AND(L257&lt;&gt;0,A256&gt;0),A256+1,IF(L257&lt;&gt;0,IF('VAA PW'!$XEW$1='VAA PW'!$XEW$12,'VAA PW'!$XEW$13,1),0))</f>
        <v>0</v>
      </c>
      <c r="B257" s="71">
        <f>'VAA PW'!$G$6</f>
        <v>62500</v>
      </c>
      <c r="C257" s="70" t="s">
        <v>5</v>
      </c>
      <c r="D25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57" s="70">
        <f>IF(AND('VAA PW'!$G$7="",'VAA PW'!$G$9="Diesel"),-F257+125,IF(AND('VAA PW'!$G$7="",'VAA PW'!$G$9="Benzine"),-F257+125,Detail!D257))</f>
        <v>52</v>
      </c>
      <c r="F257" s="70">
        <f>-VLOOKUP('VAA PW'!$G$9,Brandstof!$A$2:$C$8,3,FALSE)</f>
        <v>-67</v>
      </c>
      <c r="G257" s="70" t="s">
        <v>6</v>
      </c>
      <c r="I257" s="70">
        <f>Maanden!I256</f>
        <v>0</v>
      </c>
      <c r="J257" s="70">
        <f>Maanden!J256</f>
        <v>365</v>
      </c>
      <c r="K257" s="70" t="s">
        <v>18</v>
      </c>
      <c r="L257" s="71">
        <f t="shared" si="19"/>
        <v>0</v>
      </c>
      <c r="N257" s="72">
        <f>Maanden!F256</f>
        <v>50649</v>
      </c>
      <c r="O257" s="72">
        <f>Maanden!G256</f>
        <v>50678</v>
      </c>
      <c r="P257" s="70">
        <f>Maanden!N256</f>
        <v>30</v>
      </c>
      <c r="Q257" s="70" t="str">
        <f t="shared" si="17"/>
        <v>x 70% =</v>
      </c>
      <c r="R257" s="71">
        <f t="shared" si="18"/>
        <v>0</v>
      </c>
    </row>
    <row r="258" spans="1:18" x14ac:dyDescent="0.25">
      <c r="A258" s="70">
        <f>IF(AND(L258&lt;&gt;0,A257&gt;0),A257+1,IF(L258&lt;&gt;0,IF('VAA PW'!$XEW$1='VAA PW'!$XEW$12,'VAA PW'!$XEW$13,1),0))</f>
        <v>0</v>
      </c>
      <c r="B258" s="71">
        <f>'VAA PW'!$G$6</f>
        <v>62500</v>
      </c>
      <c r="C258" s="70" t="s">
        <v>5</v>
      </c>
      <c r="D25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58" s="70">
        <f>IF(AND('VAA PW'!$G$7="",'VAA PW'!$G$9="Diesel"),-F258+125,IF(AND('VAA PW'!$G$7="",'VAA PW'!$G$9="Benzine"),-F258+125,Detail!D258))</f>
        <v>52</v>
      </c>
      <c r="F258" s="70">
        <f>-VLOOKUP('VAA PW'!$G$9,Brandstof!$A$2:$C$8,3,FALSE)</f>
        <v>-67</v>
      </c>
      <c r="G258" s="70" t="s">
        <v>6</v>
      </c>
      <c r="I258" s="70">
        <f>Maanden!I257</f>
        <v>0</v>
      </c>
      <c r="J258" s="70">
        <f>Maanden!J257</f>
        <v>365</v>
      </c>
      <c r="K258" s="70" t="s">
        <v>18</v>
      </c>
      <c r="L258" s="71">
        <f t="shared" si="19"/>
        <v>0</v>
      </c>
      <c r="N258" s="72">
        <f>Maanden!F257</f>
        <v>50679</v>
      </c>
      <c r="O258" s="72">
        <f>Maanden!G257</f>
        <v>50709</v>
      </c>
      <c r="P258" s="70">
        <f>Maanden!N257</f>
        <v>31</v>
      </c>
      <c r="Q258" s="70" t="str">
        <f t="shared" si="17"/>
        <v>x 70% =</v>
      </c>
      <c r="R258" s="71">
        <f t="shared" si="18"/>
        <v>0</v>
      </c>
    </row>
    <row r="259" spans="1:18" x14ac:dyDescent="0.25">
      <c r="A259" s="70">
        <f>IF(AND(L259&lt;&gt;0,A258&gt;0),A258+1,IF(L259&lt;&gt;0,IF('VAA PW'!$XEW$1='VAA PW'!$XEW$12,'VAA PW'!$XEW$13,1),0))</f>
        <v>0</v>
      </c>
      <c r="B259" s="71">
        <f>'VAA PW'!$G$6</f>
        <v>62500</v>
      </c>
      <c r="C259" s="70" t="s">
        <v>5</v>
      </c>
      <c r="D25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59" s="70">
        <f>IF(AND('VAA PW'!$G$7="",'VAA PW'!$G$9="Diesel"),-F259+125,IF(AND('VAA PW'!$G$7="",'VAA PW'!$G$9="Benzine"),-F259+125,Detail!D259))</f>
        <v>52</v>
      </c>
      <c r="F259" s="70">
        <f>-VLOOKUP('VAA PW'!$G$9,Brandstof!$A$2:$C$8,3,FALSE)</f>
        <v>-67</v>
      </c>
      <c r="G259" s="70" t="s">
        <v>6</v>
      </c>
      <c r="I259" s="70">
        <f>Maanden!I258</f>
        <v>0</v>
      </c>
      <c r="J259" s="70">
        <f>Maanden!J258</f>
        <v>365</v>
      </c>
      <c r="K259" s="70" t="s">
        <v>18</v>
      </c>
      <c r="L259" s="71">
        <f t="shared" si="19"/>
        <v>0</v>
      </c>
      <c r="N259" s="72">
        <f>Maanden!F258</f>
        <v>50710</v>
      </c>
      <c r="O259" s="72">
        <f>Maanden!G258</f>
        <v>50739</v>
      </c>
      <c r="P259" s="70">
        <f>Maanden!N258</f>
        <v>30</v>
      </c>
      <c r="Q259" s="70" t="str">
        <f t="shared" si="17"/>
        <v>x 70% =</v>
      </c>
      <c r="R259" s="71">
        <f t="shared" si="18"/>
        <v>0</v>
      </c>
    </row>
    <row r="260" spans="1:18" x14ac:dyDescent="0.25">
      <c r="A260" s="70">
        <f>IF(AND(L260&lt;&gt;0,A259&gt;0),A259+1,IF(L260&lt;&gt;0,IF('VAA PW'!$XEW$1='VAA PW'!$XEW$12,'VAA PW'!$XEW$13,1),0))</f>
        <v>0</v>
      </c>
      <c r="B260" s="71">
        <f>'VAA PW'!$G$6</f>
        <v>62500</v>
      </c>
      <c r="C260" s="70" t="s">
        <v>5</v>
      </c>
      <c r="D26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60" s="70">
        <f>IF(AND('VAA PW'!$G$7="",'VAA PW'!$G$9="Diesel"),-F260+125,IF(AND('VAA PW'!$G$7="",'VAA PW'!$G$9="Benzine"),-F260+125,Detail!D260))</f>
        <v>52</v>
      </c>
      <c r="F260" s="70">
        <f>-VLOOKUP('VAA PW'!$G$9,Brandstof!$A$2:$C$8,3,FALSE)</f>
        <v>-67</v>
      </c>
      <c r="G260" s="70" t="s">
        <v>6</v>
      </c>
      <c r="I260" s="70">
        <f>Maanden!I259</f>
        <v>0</v>
      </c>
      <c r="J260" s="70">
        <f>Maanden!J259</f>
        <v>365</v>
      </c>
      <c r="K260" s="70" t="s">
        <v>18</v>
      </c>
      <c r="L260" s="71">
        <f t="shared" si="19"/>
        <v>0</v>
      </c>
      <c r="N260" s="72">
        <f>Maanden!F259</f>
        <v>50740</v>
      </c>
      <c r="O260" s="72">
        <f>Maanden!G259</f>
        <v>50770</v>
      </c>
      <c r="P260" s="70">
        <f>Maanden!N259</f>
        <v>31</v>
      </c>
      <c r="Q260" s="70" t="str">
        <f t="shared" ref="Q260:Q323" si="20">IF(AND(YEAR(N260)=2012,OR(MONTH(N260)=1,MONTH(N260)=2,MONTH(N260)=3,MONTH(N260)=4)),"x 100% =",K260)</f>
        <v>x 70% =</v>
      </c>
      <c r="R260" s="71">
        <f t="shared" ref="R260:R323" si="21">IF(K260=Q260,L260,ROUND($B260*6/7*((($E260+$F260)*0.1)+5.5)/100*$I260/$J260,2))</f>
        <v>0</v>
      </c>
    </row>
    <row r="261" spans="1:18" x14ac:dyDescent="0.25">
      <c r="A261" s="70">
        <f>IF(AND(L261&lt;&gt;0,A260&gt;0),A260+1,IF(L261&lt;&gt;0,IF('VAA PW'!$XEW$1='VAA PW'!$XEW$12,'VAA PW'!$XEW$13,1),0))</f>
        <v>0</v>
      </c>
      <c r="B261" s="71">
        <f>'VAA PW'!$G$6</f>
        <v>62500</v>
      </c>
      <c r="C261" s="70" t="s">
        <v>5</v>
      </c>
      <c r="D26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61" s="70">
        <f>IF(AND('VAA PW'!$G$7="",'VAA PW'!$G$9="Diesel"),-F261+125,IF(AND('VAA PW'!$G$7="",'VAA PW'!$G$9="Benzine"),-F261+125,Detail!D261))</f>
        <v>52</v>
      </c>
      <c r="F261" s="70">
        <f>-VLOOKUP('VAA PW'!$G$9,Brandstof!$A$2:$C$8,3,FALSE)</f>
        <v>-67</v>
      </c>
      <c r="G261" s="70" t="s">
        <v>6</v>
      </c>
      <c r="I261" s="70">
        <f>Maanden!I260</f>
        <v>0</v>
      </c>
      <c r="J261" s="70">
        <f>Maanden!J260</f>
        <v>365</v>
      </c>
      <c r="K261" s="70" t="s">
        <v>18</v>
      </c>
      <c r="L261" s="71">
        <f t="shared" si="19"/>
        <v>0</v>
      </c>
      <c r="N261" s="72">
        <f>Maanden!F260</f>
        <v>50771</v>
      </c>
      <c r="O261" s="72">
        <f>Maanden!G260</f>
        <v>50801</v>
      </c>
      <c r="P261" s="70">
        <f>Maanden!N260</f>
        <v>31</v>
      </c>
      <c r="Q261" s="70" t="str">
        <f t="shared" si="20"/>
        <v>x 70% =</v>
      </c>
      <c r="R261" s="71">
        <f t="shared" si="21"/>
        <v>0</v>
      </c>
    </row>
    <row r="262" spans="1:18" x14ac:dyDescent="0.25">
      <c r="A262" s="70">
        <f>IF(AND(L262&lt;&gt;0,A261&gt;0),A261+1,IF(L262&lt;&gt;0,IF('VAA PW'!$XEW$1='VAA PW'!$XEW$12,'VAA PW'!$XEW$13,1),0))</f>
        <v>0</v>
      </c>
      <c r="B262" s="71">
        <f>'VAA PW'!$G$6</f>
        <v>62500</v>
      </c>
      <c r="C262" s="70" t="s">
        <v>5</v>
      </c>
      <c r="D26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62" s="70">
        <f>IF(AND('VAA PW'!$G$7="",'VAA PW'!$G$9="Diesel"),-F262+125,IF(AND('VAA PW'!$G$7="",'VAA PW'!$G$9="Benzine"),-F262+125,Detail!D262))</f>
        <v>52</v>
      </c>
      <c r="F262" s="70">
        <f>-VLOOKUP('VAA PW'!$G$9,Brandstof!$A$2:$C$8,3,FALSE)</f>
        <v>-67</v>
      </c>
      <c r="G262" s="70" t="s">
        <v>6</v>
      </c>
      <c r="I262" s="70">
        <f>Maanden!I261</f>
        <v>0</v>
      </c>
      <c r="J262" s="70">
        <f>Maanden!J261</f>
        <v>365</v>
      </c>
      <c r="K262" s="70" t="s">
        <v>18</v>
      </c>
      <c r="L262" s="71">
        <f t="shared" si="19"/>
        <v>0</v>
      </c>
      <c r="N262" s="72">
        <f>Maanden!F261</f>
        <v>50802</v>
      </c>
      <c r="O262" s="72">
        <f>Maanden!G261</f>
        <v>50829</v>
      </c>
      <c r="P262" s="70">
        <f>Maanden!N261</f>
        <v>28</v>
      </c>
      <c r="Q262" s="70" t="str">
        <f t="shared" si="20"/>
        <v>x 70% =</v>
      </c>
      <c r="R262" s="71">
        <f t="shared" si="21"/>
        <v>0</v>
      </c>
    </row>
    <row r="263" spans="1:18" x14ac:dyDescent="0.25">
      <c r="A263" s="70">
        <f>IF(AND(L263&lt;&gt;0,A262&gt;0),A262+1,IF(L263&lt;&gt;0,IF('VAA PW'!$XEW$1='VAA PW'!$XEW$12,'VAA PW'!$XEW$13,1),0))</f>
        <v>0</v>
      </c>
      <c r="B263" s="71">
        <f>'VAA PW'!$G$6</f>
        <v>62500</v>
      </c>
      <c r="C263" s="70" t="s">
        <v>5</v>
      </c>
      <c r="D26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63" s="70">
        <f>IF(AND('VAA PW'!$G$7="",'VAA PW'!$G$9="Diesel"),-F263+125,IF(AND('VAA PW'!$G$7="",'VAA PW'!$G$9="Benzine"),-F263+125,Detail!D263))</f>
        <v>52</v>
      </c>
      <c r="F263" s="70">
        <f>-VLOOKUP('VAA PW'!$G$9,Brandstof!$A$2:$C$8,3,FALSE)</f>
        <v>-67</v>
      </c>
      <c r="G263" s="70" t="s">
        <v>6</v>
      </c>
      <c r="I263" s="70">
        <f>Maanden!I262</f>
        <v>0</v>
      </c>
      <c r="J263" s="70">
        <f>Maanden!J262</f>
        <v>365</v>
      </c>
      <c r="K263" s="70" t="s">
        <v>18</v>
      </c>
      <c r="L263" s="71">
        <f t="shared" si="19"/>
        <v>0</v>
      </c>
      <c r="N263" s="72">
        <f>Maanden!F262</f>
        <v>50830</v>
      </c>
      <c r="O263" s="72">
        <f>Maanden!G262</f>
        <v>50860</v>
      </c>
      <c r="P263" s="70">
        <f>Maanden!N262</f>
        <v>31</v>
      </c>
      <c r="Q263" s="70" t="str">
        <f t="shared" si="20"/>
        <v>x 70% =</v>
      </c>
      <c r="R263" s="71">
        <f t="shared" si="21"/>
        <v>0</v>
      </c>
    </row>
    <row r="264" spans="1:18" x14ac:dyDescent="0.25">
      <c r="A264" s="70">
        <f>IF(AND(L264&lt;&gt;0,A263&gt;0),A263+1,IF(L264&lt;&gt;0,IF('VAA PW'!$XEW$1='VAA PW'!$XEW$12,'VAA PW'!$XEW$13,1),0))</f>
        <v>0</v>
      </c>
      <c r="B264" s="71">
        <f>'VAA PW'!$G$6</f>
        <v>62500</v>
      </c>
      <c r="C264" s="70" t="s">
        <v>5</v>
      </c>
      <c r="D26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64" s="70">
        <f>IF(AND('VAA PW'!$G$7="",'VAA PW'!$G$9="Diesel"),-F264+125,IF(AND('VAA PW'!$G$7="",'VAA PW'!$G$9="Benzine"),-F264+125,Detail!D264))</f>
        <v>52</v>
      </c>
      <c r="F264" s="70">
        <f>-VLOOKUP('VAA PW'!$G$9,Brandstof!$A$2:$C$8,3,FALSE)</f>
        <v>-67</v>
      </c>
      <c r="G264" s="70" t="s">
        <v>6</v>
      </c>
      <c r="I264" s="70">
        <f>Maanden!I263</f>
        <v>0</v>
      </c>
      <c r="J264" s="70">
        <f>Maanden!J263</f>
        <v>365</v>
      </c>
      <c r="K264" s="70" t="s">
        <v>18</v>
      </c>
      <c r="L264" s="71">
        <f t="shared" si="19"/>
        <v>0</v>
      </c>
      <c r="N264" s="72">
        <f>Maanden!F263</f>
        <v>50861</v>
      </c>
      <c r="O264" s="72">
        <f>Maanden!G263</f>
        <v>50890</v>
      </c>
      <c r="P264" s="70">
        <f>Maanden!N263</f>
        <v>30</v>
      </c>
      <c r="Q264" s="70" t="str">
        <f t="shared" si="20"/>
        <v>x 70% =</v>
      </c>
      <c r="R264" s="71">
        <f t="shared" si="21"/>
        <v>0</v>
      </c>
    </row>
    <row r="265" spans="1:18" x14ac:dyDescent="0.25">
      <c r="A265" s="70">
        <f>IF(AND(L265&lt;&gt;0,A264&gt;0),A264+1,IF(L265&lt;&gt;0,IF('VAA PW'!$XEW$1='VAA PW'!$XEW$12,'VAA PW'!$XEW$13,1),0))</f>
        <v>0</v>
      </c>
      <c r="B265" s="71">
        <f>'VAA PW'!$G$6</f>
        <v>62500</v>
      </c>
      <c r="C265" s="70" t="s">
        <v>5</v>
      </c>
      <c r="D26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65" s="70">
        <f>IF(AND('VAA PW'!$G$7="",'VAA PW'!$G$9="Diesel"),-F265+125,IF(AND('VAA PW'!$G$7="",'VAA PW'!$G$9="Benzine"),-F265+125,Detail!D265))</f>
        <v>52</v>
      </c>
      <c r="F265" s="70">
        <f>-VLOOKUP('VAA PW'!$G$9,Brandstof!$A$2:$C$8,3,FALSE)</f>
        <v>-67</v>
      </c>
      <c r="G265" s="70" t="s">
        <v>6</v>
      </c>
      <c r="I265" s="70">
        <f>Maanden!I264</f>
        <v>0</v>
      </c>
      <c r="J265" s="70">
        <f>Maanden!J264</f>
        <v>365</v>
      </c>
      <c r="K265" s="70" t="s">
        <v>18</v>
      </c>
      <c r="L265" s="71">
        <f t="shared" si="19"/>
        <v>0</v>
      </c>
      <c r="N265" s="72">
        <f>Maanden!F264</f>
        <v>50891</v>
      </c>
      <c r="O265" s="72">
        <f>Maanden!G264</f>
        <v>50921</v>
      </c>
      <c r="P265" s="70">
        <f>Maanden!N264</f>
        <v>31</v>
      </c>
      <c r="Q265" s="70" t="str">
        <f t="shared" si="20"/>
        <v>x 70% =</v>
      </c>
      <c r="R265" s="71">
        <f t="shared" si="21"/>
        <v>0</v>
      </c>
    </row>
    <row r="266" spans="1:18" x14ac:dyDescent="0.25">
      <c r="A266" s="70">
        <f>IF(AND(L266&lt;&gt;0,A265&gt;0),A265+1,IF(L266&lt;&gt;0,IF('VAA PW'!$XEW$1='VAA PW'!$XEW$12,'VAA PW'!$XEW$13,1),0))</f>
        <v>0</v>
      </c>
      <c r="B266" s="71">
        <f>'VAA PW'!$G$6</f>
        <v>62500</v>
      </c>
      <c r="C266" s="70" t="s">
        <v>5</v>
      </c>
      <c r="D26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66" s="70">
        <f>IF(AND('VAA PW'!$G$7="",'VAA PW'!$G$9="Diesel"),-F266+125,IF(AND('VAA PW'!$G$7="",'VAA PW'!$G$9="Benzine"),-F266+125,Detail!D266))</f>
        <v>52</v>
      </c>
      <c r="F266" s="70">
        <f>-VLOOKUP('VAA PW'!$G$9,Brandstof!$A$2:$C$8,3,FALSE)</f>
        <v>-67</v>
      </c>
      <c r="G266" s="70" t="s">
        <v>6</v>
      </c>
      <c r="I266" s="70">
        <f>Maanden!I265</f>
        <v>0</v>
      </c>
      <c r="J266" s="70">
        <f>Maanden!J265</f>
        <v>365</v>
      </c>
      <c r="K266" s="70" t="s">
        <v>18</v>
      </c>
      <c r="L266" s="71">
        <f t="shared" si="19"/>
        <v>0</v>
      </c>
      <c r="N266" s="72">
        <f>Maanden!F265</f>
        <v>50922</v>
      </c>
      <c r="O266" s="72">
        <f>Maanden!G265</f>
        <v>50951</v>
      </c>
      <c r="P266" s="70">
        <f>Maanden!N265</f>
        <v>30</v>
      </c>
      <c r="Q266" s="70" t="str">
        <f t="shared" si="20"/>
        <v>x 70% =</v>
      </c>
      <c r="R266" s="71">
        <f t="shared" si="21"/>
        <v>0</v>
      </c>
    </row>
    <row r="267" spans="1:18" x14ac:dyDescent="0.25">
      <c r="A267" s="70">
        <f>IF(AND(L267&lt;&gt;0,A266&gt;0),A266+1,IF(L267&lt;&gt;0,IF('VAA PW'!$XEW$1='VAA PW'!$XEW$12,'VAA PW'!$XEW$13,1),0))</f>
        <v>0</v>
      </c>
      <c r="B267" s="71">
        <f>'VAA PW'!$G$6</f>
        <v>62500</v>
      </c>
      <c r="C267" s="70" t="s">
        <v>5</v>
      </c>
      <c r="D26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67" s="70">
        <f>IF(AND('VAA PW'!$G$7="",'VAA PW'!$G$9="Diesel"),-F267+125,IF(AND('VAA PW'!$G$7="",'VAA PW'!$G$9="Benzine"),-F267+125,Detail!D267))</f>
        <v>52</v>
      </c>
      <c r="F267" s="70">
        <f>-VLOOKUP('VAA PW'!$G$9,Brandstof!$A$2:$C$8,3,FALSE)</f>
        <v>-67</v>
      </c>
      <c r="G267" s="70" t="s">
        <v>6</v>
      </c>
      <c r="I267" s="70">
        <f>Maanden!I266</f>
        <v>0</v>
      </c>
      <c r="J267" s="70">
        <f>Maanden!J266</f>
        <v>365</v>
      </c>
      <c r="K267" s="70" t="s">
        <v>18</v>
      </c>
      <c r="L267" s="71">
        <f t="shared" si="19"/>
        <v>0</v>
      </c>
      <c r="N267" s="72">
        <f>Maanden!F266</f>
        <v>50952</v>
      </c>
      <c r="O267" s="72">
        <f>Maanden!G266</f>
        <v>50982</v>
      </c>
      <c r="P267" s="70">
        <f>Maanden!N266</f>
        <v>31</v>
      </c>
      <c r="Q267" s="70" t="str">
        <f t="shared" si="20"/>
        <v>x 70% =</v>
      </c>
      <c r="R267" s="71">
        <f t="shared" si="21"/>
        <v>0</v>
      </c>
    </row>
    <row r="268" spans="1:18" x14ac:dyDescent="0.25">
      <c r="A268" s="70">
        <f>IF(AND(L268&lt;&gt;0,A267&gt;0),A267+1,IF(L268&lt;&gt;0,IF('VAA PW'!$XEW$1='VAA PW'!$XEW$12,'VAA PW'!$XEW$13,1),0))</f>
        <v>0</v>
      </c>
      <c r="B268" s="71">
        <f>'VAA PW'!$G$6</f>
        <v>62500</v>
      </c>
      <c r="C268" s="70" t="s">
        <v>5</v>
      </c>
      <c r="D26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68" s="70">
        <f>IF(AND('VAA PW'!$G$7="",'VAA PW'!$G$9="Diesel"),-F268+125,IF(AND('VAA PW'!$G$7="",'VAA PW'!$G$9="Benzine"),-F268+125,Detail!D268))</f>
        <v>52</v>
      </c>
      <c r="F268" s="70">
        <f>-VLOOKUP('VAA PW'!$G$9,Brandstof!$A$2:$C$8,3,FALSE)</f>
        <v>-67</v>
      </c>
      <c r="G268" s="70" t="s">
        <v>6</v>
      </c>
      <c r="I268" s="70">
        <f>Maanden!I267</f>
        <v>0</v>
      </c>
      <c r="J268" s="70">
        <f>Maanden!J267</f>
        <v>365</v>
      </c>
      <c r="K268" s="70" t="s">
        <v>18</v>
      </c>
      <c r="L268" s="71">
        <f t="shared" si="19"/>
        <v>0</v>
      </c>
      <c r="N268" s="72">
        <f>Maanden!F267</f>
        <v>50983</v>
      </c>
      <c r="O268" s="72">
        <f>Maanden!G267</f>
        <v>51013</v>
      </c>
      <c r="P268" s="70">
        <f>Maanden!N267</f>
        <v>31</v>
      </c>
      <c r="Q268" s="70" t="str">
        <f t="shared" si="20"/>
        <v>x 70% =</v>
      </c>
      <c r="R268" s="71">
        <f t="shared" si="21"/>
        <v>0</v>
      </c>
    </row>
    <row r="269" spans="1:18" x14ac:dyDescent="0.25">
      <c r="A269" s="70">
        <f>IF(AND(L269&lt;&gt;0,A268&gt;0),A268+1,IF(L269&lt;&gt;0,IF('VAA PW'!$XEW$1='VAA PW'!$XEW$12,'VAA PW'!$XEW$13,1),0))</f>
        <v>0</v>
      </c>
      <c r="B269" s="71">
        <f>'VAA PW'!$G$6</f>
        <v>62500</v>
      </c>
      <c r="C269" s="70" t="s">
        <v>5</v>
      </c>
      <c r="D26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69" s="70">
        <f>IF(AND('VAA PW'!$G$7="",'VAA PW'!$G$9="Diesel"),-F269+125,IF(AND('VAA PW'!$G$7="",'VAA PW'!$G$9="Benzine"),-F269+125,Detail!D269))</f>
        <v>52</v>
      </c>
      <c r="F269" s="70">
        <f>-VLOOKUP('VAA PW'!$G$9,Brandstof!$A$2:$C$8,3,FALSE)</f>
        <v>-67</v>
      </c>
      <c r="G269" s="70" t="s">
        <v>6</v>
      </c>
      <c r="I269" s="70">
        <f>Maanden!I268</f>
        <v>0</v>
      </c>
      <c r="J269" s="70">
        <f>Maanden!J268</f>
        <v>365</v>
      </c>
      <c r="K269" s="70" t="s">
        <v>18</v>
      </c>
      <c r="L269" s="71">
        <f t="shared" si="19"/>
        <v>0</v>
      </c>
      <c r="N269" s="72">
        <f>Maanden!F268</f>
        <v>51014</v>
      </c>
      <c r="O269" s="72">
        <f>Maanden!G268</f>
        <v>51043</v>
      </c>
      <c r="P269" s="70">
        <f>Maanden!N268</f>
        <v>30</v>
      </c>
      <c r="Q269" s="70" t="str">
        <f t="shared" si="20"/>
        <v>x 70% =</v>
      </c>
      <c r="R269" s="71">
        <f t="shared" si="21"/>
        <v>0</v>
      </c>
    </row>
    <row r="270" spans="1:18" x14ac:dyDescent="0.25">
      <c r="A270" s="70">
        <f>IF(AND(L270&lt;&gt;0,A269&gt;0),A269+1,IF(L270&lt;&gt;0,IF('VAA PW'!$XEW$1='VAA PW'!$XEW$12,'VAA PW'!$XEW$13,1),0))</f>
        <v>0</v>
      </c>
      <c r="B270" s="71">
        <f>'VAA PW'!$G$6</f>
        <v>62500</v>
      </c>
      <c r="C270" s="70" t="s">
        <v>5</v>
      </c>
      <c r="D27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70" s="70">
        <f>IF(AND('VAA PW'!$G$7="",'VAA PW'!$G$9="Diesel"),-F270+125,IF(AND('VAA PW'!$G$7="",'VAA PW'!$G$9="Benzine"),-F270+125,Detail!D270))</f>
        <v>52</v>
      </c>
      <c r="F270" s="70">
        <f>-VLOOKUP('VAA PW'!$G$9,Brandstof!$A$2:$C$8,3,FALSE)</f>
        <v>-67</v>
      </c>
      <c r="G270" s="70" t="s">
        <v>6</v>
      </c>
      <c r="I270" s="70">
        <f>Maanden!I269</f>
        <v>0</v>
      </c>
      <c r="J270" s="70">
        <f>Maanden!J269</f>
        <v>365</v>
      </c>
      <c r="K270" s="70" t="s">
        <v>18</v>
      </c>
      <c r="L270" s="71">
        <f t="shared" si="19"/>
        <v>0</v>
      </c>
      <c r="N270" s="72">
        <f>Maanden!F269</f>
        <v>51044</v>
      </c>
      <c r="O270" s="72">
        <f>Maanden!G269</f>
        <v>51074</v>
      </c>
      <c r="P270" s="70">
        <f>Maanden!N269</f>
        <v>31</v>
      </c>
      <c r="Q270" s="70" t="str">
        <f t="shared" si="20"/>
        <v>x 70% =</v>
      </c>
      <c r="R270" s="71">
        <f t="shared" si="21"/>
        <v>0</v>
      </c>
    </row>
    <row r="271" spans="1:18" x14ac:dyDescent="0.25">
      <c r="A271" s="70">
        <f>IF(AND(L271&lt;&gt;0,A270&gt;0),A270+1,IF(L271&lt;&gt;0,IF('VAA PW'!$XEW$1='VAA PW'!$XEW$12,'VAA PW'!$XEW$13,1),0))</f>
        <v>0</v>
      </c>
      <c r="B271" s="71">
        <f>'VAA PW'!$G$6</f>
        <v>62500</v>
      </c>
      <c r="C271" s="70" t="s">
        <v>5</v>
      </c>
      <c r="D27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71" s="70">
        <f>IF(AND('VAA PW'!$G$7="",'VAA PW'!$G$9="Diesel"),-F271+125,IF(AND('VAA PW'!$G$7="",'VAA PW'!$G$9="Benzine"),-F271+125,Detail!D271))</f>
        <v>52</v>
      </c>
      <c r="F271" s="70">
        <f>-VLOOKUP('VAA PW'!$G$9,Brandstof!$A$2:$C$8,3,FALSE)</f>
        <v>-67</v>
      </c>
      <c r="G271" s="70" t="s">
        <v>6</v>
      </c>
      <c r="I271" s="70">
        <f>Maanden!I270</f>
        <v>0</v>
      </c>
      <c r="J271" s="70">
        <f>Maanden!J270</f>
        <v>365</v>
      </c>
      <c r="K271" s="70" t="s">
        <v>18</v>
      </c>
      <c r="L271" s="71">
        <f t="shared" si="19"/>
        <v>0</v>
      </c>
      <c r="N271" s="72">
        <f>Maanden!F270</f>
        <v>51075</v>
      </c>
      <c r="O271" s="72">
        <f>Maanden!G270</f>
        <v>51104</v>
      </c>
      <c r="P271" s="70">
        <f>Maanden!N270</f>
        <v>30</v>
      </c>
      <c r="Q271" s="70" t="str">
        <f t="shared" si="20"/>
        <v>x 70% =</v>
      </c>
      <c r="R271" s="71">
        <f t="shared" si="21"/>
        <v>0</v>
      </c>
    </row>
    <row r="272" spans="1:18" x14ac:dyDescent="0.25">
      <c r="A272" s="70">
        <f>IF(AND(L272&lt;&gt;0,A271&gt;0),A271+1,IF(L272&lt;&gt;0,IF('VAA PW'!$XEW$1='VAA PW'!$XEW$12,'VAA PW'!$XEW$13,1),0))</f>
        <v>0</v>
      </c>
      <c r="B272" s="71">
        <f>'VAA PW'!$G$6</f>
        <v>62500</v>
      </c>
      <c r="C272" s="70" t="s">
        <v>5</v>
      </c>
      <c r="D27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72" s="70">
        <f>IF(AND('VAA PW'!$G$7="",'VAA PW'!$G$9="Diesel"),-F272+125,IF(AND('VAA PW'!$G$7="",'VAA PW'!$G$9="Benzine"),-F272+125,Detail!D272))</f>
        <v>52</v>
      </c>
      <c r="F272" s="70">
        <f>-VLOOKUP('VAA PW'!$G$9,Brandstof!$A$2:$C$8,3,FALSE)</f>
        <v>-67</v>
      </c>
      <c r="G272" s="70" t="s">
        <v>6</v>
      </c>
      <c r="I272" s="70">
        <f>Maanden!I271</f>
        <v>0</v>
      </c>
      <c r="J272" s="70">
        <f>Maanden!J271</f>
        <v>365</v>
      </c>
      <c r="K272" s="70" t="s">
        <v>18</v>
      </c>
      <c r="L272" s="71">
        <f t="shared" si="19"/>
        <v>0</v>
      </c>
      <c r="N272" s="72">
        <f>Maanden!F271</f>
        <v>51105</v>
      </c>
      <c r="O272" s="72">
        <f>Maanden!G271</f>
        <v>51135</v>
      </c>
      <c r="P272" s="70">
        <f>Maanden!N271</f>
        <v>31</v>
      </c>
      <c r="Q272" s="70" t="str">
        <f t="shared" si="20"/>
        <v>x 70% =</v>
      </c>
      <c r="R272" s="71">
        <f t="shared" si="21"/>
        <v>0</v>
      </c>
    </row>
    <row r="273" spans="1:18" x14ac:dyDescent="0.25">
      <c r="A273" s="70">
        <f>IF(AND(L273&lt;&gt;0,A272&gt;0),A272+1,IF(L273&lt;&gt;0,IF('VAA PW'!$XEW$1='VAA PW'!$XEW$12,'VAA PW'!$XEW$13,1),0))</f>
        <v>0</v>
      </c>
      <c r="B273" s="71">
        <f>'VAA PW'!$G$6</f>
        <v>62500</v>
      </c>
      <c r="C273" s="70" t="s">
        <v>5</v>
      </c>
      <c r="D27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73" s="70">
        <f>IF(AND('VAA PW'!$G$7="",'VAA PW'!$G$9="Diesel"),-F273+125,IF(AND('VAA PW'!$G$7="",'VAA PW'!$G$9="Benzine"),-F273+125,Detail!D273))</f>
        <v>52</v>
      </c>
      <c r="F273" s="70">
        <f>-VLOOKUP('VAA PW'!$G$9,Brandstof!$A$2:$C$8,3,FALSE)</f>
        <v>-67</v>
      </c>
      <c r="G273" s="70" t="s">
        <v>6</v>
      </c>
      <c r="I273" s="70">
        <f>Maanden!I272</f>
        <v>0</v>
      </c>
      <c r="J273" s="70">
        <f>Maanden!J272</f>
        <v>366</v>
      </c>
      <c r="K273" s="70" t="s">
        <v>18</v>
      </c>
      <c r="L273" s="71">
        <f t="shared" si="19"/>
        <v>0</v>
      </c>
      <c r="N273" s="72">
        <f>Maanden!F272</f>
        <v>51136</v>
      </c>
      <c r="O273" s="72">
        <f>Maanden!G272</f>
        <v>51166</v>
      </c>
      <c r="P273" s="70">
        <f>Maanden!N272</f>
        <v>31</v>
      </c>
      <c r="Q273" s="70" t="str">
        <f t="shared" si="20"/>
        <v>x 70% =</v>
      </c>
      <c r="R273" s="71">
        <f t="shared" si="21"/>
        <v>0</v>
      </c>
    </row>
    <row r="274" spans="1:18" x14ac:dyDescent="0.25">
      <c r="A274" s="70">
        <f>IF(AND(L274&lt;&gt;0,A273&gt;0),A273+1,IF(L274&lt;&gt;0,IF('VAA PW'!$XEW$1='VAA PW'!$XEW$12,'VAA PW'!$XEW$13,1),0))</f>
        <v>0</v>
      </c>
      <c r="B274" s="71">
        <f>'VAA PW'!$G$6</f>
        <v>62500</v>
      </c>
      <c r="C274" s="70" t="s">
        <v>5</v>
      </c>
      <c r="D27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74" s="70">
        <f>IF(AND('VAA PW'!$G$7="",'VAA PW'!$G$9="Diesel"),-F274+125,IF(AND('VAA PW'!$G$7="",'VAA PW'!$G$9="Benzine"),-F274+125,Detail!D274))</f>
        <v>52</v>
      </c>
      <c r="F274" s="70">
        <f>-VLOOKUP('VAA PW'!$G$9,Brandstof!$A$2:$C$8,3,FALSE)</f>
        <v>-67</v>
      </c>
      <c r="G274" s="70" t="s">
        <v>6</v>
      </c>
      <c r="I274" s="70">
        <f>Maanden!I273</f>
        <v>0</v>
      </c>
      <c r="J274" s="70">
        <f>Maanden!J273</f>
        <v>366</v>
      </c>
      <c r="K274" s="70" t="s">
        <v>18</v>
      </c>
      <c r="L274" s="71">
        <f t="shared" si="19"/>
        <v>0</v>
      </c>
      <c r="N274" s="72">
        <f>Maanden!F273</f>
        <v>51167</v>
      </c>
      <c r="O274" s="72">
        <f>Maanden!G273</f>
        <v>51195</v>
      </c>
      <c r="P274" s="70">
        <f>Maanden!N273</f>
        <v>29</v>
      </c>
      <c r="Q274" s="70" t="str">
        <f t="shared" si="20"/>
        <v>x 70% =</v>
      </c>
      <c r="R274" s="71">
        <f t="shared" si="21"/>
        <v>0</v>
      </c>
    </row>
    <row r="275" spans="1:18" x14ac:dyDescent="0.25">
      <c r="A275" s="70">
        <f>IF(AND(L275&lt;&gt;0,A274&gt;0),A274+1,IF(L275&lt;&gt;0,IF('VAA PW'!$XEW$1='VAA PW'!$XEW$12,'VAA PW'!$XEW$13,1),0))</f>
        <v>0</v>
      </c>
      <c r="B275" s="71">
        <f>'VAA PW'!$G$6</f>
        <v>62500</v>
      </c>
      <c r="C275" s="70" t="s">
        <v>5</v>
      </c>
      <c r="D27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75" s="70">
        <f>IF(AND('VAA PW'!$G$7="",'VAA PW'!$G$9="Diesel"),-F275+125,IF(AND('VAA PW'!$G$7="",'VAA PW'!$G$9="Benzine"),-F275+125,Detail!D275))</f>
        <v>52</v>
      </c>
      <c r="F275" s="70">
        <f>-VLOOKUP('VAA PW'!$G$9,Brandstof!$A$2:$C$8,3,FALSE)</f>
        <v>-67</v>
      </c>
      <c r="G275" s="70" t="s">
        <v>6</v>
      </c>
      <c r="I275" s="70">
        <f>Maanden!I274</f>
        <v>0</v>
      </c>
      <c r="J275" s="70">
        <f>Maanden!J274</f>
        <v>366</v>
      </c>
      <c r="K275" s="70" t="s">
        <v>18</v>
      </c>
      <c r="L275" s="71">
        <f t="shared" ref="L275:L334" si="22">ROUND(B275*6/7*(((E275+F275)*0.1)+5.5)/100*I275/J275*0.7,2)</f>
        <v>0</v>
      </c>
      <c r="N275" s="72">
        <f>Maanden!F274</f>
        <v>51196</v>
      </c>
      <c r="O275" s="72">
        <f>Maanden!G274</f>
        <v>51226</v>
      </c>
      <c r="P275" s="70">
        <f>Maanden!N274</f>
        <v>31</v>
      </c>
      <c r="Q275" s="70" t="str">
        <f t="shared" si="20"/>
        <v>x 70% =</v>
      </c>
      <c r="R275" s="71">
        <f t="shared" si="21"/>
        <v>0</v>
      </c>
    </row>
    <row r="276" spans="1:18" x14ac:dyDescent="0.25">
      <c r="A276" s="70">
        <f>IF(AND(L276&lt;&gt;0,A275&gt;0),A275+1,IF(L276&lt;&gt;0,IF('VAA PW'!$XEW$1='VAA PW'!$XEW$12,'VAA PW'!$XEW$13,1),0))</f>
        <v>0</v>
      </c>
      <c r="B276" s="71">
        <f>'VAA PW'!$G$6</f>
        <v>62500</v>
      </c>
      <c r="C276" s="70" t="s">
        <v>5</v>
      </c>
      <c r="D27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76" s="70">
        <f>IF(AND('VAA PW'!$G$7="",'VAA PW'!$G$9="Diesel"),-F276+125,IF(AND('VAA PW'!$G$7="",'VAA PW'!$G$9="Benzine"),-F276+125,Detail!D276))</f>
        <v>52</v>
      </c>
      <c r="F276" s="70">
        <f>-VLOOKUP('VAA PW'!$G$9,Brandstof!$A$2:$C$8,3,FALSE)</f>
        <v>-67</v>
      </c>
      <c r="G276" s="70" t="s">
        <v>6</v>
      </c>
      <c r="I276" s="70">
        <f>Maanden!I275</f>
        <v>0</v>
      </c>
      <c r="J276" s="70">
        <f>Maanden!J275</f>
        <v>366</v>
      </c>
      <c r="K276" s="70" t="s">
        <v>18</v>
      </c>
      <c r="L276" s="71">
        <f t="shared" si="22"/>
        <v>0</v>
      </c>
      <c r="N276" s="72">
        <f>Maanden!F275</f>
        <v>51227</v>
      </c>
      <c r="O276" s="72">
        <f>Maanden!G275</f>
        <v>51256</v>
      </c>
      <c r="P276" s="70">
        <f>Maanden!N275</f>
        <v>30</v>
      </c>
      <c r="Q276" s="70" t="str">
        <f t="shared" si="20"/>
        <v>x 70% =</v>
      </c>
      <c r="R276" s="71">
        <f t="shared" si="21"/>
        <v>0</v>
      </c>
    </row>
    <row r="277" spans="1:18" x14ac:dyDescent="0.25">
      <c r="A277" s="70">
        <f>IF(AND(L277&lt;&gt;0,A276&gt;0),A276+1,IF(L277&lt;&gt;0,IF('VAA PW'!$XEW$1='VAA PW'!$XEW$12,'VAA PW'!$XEW$13,1),0))</f>
        <v>0</v>
      </c>
      <c r="B277" s="71">
        <f>'VAA PW'!$G$6</f>
        <v>62500</v>
      </c>
      <c r="C277" s="70" t="s">
        <v>5</v>
      </c>
      <c r="D27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77" s="70">
        <f>IF(AND('VAA PW'!$G$7="",'VAA PW'!$G$9="Diesel"),-F277+125,IF(AND('VAA PW'!$G$7="",'VAA PW'!$G$9="Benzine"),-F277+125,Detail!D277))</f>
        <v>52</v>
      </c>
      <c r="F277" s="70">
        <f>-VLOOKUP('VAA PW'!$G$9,Brandstof!$A$2:$C$8,3,FALSE)</f>
        <v>-67</v>
      </c>
      <c r="G277" s="70" t="s">
        <v>6</v>
      </c>
      <c r="I277" s="70">
        <f>Maanden!I276</f>
        <v>0</v>
      </c>
      <c r="J277" s="70">
        <f>Maanden!J276</f>
        <v>366</v>
      </c>
      <c r="K277" s="70" t="s">
        <v>18</v>
      </c>
      <c r="L277" s="71">
        <f t="shared" si="22"/>
        <v>0</v>
      </c>
      <c r="N277" s="72">
        <f>Maanden!F276</f>
        <v>51257</v>
      </c>
      <c r="O277" s="72">
        <f>Maanden!G276</f>
        <v>51287</v>
      </c>
      <c r="P277" s="70">
        <f>Maanden!N276</f>
        <v>31</v>
      </c>
      <c r="Q277" s="70" t="str">
        <f t="shared" si="20"/>
        <v>x 70% =</v>
      </c>
      <c r="R277" s="71">
        <f t="shared" si="21"/>
        <v>0</v>
      </c>
    </row>
    <row r="278" spans="1:18" x14ac:dyDescent="0.25">
      <c r="A278" s="70">
        <f>IF(AND(L278&lt;&gt;0,A277&gt;0),A277+1,IF(L278&lt;&gt;0,IF('VAA PW'!$XEW$1='VAA PW'!$XEW$12,'VAA PW'!$XEW$13,1),0))</f>
        <v>0</v>
      </c>
      <c r="B278" s="71">
        <f>'VAA PW'!$G$6</f>
        <v>62500</v>
      </c>
      <c r="C278" s="70" t="s">
        <v>5</v>
      </c>
      <c r="D27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78" s="70">
        <f>IF(AND('VAA PW'!$G$7="",'VAA PW'!$G$9="Diesel"),-F278+125,IF(AND('VAA PW'!$G$7="",'VAA PW'!$G$9="Benzine"),-F278+125,Detail!D278))</f>
        <v>52</v>
      </c>
      <c r="F278" s="70">
        <f>-VLOOKUP('VAA PW'!$G$9,Brandstof!$A$2:$C$8,3,FALSE)</f>
        <v>-67</v>
      </c>
      <c r="G278" s="70" t="s">
        <v>6</v>
      </c>
      <c r="I278" s="70">
        <f>Maanden!I277</f>
        <v>0</v>
      </c>
      <c r="J278" s="70">
        <f>Maanden!J277</f>
        <v>366</v>
      </c>
      <c r="K278" s="70" t="s">
        <v>18</v>
      </c>
      <c r="L278" s="71">
        <f t="shared" si="22"/>
        <v>0</v>
      </c>
      <c r="N278" s="72">
        <f>Maanden!F277</f>
        <v>51288</v>
      </c>
      <c r="O278" s="72">
        <f>Maanden!G277</f>
        <v>51317</v>
      </c>
      <c r="P278" s="70">
        <f>Maanden!N277</f>
        <v>30</v>
      </c>
      <c r="Q278" s="70" t="str">
        <f t="shared" si="20"/>
        <v>x 70% =</v>
      </c>
      <c r="R278" s="71">
        <f t="shared" si="21"/>
        <v>0</v>
      </c>
    </row>
    <row r="279" spans="1:18" x14ac:dyDescent="0.25">
      <c r="A279" s="70">
        <f>IF(AND(L279&lt;&gt;0,A278&gt;0),A278+1,IF(L279&lt;&gt;0,IF('VAA PW'!$XEW$1='VAA PW'!$XEW$12,'VAA PW'!$XEW$13,1),0))</f>
        <v>0</v>
      </c>
      <c r="B279" s="71">
        <f>'VAA PW'!$G$6</f>
        <v>62500</v>
      </c>
      <c r="C279" s="70" t="s">
        <v>5</v>
      </c>
      <c r="D27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79" s="70">
        <f>IF(AND('VAA PW'!$G$7="",'VAA PW'!$G$9="Diesel"),-F279+125,IF(AND('VAA PW'!$G$7="",'VAA PW'!$G$9="Benzine"),-F279+125,Detail!D279))</f>
        <v>52</v>
      </c>
      <c r="F279" s="70">
        <f>-VLOOKUP('VAA PW'!$G$9,Brandstof!$A$2:$C$8,3,FALSE)</f>
        <v>-67</v>
      </c>
      <c r="G279" s="70" t="s">
        <v>6</v>
      </c>
      <c r="I279" s="70">
        <f>Maanden!I278</f>
        <v>0</v>
      </c>
      <c r="J279" s="70">
        <f>Maanden!J278</f>
        <v>366</v>
      </c>
      <c r="K279" s="70" t="s">
        <v>18</v>
      </c>
      <c r="L279" s="71">
        <f t="shared" si="22"/>
        <v>0</v>
      </c>
      <c r="N279" s="72">
        <f>Maanden!F278</f>
        <v>51318</v>
      </c>
      <c r="O279" s="72">
        <f>Maanden!G278</f>
        <v>51348</v>
      </c>
      <c r="P279" s="70">
        <f>Maanden!N278</f>
        <v>31</v>
      </c>
      <c r="Q279" s="70" t="str">
        <f t="shared" si="20"/>
        <v>x 70% =</v>
      </c>
      <c r="R279" s="71">
        <f t="shared" si="21"/>
        <v>0</v>
      </c>
    </row>
    <row r="280" spans="1:18" x14ac:dyDescent="0.25">
      <c r="A280" s="70">
        <f>IF(AND(L280&lt;&gt;0,A279&gt;0),A279+1,IF(L280&lt;&gt;0,IF('VAA PW'!$XEW$1='VAA PW'!$XEW$12,'VAA PW'!$XEW$13,1),0))</f>
        <v>0</v>
      </c>
      <c r="B280" s="71">
        <f>'VAA PW'!$G$6</f>
        <v>62500</v>
      </c>
      <c r="C280" s="70" t="s">
        <v>5</v>
      </c>
      <c r="D28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80" s="70">
        <f>IF(AND('VAA PW'!$G$7="",'VAA PW'!$G$9="Diesel"),-F280+125,IF(AND('VAA PW'!$G$7="",'VAA PW'!$G$9="Benzine"),-F280+125,Detail!D280))</f>
        <v>52</v>
      </c>
      <c r="F280" s="70">
        <f>-VLOOKUP('VAA PW'!$G$9,Brandstof!$A$2:$C$8,3,FALSE)</f>
        <v>-67</v>
      </c>
      <c r="G280" s="70" t="s">
        <v>6</v>
      </c>
      <c r="I280" s="70">
        <f>Maanden!I279</f>
        <v>0</v>
      </c>
      <c r="J280" s="70">
        <f>Maanden!J279</f>
        <v>366</v>
      </c>
      <c r="K280" s="70" t="s">
        <v>18</v>
      </c>
      <c r="L280" s="71">
        <f t="shared" si="22"/>
        <v>0</v>
      </c>
      <c r="N280" s="72">
        <f>Maanden!F279</f>
        <v>51349</v>
      </c>
      <c r="O280" s="72">
        <f>Maanden!G279</f>
        <v>51379</v>
      </c>
      <c r="P280" s="70">
        <f>Maanden!N279</f>
        <v>31</v>
      </c>
      <c r="Q280" s="70" t="str">
        <f t="shared" si="20"/>
        <v>x 70% =</v>
      </c>
      <c r="R280" s="71">
        <f t="shared" si="21"/>
        <v>0</v>
      </c>
    </row>
    <row r="281" spans="1:18" x14ac:dyDescent="0.25">
      <c r="A281" s="70">
        <f>IF(AND(L281&lt;&gt;0,A280&gt;0),A280+1,IF(L281&lt;&gt;0,IF('VAA PW'!$XEW$1='VAA PW'!$XEW$12,'VAA PW'!$XEW$13,1),0))</f>
        <v>0</v>
      </c>
      <c r="B281" s="71">
        <f>'VAA PW'!$G$6</f>
        <v>62500</v>
      </c>
      <c r="C281" s="70" t="s">
        <v>5</v>
      </c>
      <c r="D28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81" s="70">
        <f>IF(AND('VAA PW'!$G$7="",'VAA PW'!$G$9="Diesel"),-F281+125,IF(AND('VAA PW'!$G$7="",'VAA PW'!$G$9="Benzine"),-F281+125,Detail!D281))</f>
        <v>52</v>
      </c>
      <c r="F281" s="70">
        <f>-VLOOKUP('VAA PW'!$G$9,Brandstof!$A$2:$C$8,3,FALSE)</f>
        <v>-67</v>
      </c>
      <c r="G281" s="70" t="s">
        <v>6</v>
      </c>
      <c r="I281" s="70">
        <f>Maanden!I280</f>
        <v>0</v>
      </c>
      <c r="J281" s="70">
        <f>Maanden!J280</f>
        <v>366</v>
      </c>
      <c r="K281" s="70" t="s">
        <v>18</v>
      </c>
      <c r="L281" s="71">
        <f t="shared" si="22"/>
        <v>0</v>
      </c>
      <c r="N281" s="72">
        <f>Maanden!F280</f>
        <v>51380</v>
      </c>
      <c r="O281" s="72">
        <f>Maanden!G280</f>
        <v>51409</v>
      </c>
      <c r="P281" s="70">
        <f>Maanden!N280</f>
        <v>30</v>
      </c>
      <c r="Q281" s="70" t="str">
        <f t="shared" si="20"/>
        <v>x 70% =</v>
      </c>
      <c r="R281" s="71">
        <f t="shared" si="21"/>
        <v>0</v>
      </c>
    </row>
    <row r="282" spans="1:18" x14ac:dyDescent="0.25">
      <c r="A282" s="70">
        <f>IF(AND(L282&lt;&gt;0,A281&gt;0),A281+1,IF(L282&lt;&gt;0,IF('VAA PW'!$XEW$1='VAA PW'!$XEW$12,'VAA PW'!$XEW$13,1),0))</f>
        <v>0</v>
      </c>
      <c r="B282" s="71">
        <f>'VAA PW'!$G$6</f>
        <v>62500</v>
      </c>
      <c r="C282" s="70" t="s">
        <v>5</v>
      </c>
      <c r="D28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82" s="70">
        <f>IF(AND('VAA PW'!$G$7="",'VAA PW'!$G$9="Diesel"),-F282+125,IF(AND('VAA PW'!$G$7="",'VAA PW'!$G$9="Benzine"),-F282+125,Detail!D282))</f>
        <v>52</v>
      </c>
      <c r="F282" s="70">
        <f>-VLOOKUP('VAA PW'!$G$9,Brandstof!$A$2:$C$8,3,FALSE)</f>
        <v>-67</v>
      </c>
      <c r="G282" s="70" t="s">
        <v>6</v>
      </c>
      <c r="I282" s="70">
        <f>Maanden!I281</f>
        <v>0</v>
      </c>
      <c r="J282" s="70">
        <f>Maanden!J281</f>
        <v>366</v>
      </c>
      <c r="K282" s="70" t="s">
        <v>18</v>
      </c>
      <c r="L282" s="71">
        <f t="shared" si="22"/>
        <v>0</v>
      </c>
      <c r="N282" s="72">
        <f>Maanden!F281</f>
        <v>51410</v>
      </c>
      <c r="O282" s="72">
        <f>Maanden!G281</f>
        <v>51440</v>
      </c>
      <c r="P282" s="70">
        <f>Maanden!N281</f>
        <v>31</v>
      </c>
      <c r="Q282" s="70" t="str">
        <f t="shared" si="20"/>
        <v>x 70% =</v>
      </c>
      <c r="R282" s="71">
        <f t="shared" si="21"/>
        <v>0</v>
      </c>
    </row>
    <row r="283" spans="1:18" x14ac:dyDescent="0.25">
      <c r="A283" s="70">
        <f>IF(AND(L283&lt;&gt;0,A282&gt;0),A282+1,IF(L283&lt;&gt;0,IF('VAA PW'!$XEW$1='VAA PW'!$XEW$12,'VAA PW'!$XEW$13,1),0))</f>
        <v>0</v>
      </c>
      <c r="B283" s="71">
        <f>'VAA PW'!$G$6</f>
        <v>62500</v>
      </c>
      <c r="C283" s="70" t="s">
        <v>5</v>
      </c>
      <c r="D28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83" s="70">
        <f>IF(AND('VAA PW'!$G$7="",'VAA PW'!$G$9="Diesel"),-F283+125,IF(AND('VAA PW'!$G$7="",'VAA PW'!$G$9="Benzine"),-F283+125,Detail!D283))</f>
        <v>52</v>
      </c>
      <c r="F283" s="70">
        <f>-VLOOKUP('VAA PW'!$G$9,Brandstof!$A$2:$C$8,3,FALSE)</f>
        <v>-67</v>
      </c>
      <c r="G283" s="70" t="s">
        <v>6</v>
      </c>
      <c r="I283" s="70">
        <f>Maanden!I282</f>
        <v>0</v>
      </c>
      <c r="J283" s="70">
        <f>Maanden!J282</f>
        <v>366</v>
      </c>
      <c r="K283" s="70" t="s">
        <v>18</v>
      </c>
      <c r="L283" s="71">
        <f t="shared" si="22"/>
        <v>0</v>
      </c>
      <c r="N283" s="72">
        <f>Maanden!F282</f>
        <v>51441</v>
      </c>
      <c r="O283" s="72">
        <f>Maanden!G282</f>
        <v>51470</v>
      </c>
      <c r="P283" s="70">
        <f>Maanden!N282</f>
        <v>30</v>
      </c>
      <c r="Q283" s="70" t="str">
        <f t="shared" si="20"/>
        <v>x 70% =</v>
      </c>
      <c r="R283" s="71">
        <f t="shared" si="21"/>
        <v>0</v>
      </c>
    </row>
    <row r="284" spans="1:18" x14ac:dyDescent="0.25">
      <c r="A284" s="70">
        <f>IF(AND(L284&lt;&gt;0,A283&gt;0),A283+1,IF(L284&lt;&gt;0,IF('VAA PW'!$XEW$1='VAA PW'!$XEW$12,'VAA PW'!$XEW$13,1),0))</f>
        <v>0</v>
      </c>
      <c r="B284" s="71">
        <f>'VAA PW'!$G$6</f>
        <v>62500</v>
      </c>
      <c r="C284" s="70" t="s">
        <v>5</v>
      </c>
      <c r="D28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84" s="70">
        <f>IF(AND('VAA PW'!$G$7="",'VAA PW'!$G$9="Diesel"),-F284+125,IF(AND('VAA PW'!$G$7="",'VAA PW'!$G$9="Benzine"),-F284+125,Detail!D284))</f>
        <v>52</v>
      </c>
      <c r="F284" s="70">
        <f>-VLOOKUP('VAA PW'!$G$9,Brandstof!$A$2:$C$8,3,FALSE)</f>
        <v>-67</v>
      </c>
      <c r="G284" s="70" t="s">
        <v>6</v>
      </c>
      <c r="I284" s="70">
        <f>Maanden!I283</f>
        <v>0</v>
      </c>
      <c r="J284" s="70">
        <f>Maanden!J283</f>
        <v>366</v>
      </c>
      <c r="K284" s="70" t="s">
        <v>18</v>
      </c>
      <c r="L284" s="71">
        <f t="shared" si="22"/>
        <v>0</v>
      </c>
      <c r="N284" s="72">
        <f>Maanden!F283</f>
        <v>51471</v>
      </c>
      <c r="O284" s="72">
        <f>Maanden!G283</f>
        <v>51501</v>
      </c>
      <c r="P284" s="70">
        <f>Maanden!N283</f>
        <v>31</v>
      </c>
      <c r="Q284" s="70" t="str">
        <f t="shared" si="20"/>
        <v>x 70% =</v>
      </c>
      <c r="R284" s="71">
        <f t="shared" si="21"/>
        <v>0</v>
      </c>
    </row>
    <row r="285" spans="1:18" x14ac:dyDescent="0.25">
      <c r="A285" s="70">
        <f>IF(AND(L285&lt;&gt;0,A284&gt;0),A284+1,IF(L285&lt;&gt;0,IF('VAA PW'!$XEW$1='VAA PW'!$XEW$12,'VAA PW'!$XEW$13,1),0))</f>
        <v>0</v>
      </c>
      <c r="B285" s="71">
        <f>'VAA PW'!$G$6</f>
        <v>62500</v>
      </c>
      <c r="C285" s="70" t="s">
        <v>5</v>
      </c>
      <c r="D28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85" s="70">
        <f>IF(AND('VAA PW'!$G$7="",'VAA PW'!$G$9="Diesel"),-F285+125,IF(AND('VAA PW'!$G$7="",'VAA PW'!$G$9="Benzine"),-F285+125,Detail!D285))</f>
        <v>52</v>
      </c>
      <c r="F285" s="70">
        <f>-VLOOKUP('VAA PW'!$G$9,Brandstof!$A$2:$C$8,3,FALSE)</f>
        <v>-67</v>
      </c>
      <c r="G285" s="70" t="s">
        <v>6</v>
      </c>
      <c r="I285" s="70">
        <f>Maanden!I284</f>
        <v>0</v>
      </c>
      <c r="J285" s="70">
        <f>Maanden!J284</f>
        <v>365</v>
      </c>
      <c r="K285" s="70" t="s">
        <v>18</v>
      </c>
      <c r="L285" s="71">
        <f t="shared" si="22"/>
        <v>0</v>
      </c>
      <c r="N285" s="72">
        <f>Maanden!F284</f>
        <v>51502</v>
      </c>
      <c r="O285" s="72">
        <f>Maanden!G284</f>
        <v>51532</v>
      </c>
      <c r="P285" s="70">
        <f>Maanden!N284</f>
        <v>31</v>
      </c>
      <c r="Q285" s="70" t="str">
        <f t="shared" si="20"/>
        <v>x 70% =</v>
      </c>
      <c r="R285" s="71">
        <f t="shared" si="21"/>
        <v>0</v>
      </c>
    </row>
    <row r="286" spans="1:18" x14ac:dyDescent="0.25">
      <c r="A286" s="70">
        <f>IF(AND(L286&lt;&gt;0,A285&gt;0),A285+1,IF(L286&lt;&gt;0,IF('VAA PW'!$XEW$1='VAA PW'!$XEW$12,'VAA PW'!$XEW$13,1),0))</f>
        <v>0</v>
      </c>
      <c r="B286" s="71">
        <f>'VAA PW'!$G$6</f>
        <v>62500</v>
      </c>
      <c r="C286" s="70" t="s">
        <v>5</v>
      </c>
      <c r="D28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86" s="70">
        <f>IF(AND('VAA PW'!$G$7="",'VAA PW'!$G$9="Diesel"),-F286+125,IF(AND('VAA PW'!$G$7="",'VAA PW'!$G$9="Benzine"),-F286+125,Detail!D286))</f>
        <v>52</v>
      </c>
      <c r="F286" s="70">
        <f>-VLOOKUP('VAA PW'!$G$9,Brandstof!$A$2:$C$8,3,FALSE)</f>
        <v>-67</v>
      </c>
      <c r="G286" s="70" t="s">
        <v>6</v>
      </c>
      <c r="I286" s="70">
        <f>Maanden!I285</f>
        <v>0</v>
      </c>
      <c r="J286" s="70">
        <f>Maanden!J285</f>
        <v>365</v>
      </c>
      <c r="K286" s="70" t="s">
        <v>18</v>
      </c>
      <c r="L286" s="71">
        <f t="shared" si="22"/>
        <v>0</v>
      </c>
      <c r="N286" s="72">
        <f>Maanden!F285</f>
        <v>51533</v>
      </c>
      <c r="O286" s="72">
        <f>Maanden!G285</f>
        <v>51560</v>
      </c>
      <c r="P286" s="70">
        <f>Maanden!N285</f>
        <v>28</v>
      </c>
      <c r="Q286" s="70" t="str">
        <f t="shared" si="20"/>
        <v>x 70% =</v>
      </c>
      <c r="R286" s="71">
        <f t="shared" si="21"/>
        <v>0</v>
      </c>
    </row>
    <row r="287" spans="1:18" x14ac:dyDescent="0.25">
      <c r="A287" s="70">
        <f>IF(AND(L287&lt;&gt;0,A286&gt;0),A286+1,IF(L287&lt;&gt;0,IF('VAA PW'!$XEW$1='VAA PW'!$XEW$12,'VAA PW'!$XEW$13,1),0))</f>
        <v>0</v>
      </c>
      <c r="B287" s="71">
        <f>'VAA PW'!$G$6</f>
        <v>62500</v>
      </c>
      <c r="C287" s="70" t="s">
        <v>5</v>
      </c>
      <c r="D28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87" s="70">
        <f>IF(AND('VAA PW'!$G$7="",'VAA PW'!$G$9="Diesel"),-F287+125,IF(AND('VAA PW'!$G$7="",'VAA PW'!$G$9="Benzine"),-F287+125,Detail!D287))</f>
        <v>52</v>
      </c>
      <c r="F287" s="70">
        <f>-VLOOKUP('VAA PW'!$G$9,Brandstof!$A$2:$C$8,3,FALSE)</f>
        <v>-67</v>
      </c>
      <c r="G287" s="70" t="s">
        <v>6</v>
      </c>
      <c r="I287" s="70">
        <f>Maanden!I286</f>
        <v>0</v>
      </c>
      <c r="J287" s="70">
        <f>Maanden!J286</f>
        <v>365</v>
      </c>
      <c r="K287" s="70" t="s">
        <v>18</v>
      </c>
      <c r="L287" s="71">
        <f t="shared" si="22"/>
        <v>0</v>
      </c>
      <c r="N287" s="72">
        <f>Maanden!F286</f>
        <v>51561</v>
      </c>
      <c r="O287" s="72">
        <f>Maanden!G286</f>
        <v>51591</v>
      </c>
      <c r="P287" s="70">
        <f>Maanden!N286</f>
        <v>31</v>
      </c>
      <c r="Q287" s="70" t="str">
        <f t="shared" si="20"/>
        <v>x 70% =</v>
      </c>
      <c r="R287" s="71">
        <f t="shared" si="21"/>
        <v>0</v>
      </c>
    </row>
    <row r="288" spans="1:18" x14ac:dyDescent="0.25">
      <c r="A288" s="70">
        <f>IF(AND(L288&lt;&gt;0,A287&gt;0),A287+1,IF(L288&lt;&gt;0,IF('VAA PW'!$XEW$1='VAA PW'!$XEW$12,'VAA PW'!$XEW$13,1),0))</f>
        <v>0</v>
      </c>
      <c r="B288" s="71">
        <f>'VAA PW'!$G$6</f>
        <v>62500</v>
      </c>
      <c r="C288" s="70" t="s">
        <v>5</v>
      </c>
      <c r="D28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88" s="70">
        <f>IF(AND('VAA PW'!$G$7="",'VAA PW'!$G$9="Diesel"),-F288+125,IF(AND('VAA PW'!$G$7="",'VAA PW'!$G$9="Benzine"),-F288+125,Detail!D288))</f>
        <v>52</v>
      </c>
      <c r="F288" s="70">
        <f>-VLOOKUP('VAA PW'!$G$9,Brandstof!$A$2:$C$8,3,FALSE)</f>
        <v>-67</v>
      </c>
      <c r="G288" s="70" t="s">
        <v>6</v>
      </c>
      <c r="I288" s="70">
        <f>Maanden!I287</f>
        <v>0</v>
      </c>
      <c r="J288" s="70">
        <f>Maanden!J287</f>
        <v>365</v>
      </c>
      <c r="K288" s="70" t="s">
        <v>18</v>
      </c>
      <c r="L288" s="71">
        <f t="shared" si="22"/>
        <v>0</v>
      </c>
      <c r="N288" s="72">
        <f>Maanden!F287</f>
        <v>51592</v>
      </c>
      <c r="O288" s="72">
        <f>Maanden!G287</f>
        <v>51621</v>
      </c>
      <c r="P288" s="70">
        <f>Maanden!N287</f>
        <v>30</v>
      </c>
      <c r="Q288" s="70" t="str">
        <f t="shared" si="20"/>
        <v>x 70% =</v>
      </c>
      <c r="R288" s="71">
        <f t="shared" si="21"/>
        <v>0</v>
      </c>
    </row>
    <row r="289" spans="1:18" x14ac:dyDescent="0.25">
      <c r="A289" s="70">
        <f>IF(AND(L289&lt;&gt;0,A288&gt;0),A288+1,IF(L289&lt;&gt;0,IF('VAA PW'!$XEW$1='VAA PW'!$XEW$12,'VAA PW'!$XEW$13,1),0))</f>
        <v>0</v>
      </c>
      <c r="B289" s="71">
        <f>'VAA PW'!$G$6</f>
        <v>62500</v>
      </c>
      <c r="C289" s="70" t="s">
        <v>5</v>
      </c>
      <c r="D28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89" s="70">
        <f>IF(AND('VAA PW'!$G$7="",'VAA PW'!$G$9="Diesel"),-F289+125,IF(AND('VAA PW'!$G$7="",'VAA PW'!$G$9="Benzine"),-F289+125,Detail!D289))</f>
        <v>52</v>
      </c>
      <c r="F289" s="70">
        <f>-VLOOKUP('VAA PW'!$G$9,Brandstof!$A$2:$C$8,3,FALSE)</f>
        <v>-67</v>
      </c>
      <c r="G289" s="70" t="s">
        <v>6</v>
      </c>
      <c r="I289" s="70">
        <f>Maanden!I288</f>
        <v>0</v>
      </c>
      <c r="J289" s="70">
        <f>Maanden!J288</f>
        <v>365</v>
      </c>
      <c r="K289" s="70" t="s">
        <v>18</v>
      </c>
      <c r="L289" s="71">
        <f t="shared" si="22"/>
        <v>0</v>
      </c>
      <c r="N289" s="72">
        <f>Maanden!F288</f>
        <v>51622</v>
      </c>
      <c r="O289" s="72">
        <f>Maanden!G288</f>
        <v>51652</v>
      </c>
      <c r="P289" s="70">
        <f>Maanden!N288</f>
        <v>31</v>
      </c>
      <c r="Q289" s="70" t="str">
        <f t="shared" si="20"/>
        <v>x 70% =</v>
      </c>
      <c r="R289" s="71">
        <f t="shared" si="21"/>
        <v>0</v>
      </c>
    </row>
    <row r="290" spans="1:18" x14ac:dyDescent="0.25">
      <c r="A290" s="70">
        <f>IF(AND(L290&lt;&gt;0,A289&gt;0),A289+1,IF(L290&lt;&gt;0,IF('VAA PW'!$XEW$1='VAA PW'!$XEW$12,'VAA PW'!$XEW$13,1),0))</f>
        <v>0</v>
      </c>
      <c r="B290" s="71">
        <f>'VAA PW'!$G$6</f>
        <v>62500</v>
      </c>
      <c r="C290" s="70" t="s">
        <v>5</v>
      </c>
      <c r="D29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90" s="70">
        <f>IF(AND('VAA PW'!$G$7="",'VAA PW'!$G$9="Diesel"),-F290+125,IF(AND('VAA PW'!$G$7="",'VAA PW'!$G$9="Benzine"),-F290+125,Detail!D290))</f>
        <v>52</v>
      </c>
      <c r="F290" s="70">
        <f>-VLOOKUP('VAA PW'!$G$9,Brandstof!$A$2:$C$8,3,FALSE)</f>
        <v>-67</v>
      </c>
      <c r="G290" s="70" t="s">
        <v>6</v>
      </c>
      <c r="I290" s="70">
        <f>Maanden!I289</f>
        <v>0</v>
      </c>
      <c r="J290" s="70">
        <f>Maanden!J289</f>
        <v>365</v>
      </c>
      <c r="K290" s="70" t="s">
        <v>18</v>
      </c>
      <c r="L290" s="71">
        <f t="shared" si="22"/>
        <v>0</v>
      </c>
      <c r="N290" s="72">
        <f>Maanden!F289</f>
        <v>51653</v>
      </c>
      <c r="O290" s="72">
        <f>Maanden!G289</f>
        <v>51682</v>
      </c>
      <c r="P290" s="70">
        <f>Maanden!N289</f>
        <v>30</v>
      </c>
      <c r="Q290" s="70" t="str">
        <f t="shared" si="20"/>
        <v>x 70% =</v>
      </c>
      <c r="R290" s="71">
        <f t="shared" si="21"/>
        <v>0</v>
      </c>
    </row>
    <row r="291" spans="1:18" x14ac:dyDescent="0.25">
      <c r="A291" s="70">
        <f>IF(AND(L291&lt;&gt;0,A290&gt;0),A290+1,IF(L291&lt;&gt;0,IF('VAA PW'!$XEW$1='VAA PW'!$XEW$12,'VAA PW'!$XEW$13,1),0))</f>
        <v>0</v>
      </c>
      <c r="B291" s="71">
        <f>'VAA PW'!$G$6</f>
        <v>62500</v>
      </c>
      <c r="C291" s="70" t="s">
        <v>5</v>
      </c>
      <c r="D29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91" s="70">
        <f>IF(AND('VAA PW'!$G$7="",'VAA PW'!$G$9="Diesel"),-F291+125,IF(AND('VAA PW'!$G$7="",'VAA PW'!$G$9="Benzine"),-F291+125,Detail!D291))</f>
        <v>52</v>
      </c>
      <c r="F291" s="70">
        <f>-VLOOKUP('VAA PW'!$G$9,Brandstof!$A$2:$C$8,3,FALSE)</f>
        <v>-67</v>
      </c>
      <c r="G291" s="70" t="s">
        <v>6</v>
      </c>
      <c r="I291" s="70">
        <f>Maanden!I290</f>
        <v>0</v>
      </c>
      <c r="J291" s="70">
        <f>Maanden!J290</f>
        <v>365</v>
      </c>
      <c r="K291" s="70" t="s">
        <v>18</v>
      </c>
      <c r="L291" s="71">
        <f t="shared" si="22"/>
        <v>0</v>
      </c>
      <c r="N291" s="72">
        <f>Maanden!F290</f>
        <v>51683</v>
      </c>
      <c r="O291" s="72">
        <f>Maanden!G290</f>
        <v>51713</v>
      </c>
      <c r="P291" s="70">
        <f>Maanden!N290</f>
        <v>31</v>
      </c>
      <c r="Q291" s="70" t="str">
        <f t="shared" si="20"/>
        <v>x 70% =</v>
      </c>
      <c r="R291" s="71">
        <f t="shared" si="21"/>
        <v>0</v>
      </c>
    </row>
    <row r="292" spans="1:18" x14ac:dyDescent="0.25">
      <c r="A292" s="70">
        <f>IF(AND(L292&lt;&gt;0,A291&gt;0),A291+1,IF(L292&lt;&gt;0,IF('VAA PW'!$XEW$1='VAA PW'!$XEW$12,'VAA PW'!$XEW$13,1),0))</f>
        <v>0</v>
      </c>
      <c r="B292" s="71">
        <f>'VAA PW'!$G$6</f>
        <v>62500</v>
      </c>
      <c r="C292" s="70" t="s">
        <v>5</v>
      </c>
      <c r="D29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92" s="70">
        <f>IF(AND('VAA PW'!$G$7="",'VAA PW'!$G$9="Diesel"),-F292+125,IF(AND('VAA PW'!$G$7="",'VAA PW'!$G$9="Benzine"),-F292+125,Detail!D292))</f>
        <v>52</v>
      </c>
      <c r="F292" s="70">
        <f>-VLOOKUP('VAA PW'!$G$9,Brandstof!$A$2:$C$8,3,FALSE)</f>
        <v>-67</v>
      </c>
      <c r="G292" s="70" t="s">
        <v>6</v>
      </c>
      <c r="I292" s="70">
        <f>Maanden!I291</f>
        <v>0</v>
      </c>
      <c r="J292" s="70">
        <f>Maanden!J291</f>
        <v>365</v>
      </c>
      <c r="K292" s="70" t="s">
        <v>18</v>
      </c>
      <c r="L292" s="71">
        <f t="shared" si="22"/>
        <v>0</v>
      </c>
      <c r="N292" s="72">
        <f>Maanden!F291</f>
        <v>51714</v>
      </c>
      <c r="O292" s="72">
        <f>Maanden!G291</f>
        <v>51744</v>
      </c>
      <c r="P292" s="70">
        <f>Maanden!N291</f>
        <v>31</v>
      </c>
      <c r="Q292" s="70" t="str">
        <f t="shared" si="20"/>
        <v>x 70% =</v>
      </c>
      <c r="R292" s="71">
        <f t="shared" si="21"/>
        <v>0</v>
      </c>
    </row>
    <row r="293" spans="1:18" x14ac:dyDescent="0.25">
      <c r="A293" s="70">
        <f>IF(AND(L293&lt;&gt;0,A292&gt;0),A292+1,IF(L293&lt;&gt;0,IF('VAA PW'!$XEW$1='VAA PW'!$XEW$12,'VAA PW'!$XEW$13,1),0))</f>
        <v>0</v>
      </c>
      <c r="B293" s="71">
        <f>'VAA PW'!$G$6</f>
        <v>62500</v>
      </c>
      <c r="C293" s="70" t="s">
        <v>5</v>
      </c>
      <c r="D29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93" s="70">
        <f>IF(AND('VAA PW'!$G$7="",'VAA PW'!$G$9="Diesel"),-F293+125,IF(AND('VAA PW'!$G$7="",'VAA PW'!$G$9="Benzine"),-F293+125,Detail!D293))</f>
        <v>52</v>
      </c>
      <c r="F293" s="70">
        <f>-VLOOKUP('VAA PW'!$G$9,Brandstof!$A$2:$C$8,3,FALSE)</f>
        <v>-67</v>
      </c>
      <c r="G293" s="70" t="s">
        <v>6</v>
      </c>
      <c r="I293" s="70">
        <f>Maanden!I292</f>
        <v>0</v>
      </c>
      <c r="J293" s="70">
        <f>Maanden!J292</f>
        <v>365</v>
      </c>
      <c r="K293" s="70" t="s">
        <v>18</v>
      </c>
      <c r="L293" s="71">
        <f t="shared" si="22"/>
        <v>0</v>
      </c>
      <c r="N293" s="72">
        <f>Maanden!F292</f>
        <v>51745</v>
      </c>
      <c r="O293" s="72">
        <f>Maanden!G292</f>
        <v>51774</v>
      </c>
      <c r="P293" s="70">
        <f>Maanden!N292</f>
        <v>30</v>
      </c>
      <c r="Q293" s="70" t="str">
        <f t="shared" si="20"/>
        <v>x 70% =</v>
      </c>
      <c r="R293" s="71">
        <f t="shared" si="21"/>
        <v>0</v>
      </c>
    </row>
    <row r="294" spans="1:18" x14ac:dyDescent="0.25">
      <c r="A294" s="70">
        <f>IF(AND(L294&lt;&gt;0,A293&gt;0),A293+1,IF(L294&lt;&gt;0,IF('VAA PW'!$XEW$1='VAA PW'!$XEW$12,'VAA PW'!$XEW$13,1),0))</f>
        <v>0</v>
      </c>
      <c r="B294" s="71">
        <f>'VAA PW'!$G$6</f>
        <v>62500</v>
      </c>
      <c r="C294" s="70" t="s">
        <v>5</v>
      </c>
      <c r="D29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94" s="70">
        <f>IF(AND('VAA PW'!$G$7="",'VAA PW'!$G$9="Diesel"),-F294+125,IF(AND('VAA PW'!$G$7="",'VAA PW'!$G$9="Benzine"),-F294+125,Detail!D294))</f>
        <v>52</v>
      </c>
      <c r="F294" s="70">
        <f>-VLOOKUP('VAA PW'!$G$9,Brandstof!$A$2:$C$8,3,FALSE)</f>
        <v>-67</v>
      </c>
      <c r="G294" s="70" t="s">
        <v>6</v>
      </c>
      <c r="I294" s="70">
        <f>Maanden!I293</f>
        <v>0</v>
      </c>
      <c r="J294" s="70">
        <f>Maanden!J293</f>
        <v>365</v>
      </c>
      <c r="K294" s="70" t="s">
        <v>18</v>
      </c>
      <c r="L294" s="71">
        <f t="shared" si="22"/>
        <v>0</v>
      </c>
      <c r="N294" s="72">
        <f>Maanden!F293</f>
        <v>51775</v>
      </c>
      <c r="O294" s="72">
        <f>Maanden!G293</f>
        <v>51805</v>
      </c>
      <c r="P294" s="70">
        <f>Maanden!N293</f>
        <v>31</v>
      </c>
      <c r="Q294" s="70" t="str">
        <f t="shared" si="20"/>
        <v>x 70% =</v>
      </c>
      <c r="R294" s="71">
        <f t="shared" si="21"/>
        <v>0</v>
      </c>
    </row>
    <row r="295" spans="1:18" x14ac:dyDescent="0.25">
      <c r="A295" s="70">
        <f>IF(AND(L295&lt;&gt;0,A294&gt;0),A294+1,IF(L295&lt;&gt;0,IF('VAA PW'!$XEW$1='VAA PW'!$XEW$12,'VAA PW'!$XEW$13,1),0))</f>
        <v>0</v>
      </c>
      <c r="B295" s="71">
        <f>'VAA PW'!$G$6</f>
        <v>62500</v>
      </c>
      <c r="C295" s="70" t="s">
        <v>5</v>
      </c>
      <c r="D29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95" s="70">
        <f>IF(AND('VAA PW'!$G$7="",'VAA PW'!$G$9="Diesel"),-F295+125,IF(AND('VAA PW'!$G$7="",'VAA PW'!$G$9="Benzine"),-F295+125,Detail!D295))</f>
        <v>52</v>
      </c>
      <c r="F295" s="70">
        <f>-VLOOKUP('VAA PW'!$G$9,Brandstof!$A$2:$C$8,3,FALSE)</f>
        <v>-67</v>
      </c>
      <c r="G295" s="70" t="s">
        <v>6</v>
      </c>
      <c r="I295" s="70">
        <f>Maanden!I294</f>
        <v>0</v>
      </c>
      <c r="J295" s="70">
        <f>Maanden!J294</f>
        <v>365</v>
      </c>
      <c r="K295" s="70" t="s">
        <v>18</v>
      </c>
      <c r="L295" s="71">
        <f t="shared" si="22"/>
        <v>0</v>
      </c>
      <c r="N295" s="72">
        <f>Maanden!F294</f>
        <v>51806</v>
      </c>
      <c r="O295" s="72">
        <f>Maanden!G294</f>
        <v>51835</v>
      </c>
      <c r="P295" s="70">
        <f>Maanden!N294</f>
        <v>30</v>
      </c>
      <c r="Q295" s="70" t="str">
        <f t="shared" si="20"/>
        <v>x 70% =</v>
      </c>
      <c r="R295" s="71">
        <f t="shared" si="21"/>
        <v>0</v>
      </c>
    </row>
    <row r="296" spans="1:18" x14ac:dyDescent="0.25">
      <c r="A296" s="70">
        <f>IF(AND(L296&lt;&gt;0,A295&gt;0),A295+1,IF(L296&lt;&gt;0,IF('VAA PW'!$XEW$1='VAA PW'!$XEW$12,'VAA PW'!$XEW$13,1),0))</f>
        <v>0</v>
      </c>
      <c r="B296" s="71">
        <f>'VAA PW'!$G$6</f>
        <v>62500</v>
      </c>
      <c r="C296" s="70" t="s">
        <v>5</v>
      </c>
      <c r="D29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96" s="70">
        <f>IF(AND('VAA PW'!$G$7="",'VAA PW'!$G$9="Diesel"),-F296+125,IF(AND('VAA PW'!$G$7="",'VAA PW'!$G$9="Benzine"),-F296+125,Detail!D296))</f>
        <v>52</v>
      </c>
      <c r="F296" s="70">
        <f>-VLOOKUP('VAA PW'!$G$9,Brandstof!$A$2:$C$8,3,FALSE)</f>
        <v>-67</v>
      </c>
      <c r="G296" s="70" t="s">
        <v>6</v>
      </c>
      <c r="I296" s="70">
        <f>Maanden!I295</f>
        <v>0</v>
      </c>
      <c r="J296" s="70">
        <f>Maanden!J295</f>
        <v>365</v>
      </c>
      <c r="K296" s="70" t="s">
        <v>18</v>
      </c>
      <c r="L296" s="71">
        <f t="shared" si="22"/>
        <v>0</v>
      </c>
      <c r="N296" s="72">
        <f>Maanden!F295</f>
        <v>51836</v>
      </c>
      <c r="O296" s="72">
        <f>Maanden!G295</f>
        <v>51866</v>
      </c>
      <c r="P296" s="70">
        <f>Maanden!N295</f>
        <v>31</v>
      </c>
      <c r="Q296" s="70" t="str">
        <f t="shared" si="20"/>
        <v>x 70% =</v>
      </c>
      <c r="R296" s="71">
        <f t="shared" si="21"/>
        <v>0</v>
      </c>
    </row>
    <row r="297" spans="1:18" x14ac:dyDescent="0.25">
      <c r="A297" s="70">
        <f>IF(AND(L297&lt;&gt;0,A296&gt;0),A296+1,IF(L297&lt;&gt;0,IF('VAA PW'!$XEW$1='VAA PW'!$XEW$12,'VAA PW'!$XEW$13,1),0))</f>
        <v>0</v>
      </c>
      <c r="B297" s="71">
        <f>'VAA PW'!$G$6</f>
        <v>62500</v>
      </c>
      <c r="C297" s="70" t="s">
        <v>5</v>
      </c>
      <c r="D29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97" s="70">
        <f>IF(AND('VAA PW'!$G$7="",'VAA PW'!$G$9="Diesel"),-F297+125,IF(AND('VAA PW'!$G$7="",'VAA PW'!$G$9="Benzine"),-F297+125,Detail!D297))</f>
        <v>52</v>
      </c>
      <c r="F297" s="70">
        <f>-VLOOKUP('VAA PW'!$G$9,Brandstof!$A$2:$C$8,3,FALSE)</f>
        <v>-67</v>
      </c>
      <c r="G297" s="70" t="s">
        <v>6</v>
      </c>
      <c r="I297" s="70">
        <f>Maanden!I296</f>
        <v>0</v>
      </c>
      <c r="J297" s="70">
        <f>Maanden!J296</f>
        <v>365</v>
      </c>
      <c r="K297" s="70" t="s">
        <v>18</v>
      </c>
      <c r="L297" s="71">
        <f t="shared" si="22"/>
        <v>0</v>
      </c>
      <c r="N297" s="72">
        <f>Maanden!F296</f>
        <v>51867</v>
      </c>
      <c r="O297" s="72">
        <f>Maanden!G296</f>
        <v>51897</v>
      </c>
      <c r="P297" s="70">
        <f>Maanden!N296</f>
        <v>31</v>
      </c>
      <c r="Q297" s="70" t="str">
        <f t="shared" si="20"/>
        <v>x 70% =</v>
      </c>
      <c r="R297" s="71">
        <f t="shared" si="21"/>
        <v>0</v>
      </c>
    </row>
    <row r="298" spans="1:18" x14ac:dyDescent="0.25">
      <c r="A298" s="70">
        <f>IF(AND(L298&lt;&gt;0,A297&gt;0),A297+1,IF(L298&lt;&gt;0,IF('VAA PW'!$XEW$1='VAA PW'!$XEW$12,'VAA PW'!$XEW$13,1),0))</f>
        <v>0</v>
      </c>
      <c r="B298" s="71">
        <f>'VAA PW'!$G$6</f>
        <v>62500</v>
      </c>
      <c r="C298" s="70" t="s">
        <v>5</v>
      </c>
      <c r="D29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98" s="70">
        <f>IF(AND('VAA PW'!$G$7="",'VAA PW'!$G$9="Diesel"),-F298+125,IF(AND('VAA PW'!$G$7="",'VAA PW'!$G$9="Benzine"),-F298+125,Detail!D298))</f>
        <v>52</v>
      </c>
      <c r="F298" s="70">
        <f>-VLOOKUP('VAA PW'!$G$9,Brandstof!$A$2:$C$8,3,FALSE)</f>
        <v>-67</v>
      </c>
      <c r="G298" s="70" t="s">
        <v>6</v>
      </c>
      <c r="I298" s="70">
        <f>Maanden!I297</f>
        <v>0</v>
      </c>
      <c r="J298" s="70">
        <f>Maanden!J297</f>
        <v>365</v>
      </c>
      <c r="K298" s="70" t="s">
        <v>18</v>
      </c>
      <c r="L298" s="71">
        <f t="shared" si="22"/>
        <v>0</v>
      </c>
      <c r="N298" s="72">
        <f>Maanden!F297</f>
        <v>51898</v>
      </c>
      <c r="O298" s="72">
        <f>Maanden!G297</f>
        <v>51925</v>
      </c>
      <c r="P298" s="70">
        <f>Maanden!N297</f>
        <v>28</v>
      </c>
      <c r="Q298" s="70" t="str">
        <f t="shared" si="20"/>
        <v>x 70% =</v>
      </c>
      <c r="R298" s="71">
        <f t="shared" si="21"/>
        <v>0</v>
      </c>
    </row>
    <row r="299" spans="1:18" x14ac:dyDescent="0.25">
      <c r="A299" s="70">
        <f>IF(AND(L299&lt;&gt;0,A298&gt;0),A298+1,IF(L299&lt;&gt;0,IF('VAA PW'!$XEW$1='VAA PW'!$XEW$12,'VAA PW'!$XEW$13,1),0))</f>
        <v>0</v>
      </c>
      <c r="B299" s="71">
        <f>'VAA PW'!$G$6</f>
        <v>62500</v>
      </c>
      <c r="C299" s="70" t="s">
        <v>5</v>
      </c>
      <c r="D29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299" s="70">
        <f>IF(AND('VAA PW'!$G$7="",'VAA PW'!$G$9="Diesel"),-F299+125,IF(AND('VAA PW'!$G$7="",'VAA PW'!$G$9="Benzine"),-F299+125,Detail!D299))</f>
        <v>52</v>
      </c>
      <c r="F299" s="70">
        <f>-VLOOKUP('VAA PW'!$G$9,Brandstof!$A$2:$C$8,3,FALSE)</f>
        <v>-67</v>
      </c>
      <c r="G299" s="70" t="s">
        <v>6</v>
      </c>
      <c r="I299" s="70">
        <f>Maanden!I298</f>
        <v>0</v>
      </c>
      <c r="J299" s="70">
        <f>Maanden!J298</f>
        <v>365</v>
      </c>
      <c r="K299" s="70" t="s">
        <v>18</v>
      </c>
      <c r="L299" s="71">
        <f t="shared" si="22"/>
        <v>0</v>
      </c>
      <c r="N299" s="72">
        <f>Maanden!F298</f>
        <v>51926</v>
      </c>
      <c r="O299" s="72">
        <f>Maanden!G298</f>
        <v>51956</v>
      </c>
      <c r="P299" s="70">
        <f>Maanden!N298</f>
        <v>31</v>
      </c>
      <c r="Q299" s="70" t="str">
        <f t="shared" si="20"/>
        <v>x 70% =</v>
      </c>
      <c r="R299" s="71">
        <f t="shared" si="21"/>
        <v>0</v>
      </c>
    </row>
    <row r="300" spans="1:18" x14ac:dyDescent="0.25">
      <c r="A300" s="70">
        <f>IF(AND(L300&lt;&gt;0,A299&gt;0),A299+1,IF(L300&lt;&gt;0,IF('VAA PW'!$XEW$1='VAA PW'!$XEW$12,'VAA PW'!$XEW$13,1),0))</f>
        <v>0</v>
      </c>
      <c r="B300" s="71">
        <f>'VAA PW'!$G$6</f>
        <v>62500</v>
      </c>
      <c r="C300" s="70" t="s">
        <v>5</v>
      </c>
      <c r="D30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00" s="70">
        <f>IF(AND('VAA PW'!$G$7="",'VAA PW'!$G$9="Diesel"),-F300+125,IF(AND('VAA PW'!$G$7="",'VAA PW'!$G$9="Benzine"),-F300+125,Detail!D300))</f>
        <v>52</v>
      </c>
      <c r="F300" s="70">
        <f>-VLOOKUP('VAA PW'!$G$9,Brandstof!$A$2:$C$8,3,FALSE)</f>
        <v>-67</v>
      </c>
      <c r="G300" s="70" t="s">
        <v>6</v>
      </c>
      <c r="I300" s="70">
        <f>Maanden!I299</f>
        <v>0</v>
      </c>
      <c r="J300" s="70">
        <f>Maanden!J299</f>
        <v>365</v>
      </c>
      <c r="K300" s="70" t="s">
        <v>18</v>
      </c>
      <c r="L300" s="71">
        <f t="shared" si="22"/>
        <v>0</v>
      </c>
      <c r="N300" s="72">
        <f>Maanden!F299</f>
        <v>51957</v>
      </c>
      <c r="O300" s="72">
        <f>Maanden!G299</f>
        <v>51986</v>
      </c>
      <c r="P300" s="70">
        <f>Maanden!N299</f>
        <v>30</v>
      </c>
      <c r="Q300" s="70" t="str">
        <f t="shared" si="20"/>
        <v>x 70% =</v>
      </c>
      <c r="R300" s="71">
        <f t="shared" si="21"/>
        <v>0</v>
      </c>
    </row>
    <row r="301" spans="1:18" x14ac:dyDescent="0.25">
      <c r="A301" s="70">
        <f>IF(AND(L301&lt;&gt;0,A300&gt;0),A300+1,IF(L301&lt;&gt;0,IF('VAA PW'!$XEW$1='VAA PW'!$XEW$12,'VAA PW'!$XEW$13,1),0))</f>
        <v>0</v>
      </c>
      <c r="B301" s="71">
        <f>'VAA PW'!$G$6</f>
        <v>62500</v>
      </c>
      <c r="C301" s="70" t="s">
        <v>5</v>
      </c>
      <c r="D30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01" s="70">
        <f>IF(AND('VAA PW'!$G$7="",'VAA PW'!$G$9="Diesel"),-F301+125,IF(AND('VAA PW'!$G$7="",'VAA PW'!$G$9="Benzine"),-F301+125,Detail!D301))</f>
        <v>52</v>
      </c>
      <c r="F301" s="70">
        <f>-VLOOKUP('VAA PW'!$G$9,Brandstof!$A$2:$C$8,3,FALSE)</f>
        <v>-67</v>
      </c>
      <c r="G301" s="70" t="s">
        <v>6</v>
      </c>
      <c r="I301" s="70">
        <f>Maanden!I300</f>
        <v>0</v>
      </c>
      <c r="J301" s="70">
        <f>Maanden!J300</f>
        <v>365</v>
      </c>
      <c r="K301" s="70" t="s">
        <v>18</v>
      </c>
      <c r="L301" s="71">
        <f t="shared" si="22"/>
        <v>0</v>
      </c>
      <c r="N301" s="72">
        <f>Maanden!F300</f>
        <v>51987</v>
      </c>
      <c r="O301" s="72">
        <f>Maanden!G300</f>
        <v>52017</v>
      </c>
      <c r="P301" s="70">
        <f>Maanden!N300</f>
        <v>31</v>
      </c>
      <c r="Q301" s="70" t="str">
        <f t="shared" si="20"/>
        <v>x 70% =</v>
      </c>
      <c r="R301" s="71">
        <f t="shared" si="21"/>
        <v>0</v>
      </c>
    </row>
    <row r="302" spans="1:18" x14ac:dyDescent="0.25">
      <c r="A302" s="70">
        <f>IF(AND(L302&lt;&gt;0,A301&gt;0),A301+1,IF(L302&lt;&gt;0,IF('VAA PW'!$XEW$1='VAA PW'!$XEW$12,'VAA PW'!$XEW$13,1),0))</f>
        <v>0</v>
      </c>
      <c r="B302" s="71">
        <f>'VAA PW'!$G$6</f>
        <v>62500</v>
      </c>
      <c r="C302" s="70" t="s">
        <v>5</v>
      </c>
      <c r="D30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02" s="70">
        <f>IF(AND('VAA PW'!$G$7="",'VAA PW'!$G$9="Diesel"),-F302+125,IF(AND('VAA PW'!$G$7="",'VAA PW'!$G$9="Benzine"),-F302+125,Detail!D302))</f>
        <v>52</v>
      </c>
      <c r="F302" s="70">
        <f>-VLOOKUP('VAA PW'!$G$9,Brandstof!$A$2:$C$8,3,FALSE)</f>
        <v>-67</v>
      </c>
      <c r="G302" s="70" t="s">
        <v>6</v>
      </c>
      <c r="I302" s="70">
        <f>Maanden!I301</f>
        <v>0</v>
      </c>
      <c r="J302" s="70">
        <f>Maanden!J301</f>
        <v>365</v>
      </c>
      <c r="K302" s="70" t="s">
        <v>18</v>
      </c>
      <c r="L302" s="71">
        <f t="shared" si="22"/>
        <v>0</v>
      </c>
      <c r="N302" s="72">
        <f>Maanden!F301</f>
        <v>52018</v>
      </c>
      <c r="O302" s="72">
        <f>Maanden!G301</f>
        <v>52047</v>
      </c>
      <c r="P302" s="70">
        <f>Maanden!N301</f>
        <v>30</v>
      </c>
      <c r="Q302" s="70" t="str">
        <f t="shared" si="20"/>
        <v>x 70% =</v>
      </c>
      <c r="R302" s="71">
        <f t="shared" si="21"/>
        <v>0</v>
      </c>
    </row>
    <row r="303" spans="1:18" x14ac:dyDescent="0.25">
      <c r="A303" s="70">
        <f>IF(AND(L303&lt;&gt;0,A302&gt;0),A302+1,IF(L303&lt;&gt;0,IF('VAA PW'!$XEW$1='VAA PW'!$XEW$12,'VAA PW'!$XEW$13,1),0))</f>
        <v>0</v>
      </c>
      <c r="B303" s="71">
        <f>'VAA PW'!$G$6</f>
        <v>62500</v>
      </c>
      <c r="C303" s="70" t="s">
        <v>5</v>
      </c>
      <c r="D30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03" s="70">
        <f>IF(AND('VAA PW'!$G$7="",'VAA PW'!$G$9="Diesel"),-F303+125,IF(AND('VAA PW'!$G$7="",'VAA PW'!$G$9="Benzine"),-F303+125,Detail!D303))</f>
        <v>52</v>
      </c>
      <c r="F303" s="70">
        <f>-VLOOKUP('VAA PW'!$G$9,Brandstof!$A$2:$C$8,3,FALSE)</f>
        <v>-67</v>
      </c>
      <c r="G303" s="70" t="s">
        <v>6</v>
      </c>
      <c r="I303" s="70">
        <f>Maanden!I302</f>
        <v>0</v>
      </c>
      <c r="J303" s="70">
        <f>Maanden!J302</f>
        <v>365</v>
      </c>
      <c r="K303" s="70" t="s">
        <v>18</v>
      </c>
      <c r="L303" s="71">
        <f t="shared" si="22"/>
        <v>0</v>
      </c>
      <c r="N303" s="72">
        <f>Maanden!F302</f>
        <v>52048</v>
      </c>
      <c r="O303" s="72">
        <f>Maanden!G302</f>
        <v>52078</v>
      </c>
      <c r="P303" s="70">
        <f>Maanden!N302</f>
        <v>31</v>
      </c>
      <c r="Q303" s="70" t="str">
        <f t="shared" si="20"/>
        <v>x 70% =</v>
      </c>
      <c r="R303" s="71">
        <f t="shared" si="21"/>
        <v>0</v>
      </c>
    </row>
    <row r="304" spans="1:18" x14ac:dyDescent="0.25">
      <c r="A304" s="70">
        <f>IF(AND(L304&lt;&gt;0,A303&gt;0),A303+1,IF(L304&lt;&gt;0,IF('VAA PW'!$XEW$1='VAA PW'!$XEW$12,'VAA PW'!$XEW$13,1),0))</f>
        <v>0</v>
      </c>
      <c r="B304" s="71">
        <f>'VAA PW'!$G$6</f>
        <v>62500</v>
      </c>
      <c r="C304" s="70" t="s">
        <v>5</v>
      </c>
      <c r="D30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04" s="70">
        <f>IF(AND('VAA PW'!$G$7="",'VAA PW'!$G$9="Diesel"),-F304+125,IF(AND('VAA PW'!$G$7="",'VAA PW'!$G$9="Benzine"),-F304+125,Detail!D304))</f>
        <v>52</v>
      </c>
      <c r="F304" s="70">
        <f>-VLOOKUP('VAA PW'!$G$9,Brandstof!$A$2:$C$8,3,FALSE)</f>
        <v>-67</v>
      </c>
      <c r="G304" s="70" t="s">
        <v>6</v>
      </c>
      <c r="I304" s="70">
        <f>Maanden!I303</f>
        <v>0</v>
      </c>
      <c r="J304" s="70">
        <f>Maanden!J303</f>
        <v>365</v>
      </c>
      <c r="K304" s="70" t="s">
        <v>18</v>
      </c>
      <c r="L304" s="71">
        <f t="shared" si="22"/>
        <v>0</v>
      </c>
      <c r="N304" s="72">
        <f>Maanden!F303</f>
        <v>52079</v>
      </c>
      <c r="O304" s="72">
        <f>Maanden!G303</f>
        <v>52109</v>
      </c>
      <c r="P304" s="70">
        <f>Maanden!N303</f>
        <v>31</v>
      </c>
      <c r="Q304" s="70" t="str">
        <f t="shared" si="20"/>
        <v>x 70% =</v>
      </c>
      <c r="R304" s="71">
        <f t="shared" si="21"/>
        <v>0</v>
      </c>
    </row>
    <row r="305" spans="1:18" x14ac:dyDescent="0.25">
      <c r="A305" s="70">
        <f>IF(AND(L305&lt;&gt;0,A304&gt;0),A304+1,IF(L305&lt;&gt;0,IF('VAA PW'!$XEW$1='VAA PW'!$XEW$12,'VAA PW'!$XEW$13,1),0))</f>
        <v>0</v>
      </c>
      <c r="B305" s="71">
        <f>'VAA PW'!$G$6</f>
        <v>62500</v>
      </c>
      <c r="C305" s="70" t="s">
        <v>5</v>
      </c>
      <c r="D30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05" s="70">
        <f>IF(AND('VAA PW'!$G$7="",'VAA PW'!$G$9="Diesel"),-F305+125,IF(AND('VAA PW'!$G$7="",'VAA PW'!$G$9="Benzine"),-F305+125,Detail!D305))</f>
        <v>52</v>
      </c>
      <c r="F305" s="70">
        <f>-VLOOKUP('VAA PW'!$G$9,Brandstof!$A$2:$C$8,3,FALSE)</f>
        <v>-67</v>
      </c>
      <c r="G305" s="70" t="s">
        <v>6</v>
      </c>
      <c r="I305" s="70">
        <f>Maanden!I304</f>
        <v>0</v>
      </c>
      <c r="J305" s="70">
        <f>Maanden!J304</f>
        <v>365</v>
      </c>
      <c r="K305" s="70" t="s">
        <v>18</v>
      </c>
      <c r="L305" s="71">
        <f t="shared" si="22"/>
        <v>0</v>
      </c>
      <c r="N305" s="72">
        <f>Maanden!F304</f>
        <v>52110</v>
      </c>
      <c r="O305" s="72">
        <f>Maanden!G304</f>
        <v>52139</v>
      </c>
      <c r="P305" s="70">
        <f>Maanden!N304</f>
        <v>30</v>
      </c>
      <c r="Q305" s="70" t="str">
        <f t="shared" si="20"/>
        <v>x 70% =</v>
      </c>
      <c r="R305" s="71">
        <f t="shared" si="21"/>
        <v>0</v>
      </c>
    </row>
    <row r="306" spans="1:18" x14ac:dyDescent="0.25">
      <c r="A306" s="70">
        <f>IF(AND(L306&lt;&gt;0,A305&gt;0),A305+1,IF(L306&lt;&gt;0,IF('VAA PW'!$XEW$1='VAA PW'!$XEW$12,'VAA PW'!$XEW$13,1),0))</f>
        <v>0</v>
      </c>
      <c r="B306" s="71">
        <f>'VAA PW'!$G$6</f>
        <v>62500</v>
      </c>
      <c r="C306" s="70" t="s">
        <v>5</v>
      </c>
      <c r="D30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06" s="70">
        <f>IF(AND('VAA PW'!$G$7="",'VAA PW'!$G$9="Diesel"),-F306+125,IF(AND('VAA PW'!$G$7="",'VAA PW'!$G$9="Benzine"),-F306+125,Detail!D306))</f>
        <v>52</v>
      </c>
      <c r="F306" s="70">
        <f>-VLOOKUP('VAA PW'!$G$9,Brandstof!$A$2:$C$8,3,FALSE)</f>
        <v>-67</v>
      </c>
      <c r="G306" s="70" t="s">
        <v>6</v>
      </c>
      <c r="I306" s="70">
        <f>Maanden!I305</f>
        <v>0</v>
      </c>
      <c r="J306" s="70">
        <f>Maanden!J305</f>
        <v>365</v>
      </c>
      <c r="K306" s="70" t="s">
        <v>18</v>
      </c>
      <c r="L306" s="71">
        <f t="shared" si="22"/>
        <v>0</v>
      </c>
      <c r="N306" s="72">
        <f>Maanden!F305</f>
        <v>52140</v>
      </c>
      <c r="O306" s="72">
        <f>Maanden!G305</f>
        <v>52170</v>
      </c>
      <c r="P306" s="70">
        <f>Maanden!N305</f>
        <v>31</v>
      </c>
      <c r="Q306" s="70" t="str">
        <f t="shared" si="20"/>
        <v>x 70% =</v>
      </c>
      <c r="R306" s="71">
        <f t="shared" si="21"/>
        <v>0</v>
      </c>
    </row>
    <row r="307" spans="1:18" x14ac:dyDescent="0.25">
      <c r="A307" s="70">
        <f>IF(AND(L307&lt;&gt;0,A306&gt;0),A306+1,IF(L307&lt;&gt;0,IF('VAA PW'!$XEW$1='VAA PW'!$XEW$12,'VAA PW'!$XEW$13,1),0))</f>
        <v>0</v>
      </c>
      <c r="B307" s="71">
        <f>'VAA PW'!$G$6</f>
        <v>62500</v>
      </c>
      <c r="C307" s="70" t="s">
        <v>5</v>
      </c>
      <c r="D30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07" s="70">
        <f>IF(AND('VAA PW'!$G$7="",'VAA PW'!$G$9="Diesel"),-F307+125,IF(AND('VAA PW'!$G$7="",'VAA PW'!$G$9="Benzine"),-F307+125,Detail!D307))</f>
        <v>52</v>
      </c>
      <c r="F307" s="70">
        <f>-VLOOKUP('VAA PW'!$G$9,Brandstof!$A$2:$C$8,3,FALSE)</f>
        <v>-67</v>
      </c>
      <c r="G307" s="70" t="s">
        <v>6</v>
      </c>
      <c r="I307" s="70">
        <f>Maanden!I306</f>
        <v>0</v>
      </c>
      <c r="J307" s="70">
        <f>Maanden!J306</f>
        <v>365</v>
      </c>
      <c r="K307" s="70" t="s">
        <v>18</v>
      </c>
      <c r="L307" s="71">
        <f t="shared" si="22"/>
        <v>0</v>
      </c>
      <c r="N307" s="72">
        <f>Maanden!F306</f>
        <v>52171</v>
      </c>
      <c r="O307" s="72">
        <f>Maanden!G306</f>
        <v>52200</v>
      </c>
      <c r="P307" s="70">
        <f>Maanden!N306</f>
        <v>30</v>
      </c>
      <c r="Q307" s="70" t="str">
        <f t="shared" si="20"/>
        <v>x 70% =</v>
      </c>
      <c r="R307" s="71">
        <f t="shared" si="21"/>
        <v>0</v>
      </c>
    </row>
    <row r="308" spans="1:18" x14ac:dyDescent="0.25">
      <c r="A308" s="70">
        <f>IF(AND(L308&lt;&gt;0,A307&gt;0),A307+1,IF(L308&lt;&gt;0,IF('VAA PW'!$XEW$1='VAA PW'!$XEW$12,'VAA PW'!$XEW$13,1),0))</f>
        <v>0</v>
      </c>
      <c r="B308" s="71">
        <f>'VAA PW'!$G$6</f>
        <v>62500</v>
      </c>
      <c r="C308" s="70" t="s">
        <v>5</v>
      </c>
      <c r="D30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08" s="70">
        <f>IF(AND('VAA PW'!$G$7="",'VAA PW'!$G$9="Diesel"),-F308+125,IF(AND('VAA PW'!$G$7="",'VAA PW'!$G$9="Benzine"),-F308+125,Detail!D308))</f>
        <v>52</v>
      </c>
      <c r="F308" s="70">
        <f>-VLOOKUP('VAA PW'!$G$9,Brandstof!$A$2:$C$8,3,FALSE)</f>
        <v>-67</v>
      </c>
      <c r="G308" s="70" t="s">
        <v>6</v>
      </c>
      <c r="I308" s="70">
        <f>Maanden!I307</f>
        <v>0</v>
      </c>
      <c r="J308" s="70">
        <f>Maanden!J307</f>
        <v>365</v>
      </c>
      <c r="K308" s="70" t="s">
        <v>18</v>
      </c>
      <c r="L308" s="71">
        <f t="shared" si="22"/>
        <v>0</v>
      </c>
      <c r="N308" s="72">
        <f>Maanden!F307</f>
        <v>52201</v>
      </c>
      <c r="O308" s="72">
        <f>Maanden!G307</f>
        <v>52231</v>
      </c>
      <c r="P308" s="70">
        <f>Maanden!N307</f>
        <v>31</v>
      </c>
      <c r="Q308" s="70" t="str">
        <f t="shared" si="20"/>
        <v>x 70% =</v>
      </c>
      <c r="R308" s="71">
        <f t="shared" si="21"/>
        <v>0</v>
      </c>
    </row>
    <row r="309" spans="1:18" x14ac:dyDescent="0.25">
      <c r="A309" s="70">
        <f>IF(AND(L309&lt;&gt;0,A308&gt;0),A308+1,IF(L309&lt;&gt;0,IF('VAA PW'!$XEW$1='VAA PW'!$XEW$12,'VAA PW'!$XEW$13,1),0))</f>
        <v>0</v>
      </c>
      <c r="B309" s="71">
        <f>'VAA PW'!$G$6</f>
        <v>62500</v>
      </c>
      <c r="C309" s="70" t="s">
        <v>5</v>
      </c>
      <c r="D30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09" s="70">
        <f>IF(AND('VAA PW'!$G$7="",'VAA PW'!$G$9="Diesel"),-F309+125,IF(AND('VAA PW'!$G$7="",'VAA PW'!$G$9="Benzine"),-F309+125,Detail!D309))</f>
        <v>52</v>
      </c>
      <c r="F309" s="70">
        <f>-VLOOKUP('VAA PW'!$G$9,Brandstof!$A$2:$C$8,3,FALSE)</f>
        <v>-67</v>
      </c>
      <c r="G309" s="70" t="s">
        <v>6</v>
      </c>
      <c r="I309" s="70">
        <f>Maanden!I308</f>
        <v>0</v>
      </c>
      <c r="J309" s="70">
        <f>Maanden!J308</f>
        <v>365</v>
      </c>
      <c r="K309" s="70" t="s">
        <v>18</v>
      </c>
      <c r="L309" s="71">
        <f t="shared" si="22"/>
        <v>0</v>
      </c>
      <c r="N309" s="72">
        <f>Maanden!F308</f>
        <v>52232</v>
      </c>
      <c r="O309" s="72">
        <f>Maanden!G308</f>
        <v>52262</v>
      </c>
      <c r="P309" s="70">
        <f>Maanden!N308</f>
        <v>31</v>
      </c>
      <c r="Q309" s="70" t="str">
        <f t="shared" si="20"/>
        <v>x 70% =</v>
      </c>
      <c r="R309" s="71">
        <f t="shared" si="21"/>
        <v>0</v>
      </c>
    </row>
    <row r="310" spans="1:18" x14ac:dyDescent="0.25">
      <c r="A310" s="70">
        <f>IF(AND(L310&lt;&gt;0,A309&gt;0),A309+1,IF(L310&lt;&gt;0,IF('VAA PW'!$XEW$1='VAA PW'!$XEW$12,'VAA PW'!$XEW$13,1),0))</f>
        <v>0</v>
      </c>
      <c r="B310" s="71">
        <f>'VAA PW'!$G$6</f>
        <v>62500</v>
      </c>
      <c r="C310" s="70" t="s">
        <v>5</v>
      </c>
      <c r="D31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10" s="70">
        <f>IF(AND('VAA PW'!$G$7="",'VAA PW'!$G$9="Diesel"),-F310+125,IF(AND('VAA PW'!$G$7="",'VAA PW'!$G$9="Benzine"),-F310+125,Detail!D310))</f>
        <v>52</v>
      </c>
      <c r="F310" s="70">
        <f>-VLOOKUP('VAA PW'!$G$9,Brandstof!$A$2:$C$8,3,FALSE)</f>
        <v>-67</v>
      </c>
      <c r="G310" s="70" t="s">
        <v>6</v>
      </c>
      <c r="I310" s="70">
        <f>Maanden!I309</f>
        <v>0</v>
      </c>
      <c r="J310" s="70">
        <f>Maanden!J309</f>
        <v>365</v>
      </c>
      <c r="K310" s="70" t="s">
        <v>18</v>
      </c>
      <c r="L310" s="71">
        <f t="shared" si="22"/>
        <v>0</v>
      </c>
      <c r="N310" s="72">
        <f>Maanden!F309</f>
        <v>52263</v>
      </c>
      <c r="O310" s="72">
        <f>Maanden!G309</f>
        <v>52290</v>
      </c>
      <c r="P310" s="70">
        <f>Maanden!N309</f>
        <v>28</v>
      </c>
      <c r="Q310" s="70" t="str">
        <f t="shared" si="20"/>
        <v>x 70% =</v>
      </c>
      <c r="R310" s="71">
        <f t="shared" si="21"/>
        <v>0</v>
      </c>
    </row>
    <row r="311" spans="1:18" x14ac:dyDescent="0.25">
      <c r="A311" s="70">
        <f>IF(AND(L311&lt;&gt;0,A310&gt;0),A310+1,IF(L311&lt;&gt;0,IF('VAA PW'!$XEW$1='VAA PW'!$XEW$12,'VAA PW'!$XEW$13,1),0))</f>
        <v>0</v>
      </c>
      <c r="B311" s="71">
        <f>'VAA PW'!$G$6</f>
        <v>62500</v>
      </c>
      <c r="C311" s="70" t="s">
        <v>5</v>
      </c>
      <c r="D31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11" s="70">
        <f>IF(AND('VAA PW'!$G$7="",'VAA PW'!$G$9="Diesel"),-F311+125,IF(AND('VAA PW'!$G$7="",'VAA PW'!$G$9="Benzine"),-F311+125,Detail!D311))</f>
        <v>52</v>
      </c>
      <c r="F311" s="70">
        <f>-VLOOKUP('VAA PW'!$G$9,Brandstof!$A$2:$C$8,3,FALSE)</f>
        <v>-67</v>
      </c>
      <c r="G311" s="70" t="s">
        <v>6</v>
      </c>
      <c r="I311" s="70">
        <f>Maanden!I310</f>
        <v>0</v>
      </c>
      <c r="J311" s="70">
        <f>Maanden!J310</f>
        <v>365</v>
      </c>
      <c r="K311" s="70" t="s">
        <v>18</v>
      </c>
      <c r="L311" s="71">
        <f t="shared" si="22"/>
        <v>0</v>
      </c>
      <c r="N311" s="72">
        <f>Maanden!F310</f>
        <v>52291</v>
      </c>
      <c r="O311" s="72">
        <f>Maanden!G310</f>
        <v>52321</v>
      </c>
      <c r="P311" s="70">
        <f>Maanden!N310</f>
        <v>31</v>
      </c>
      <c r="Q311" s="70" t="str">
        <f t="shared" si="20"/>
        <v>x 70% =</v>
      </c>
      <c r="R311" s="71">
        <f t="shared" si="21"/>
        <v>0</v>
      </c>
    </row>
    <row r="312" spans="1:18" x14ac:dyDescent="0.25">
      <c r="A312" s="70">
        <f>IF(AND(L312&lt;&gt;0,A311&gt;0),A311+1,IF(L312&lt;&gt;0,IF('VAA PW'!$XEW$1='VAA PW'!$XEW$12,'VAA PW'!$XEW$13,1),0))</f>
        <v>0</v>
      </c>
      <c r="B312" s="71">
        <f>'VAA PW'!$G$6</f>
        <v>62500</v>
      </c>
      <c r="C312" s="70" t="s">
        <v>5</v>
      </c>
      <c r="D31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12" s="70">
        <f>IF(AND('VAA PW'!$G$7="",'VAA PW'!$G$9="Diesel"),-F312+125,IF(AND('VAA PW'!$G$7="",'VAA PW'!$G$9="Benzine"),-F312+125,Detail!D312))</f>
        <v>52</v>
      </c>
      <c r="F312" s="70">
        <f>-VLOOKUP('VAA PW'!$G$9,Brandstof!$A$2:$C$8,3,FALSE)</f>
        <v>-67</v>
      </c>
      <c r="G312" s="70" t="s">
        <v>6</v>
      </c>
      <c r="I312" s="70">
        <f>Maanden!I311</f>
        <v>0</v>
      </c>
      <c r="J312" s="70">
        <f>Maanden!J311</f>
        <v>365</v>
      </c>
      <c r="K312" s="70" t="s">
        <v>18</v>
      </c>
      <c r="L312" s="71">
        <f t="shared" si="22"/>
        <v>0</v>
      </c>
      <c r="N312" s="72">
        <f>Maanden!F311</f>
        <v>52322</v>
      </c>
      <c r="O312" s="72">
        <f>Maanden!G311</f>
        <v>52351</v>
      </c>
      <c r="P312" s="70">
        <f>Maanden!N311</f>
        <v>30</v>
      </c>
      <c r="Q312" s="70" t="str">
        <f t="shared" si="20"/>
        <v>x 70% =</v>
      </c>
      <c r="R312" s="71">
        <f t="shared" si="21"/>
        <v>0</v>
      </c>
    </row>
    <row r="313" spans="1:18" x14ac:dyDescent="0.25">
      <c r="A313" s="70">
        <f>IF(AND(L313&lt;&gt;0,A312&gt;0),A312+1,IF(L313&lt;&gt;0,IF('VAA PW'!$XEW$1='VAA PW'!$XEW$12,'VAA PW'!$XEW$13,1),0))</f>
        <v>0</v>
      </c>
      <c r="B313" s="71">
        <f>'VAA PW'!$G$6</f>
        <v>62500</v>
      </c>
      <c r="C313" s="70" t="s">
        <v>5</v>
      </c>
      <c r="D31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13" s="70">
        <f>IF(AND('VAA PW'!$G$7="",'VAA PW'!$G$9="Diesel"),-F313+125,IF(AND('VAA PW'!$G$7="",'VAA PW'!$G$9="Benzine"),-F313+125,Detail!D313))</f>
        <v>52</v>
      </c>
      <c r="F313" s="70">
        <f>-VLOOKUP('VAA PW'!$G$9,Brandstof!$A$2:$C$8,3,FALSE)</f>
        <v>-67</v>
      </c>
      <c r="G313" s="70" t="s">
        <v>6</v>
      </c>
      <c r="I313" s="70">
        <f>Maanden!I312</f>
        <v>0</v>
      </c>
      <c r="J313" s="70">
        <f>Maanden!J312</f>
        <v>365</v>
      </c>
      <c r="K313" s="70" t="s">
        <v>18</v>
      </c>
      <c r="L313" s="71">
        <f t="shared" si="22"/>
        <v>0</v>
      </c>
      <c r="N313" s="72">
        <f>Maanden!F312</f>
        <v>52352</v>
      </c>
      <c r="O313" s="72">
        <f>Maanden!G312</f>
        <v>52382</v>
      </c>
      <c r="P313" s="70">
        <f>Maanden!N312</f>
        <v>31</v>
      </c>
      <c r="Q313" s="70" t="str">
        <f t="shared" si="20"/>
        <v>x 70% =</v>
      </c>
      <c r="R313" s="71">
        <f t="shared" si="21"/>
        <v>0</v>
      </c>
    </row>
    <row r="314" spans="1:18" x14ac:dyDescent="0.25">
      <c r="A314" s="70">
        <f>IF(AND(L314&lt;&gt;0,A313&gt;0),A313+1,IF(L314&lt;&gt;0,IF('VAA PW'!$XEW$1='VAA PW'!$XEW$12,'VAA PW'!$XEW$13,1),0))</f>
        <v>0</v>
      </c>
      <c r="B314" s="71">
        <f>'VAA PW'!$G$6</f>
        <v>62500</v>
      </c>
      <c r="C314" s="70" t="s">
        <v>5</v>
      </c>
      <c r="D31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14" s="70">
        <f>IF(AND('VAA PW'!$G$7="",'VAA PW'!$G$9="Diesel"),-F314+125,IF(AND('VAA PW'!$G$7="",'VAA PW'!$G$9="Benzine"),-F314+125,Detail!D314))</f>
        <v>52</v>
      </c>
      <c r="F314" s="70">
        <f>-VLOOKUP('VAA PW'!$G$9,Brandstof!$A$2:$C$8,3,FALSE)</f>
        <v>-67</v>
      </c>
      <c r="G314" s="70" t="s">
        <v>6</v>
      </c>
      <c r="I314" s="70">
        <f>Maanden!I313</f>
        <v>0</v>
      </c>
      <c r="J314" s="70">
        <f>Maanden!J313</f>
        <v>365</v>
      </c>
      <c r="K314" s="70" t="s">
        <v>18</v>
      </c>
      <c r="L314" s="71">
        <f t="shared" si="22"/>
        <v>0</v>
      </c>
      <c r="N314" s="72">
        <f>Maanden!F313</f>
        <v>52383</v>
      </c>
      <c r="O314" s="72">
        <f>Maanden!G313</f>
        <v>52412</v>
      </c>
      <c r="P314" s="70">
        <f>Maanden!N313</f>
        <v>30</v>
      </c>
      <c r="Q314" s="70" t="str">
        <f t="shared" si="20"/>
        <v>x 70% =</v>
      </c>
      <c r="R314" s="71">
        <f t="shared" si="21"/>
        <v>0</v>
      </c>
    </row>
    <row r="315" spans="1:18" x14ac:dyDescent="0.25">
      <c r="A315" s="70">
        <f>IF(AND(L315&lt;&gt;0,A314&gt;0),A314+1,IF(L315&lt;&gt;0,IF('VAA PW'!$XEW$1='VAA PW'!$XEW$12,'VAA PW'!$XEW$13,1),0))</f>
        <v>0</v>
      </c>
      <c r="B315" s="71">
        <f>'VAA PW'!$G$6</f>
        <v>62500</v>
      </c>
      <c r="C315" s="70" t="s">
        <v>5</v>
      </c>
      <c r="D31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15" s="70">
        <f>IF(AND('VAA PW'!$G$7="",'VAA PW'!$G$9="Diesel"),-F315+125,IF(AND('VAA PW'!$G$7="",'VAA PW'!$G$9="Benzine"),-F315+125,Detail!D315))</f>
        <v>52</v>
      </c>
      <c r="F315" s="70">
        <f>-VLOOKUP('VAA PW'!$G$9,Brandstof!$A$2:$C$8,3,FALSE)</f>
        <v>-67</v>
      </c>
      <c r="G315" s="70" t="s">
        <v>6</v>
      </c>
      <c r="I315" s="70">
        <f>Maanden!I314</f>
        <v>0</v>
      </c>
      <c r="J315" s="70">
        <f>Maanden!J314</f>
        <v>365</v>
      </c>
      <c r="K315" s="70" t="s">
        <v>18</v>
      </c>
      <c r="L315" s="71">
        <f t="shared" si="22"/>
        <v>0</v>
      </c>
      <c r="N315" s="72">
        <f>Maanden!F314</f>
        <v>52413</v>
      </c>
      <c r="O315" s="72">
        <f>Maanden!G314</f>
        <v>52443</v>
      </c>
      <c r="P315" s="70">
        <f>Maanden!N314</f>
        <v>31</v>
      </c>
      <c r="Q315" s="70" t="str">
        <f t="shared" si="20"/>
        <v>x 70% =</v>
      </c>
      <c r="R315" s="71">
        <f t="shared" si="21"/>
        <v>0</v>
      </c>
    </row>
    <row r="316" spans="1:18" x14ac:dyDescent="0.25">
      <c r="A316" s="70">
        <f>IF(AND(L316&lt;&gt;0,A315&gt;0),A315+1,IF(L316&lt;&gt;0,IF('VAA PW'!$XEW$1='VAA PW'!$XEW$12,'VAA PW'!$XEW$13,1),0))</f>
        <v>0</v>
      </c>
      <c r="B316" s="71">
        <f>'VAA PW'!$G$6</f>
        <v>62500</v>
      </c>
      <c r="C316" s="70" t="s">
        <v>5</v>
      </c>
      <c r="D31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16" s="70">
        <f>IF(AND('VAA PW'!$G$7="",'VAA PW'!$G$9="Diesel"),-F316+125,IF(AND('VAA PW'!$G$7="",'VAA PW'!$G$9="Benzine"),-F316+125,Detail!D316))</f>
        <v>52</v>
      </c>
      <c r="F316" s="70">
        <f>-VLOOKUP('VAA PW'!$G$9,Brandstof!$A$2:$C$8,3,FALSE)</f>
        <v>-67</v>
      </c>
      <c r="G316" s="70" t="s">
        <v>6</v>
      </c>
      <c r="I316" s="70">
        <f>Maanden!I315</f>
        <v>0</v>
      </c>
      <c r="J316" s="70">
        <f>Maanden!J315</f>
        <v>365</v>
      </c>
      <c r="K316" s="70" t="s">
        <v>18</v>
      </c>
      <c r="L316" s="71">
        <f t="shared" si="22"/>
        <v>0</v>
      </c>
      <c r="N316" s="72">
        <f>Maanden!F315</f>
        <v>52444</v>
      </c>
      <c r="O316" s="72">
        <f>Maanden!G315</f>
        <v>52474</v>
      </c>
      <c r="P316" s="70">
        <f>Maanden!N315</f>
        <v>31</v>
      </c>
      <c r="Q316" s="70" t="str">
        <f t="shared" si="20"/>
        <v>x 70% =</v>
      </c>
      <c r="R316" s="71">
        <f t="shared" si="21"/>
        <v>0</v>
      </c>
    </row>
    <row r="317" spans="1:18" x14ac:dyDescent="0.25">
      <c r="A317" s="70">
        <f>IF(AND(L317&lt;&gt;0,A316&gt;0),A316+1,IF(L317&lt;&gt;0,IF('VAA PW'!$XEW$1='VAA PW'!$XEW$12,'VAA PW'!$XEW$13,1),0))</f>
        <v>0</v>
      </c>
      <c r="B317" s="71">
        <f>'VAA PW'!$G$6</f>
        <v>62500</v>
      </c>
      <c r="C317" s="70" t="s">
        <v>5</v>
      </c>
      <c r="D31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17" s="70">
        <f>IF(AND('VAA PW'!$G$7="",'VAA PW'!$G$9="Diesel"),-F317+125,IF(AND('VAA PW'!$G$7="",'VAA PW'!$G$9="Benzine"),-F317+125,Detail!D317))</f>
        <v>52</v>
      </c>
      <c r="F317" s="70">
        <f>-VLOOKUP('VAA PW'!$G$9,Brandstof!$A$2:$C$8,3,FALSE)</f>
        <v>-67</v>
      </c>
      <c r="G317" s="70" t="s">
        <v>6</v>
      </c>
      <c r="I317" s="70">
        <f>Maanden!I316</f>
        <v>0</v>
      </c>
      <c r="J317" s="70">
        <f>Maanden!J316</f>
        <v>365</v>
      </c>
      <c r="K317" s="70" t="s">
        <v>18</v>
      </c>
      <c r="L317" s="71">
        <f t="shared" si="22"/>
        <v>0</v>
      </c>
      <c r="N317" s="72">
        <f>Maanden!F316</f>
        <v>52475</v>
      </c>
      <c r="O317" s="72">
        <f>Maanden!G316</f>
        <v>52504</v>
      </c>
      <c r="P317" s="70">
        <f>Maanden!N316</f>
        <v>30</v>
      </c>
      <c r="Q317" s="70" t="str">
        <f t="shared" si="20"/>
        <v>x 70% =</v>
      </c>
      <c r="R317" s="71">
        <f t="shared" si="21"/>
        <v>0</v>
      </c>
    </row>
    <row r="318" spans="1:18" x14ac:dyDescent="0.25">
      <c r="A318" s="70">
        <f>IF(AND(L318&lt;&gt;0,A317&gt;0),A317+1,IF(L318&lt;&gt;0,IF('VAA PW'!$XEW$1='VAA PW'!$XEW$12,'VAA PW'!$XEW$13,1),0))</f>
        <v>0</v>
      </c>
      <c r="B318" s="71">
        <f>'VAA PW'!$G$6</f>
        <v>62500</v>
      </c>
      <c r="C318" s="70" t="s">
        <v>5</v>
      </c>
      <c r="D31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18" s="70">
        <f>IF(AND('VAA PW'!$G$7="",'VAA PW'!$G$9="Diesel"),-F318+125,IF(AND('VAA PW'!$G$7="",'VAA PW'!$G$9="Benzine"),-F318+125,Detail!D318))</f>
        <v>52</v>
      </c>
      <c r="F318" s="70">
        <f>-VLOOKUP('VAA PW'!$G$9,Brandstof!$A$2:$C$8,3,FALSE)</f>
        <v>-67</v>
      </c>
      <c r="G318" s="70" t="s">
        <v>6</v>
      </c>
      <c r="I318" s="70">
        <f>Maanden!I317</f>
        <v>0</v>
      </c>
      <c r="J318" s="70">
        <f>Maanden!J317</f>
        <v>365</v>
      </c>
      <c r="K318" s="70" t="s">
        <v>18</v>
      </c>
      <c r="L318" s="71">
        <f t="shared" si="22"/>
        <v>0</v>
      </c>
      <c r="N318" s="72">
        <f>Maanden!F317</f>
        <v>52505</v>
      </c>
      <c r="O318" s="72">
        <f>Maanden!G317</f>
        <v>52535</v>
      </c>
      <c r="P318" s="70">
        <f>Maanden!N317</f>
        <v>31</v>
      </c>
      <c r="Q318" s="70" t="str">
        <f t="shared" si="20"/>
        <v>x 70% =</v>
      </c>
      <c r="R318" s="71">
        <f t="shared" si="21"/>
        <v>0</v>
      </c>
    </row>
    <row r="319" spans="1:18" x14ac:dyDescent="0.25">
      <c r="A319" s="70">
        <f>IF(AND(L319&lt;&gt;0,A318&gt;0),A318+1,IF(L319&lt;&gt;0,IF('VAA PW'!$XEW$1='VAA PW'!$XEW$12,'VAA PW'!$XEW$13,1),0))</f>
        <v>0</v>
      </c>
      <c r="B319" s="71">
        <f>'VAA PW'!$G$6</f>
        <v>62500</v>
      </c>
      <c r="C319" s="70" t="s">
        <v>5</v>
      </c>
      <c r="D31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19" s="70">
        <f>IF(AND('VAA PW'!$G$7="",'VAA PW'!$G$9="Diesel"),-F319+125,IF(AND('VAA PW'!$G$7="",'VAA PW'!$G$9="Benzine"),-F319+125,Detail!D319))</f>
        <v>52</v>
      </c>
      <c r="F319" s="70">
        <f>-VLOOKUP('VAA PW'!$G$9,Brandstof!$A$2:$C$8,3,FALSE)</f>
        <v>-67</v>
      </c>
      <c r="G319" s="70" t="s">
        <v>6</v>
      </c>
      <c r="I319" s="70">
        <f>Maanden!I318</f>
        <v>0</v>
      </c>
      <c r="J319" s="70">
        <f>Maanden!J318</f>
        <v>365</v>
      </c>
      <c r="K319" s="70" t="s">
        <v>18</v>
      </c>
      <c r="L319" s="71">
        <f t="shared" si="22"/>
        <v>0</v>
      </c>
      <c r="N319" s="72">
        <f>Maanden!F318</f>
        <v>52536</v>
      </c>
      <c r="O319" s="72">
        <f>Maanden!G318</f>
        <v>52565</v>
      </c>
      <c r="P319" s="70">
        <f>Maanden!N318</f>
        <v>30</v>
      </c>
      <c r="Q319" s="70" t="str">
        <f t="shared" si="20"/>
        <v>x 70% =</v>
      </c>
      <c r="R319" s="71">
        <f t="shared" si="21"/>
        <v>0</v>
      </c>
    </row>
    <row r="320" spans="1:18" x14ac:dyDescent="0.25">
      <c r="A320" s="70">
        <f>IF(AND(L320&lt;&gt;0,A319&gt;0),A319+1,IF(L320&lt;&gt;0,IF('VAA PW'!$XEW$1='VAA PW'!$XEW$12,'VAA PW'!$XEW$13,1),0))</f>
        <v>0</v>
      </c>
      <c r="B320" s="71">
        <f>'VAA PW'!$G$6</f>
        <v>62500</v>
      </c>
      <c r="C320" s="70" t="s">
        <v>5</v>
      </c>
      <c r="D32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20" s="70">
        <f>IF(AND('VAA PW'!$G$7="",'VAA PW'!$G$9="Diesel"),-F320+125,IF(AND('VAA PW'!$G$7="",'VAA PW'!$G$9="Benzine"),-F320+125,Detail!D320))</f>
        <v>52</v>
      </c>
      <c r="F320" s="70">
        <f>-VLOOKUP('VAA PW'!$G$9,Brandstof!$A$2:$C$8,3,FALSE)</f>
        <v>-67</v>
      </c>
      <c r="G320" s="70" t="s">
        <v>6</v>
      </c>
      <c r="I320" s="70">
        <f>Maanden!I319</f>
        <v>0</v>
      </c>
      <c r="J320" s="70">
        <f>Maanden!J319</f>
        <v>365</v>
      </c>
      <c r="K320" s="70" t="s">
        <v>18</v>
      </c>
      <c r="L320" s="71">
        <f t="shared" si="22"/>
        <v>0</v>
      </c>
      <c r="N320" s="72">
        <f>Maanden!F319</f>
        <v>52566</v>
      </c>
      <c r="O320" s="72">
        <f>Maanden!G319</f>
        <v>52596</v>
      </c>
      <c r="P320" s="70">
        <f>Maanden!N319</f>
        <v>31</v>
      </c>
      <c r="Q320" s="70" t="str">
        <f t="shared" si="20"/>
        <v>x 70% =</v>
      </c>
      <c r="R320" s="71">
        <f t="shared" si="21"/>
        <v>0</v>
      </c>
    </row>
    <row r="321" spans="1:18" x14ac:dyDescent="0.25">
      <c r="A321" s="70">
        <f>IF(AND(L321&lt;&gt;0,A320&gt;0),A320+1,IF(L321&lt;&gt;0,IF('VAA PW'!$XEW$1='VAA PW'!$XEW$12,'VAA PW'!$XEW$13,1),0))</f>
        <v>0</v>
      </c>
      <c r="B321" s="71">
        <f>'VAA PW'!$G$6</f>
        <v>62500</v>
      </c>
      <c r="C321" s="70" t="s">
        <v>5</v>
      </c>
      <c r="D32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21" s="70">
        <f>IF(AND('VAA PW'!$G$7="",'VAA PW'!$G$9="Diesel"),-F321+125,IF(AND('VAA PW'!$G$7="",'VAA PW'!$G$9="Benzine"),-F321+125,Detail!D321))</f>
        <v>52</v>
      </c>
      <c r="F321" s="70">
        <f>-VLOOKUP('VAA PW'!$G$9,Brandstof!$A$2:$C$8,3,FALSE)</f>
        <v>-67</v>
      </c>
      <c r="G321" s="70" t="s">
        <v>6</v>
      </c>
      <c r="I321" s="70">
        <f>Maanden!I320</f>
        <v>0</v>
      </c>
      <c r="J321" s="70">
        <f>Maanden!J320</f>
        <v>366</v>
      </c>
      <c r="K321" s="70" t="s">
        <v>18</v>
      </c>
      <c r="L321" s="71">
        <f t="shared" si="22"/>
        <v>0</v>
      </c>
      <c r="N321" s="72">
        <f>Maanden!F320</f>
        <v>52597</v>
      </c>
      <c r="O321" s="72">
        <f>Maanden!G320</f>
        <v>52627</v>
      </c>
      <c r="P321" s="70">
        <f>Maanden!N320</f>
        <v>31</v>
      </c>
      <c r="Q321" s="70" t="str">
        <f t="shared" si="20"/>
        <v>x 70% =</v>
      </c>
      <c r="R321" s="71">
        <f t="shared" si="21"/>
        <v>0</v>
      </c>
    </row>
    <row r="322" spans="1:18" x14ac:dyDescent="0.25">
      <c r="A322" s="70">
        <f>IF(AND(L322&lt;&gt;0,A321&gt;0),A321+1,IF(L322&lt;&gt;0,IF('VAA PW'!$XEW$1='VAA PW'!$XEW$12,'VAA PW'!$XEW$13,1),0))</f>
        <v>0</v>
      </c>
      <c r="B322" s="71">
        <f>'VAA PW'!$G$6</f>
        <v>62500</v>
      </c>
      <c r="C322" s="70" t="s">
        <v>5</v>
      </c>
      <c r="D32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22" s="70">
        <f>IF(AND('VAA PW'!$G$7="",'VAA PW'!$G$9="Diesel"),-F322+125,IF(AND('VAA PW'!$G$7="",'VAA PW'!$G$9="Benzine"),-F322+125,Detail!D322))</f>
        <v>52</v>
      </c>
      <c r="F322" s="70">
        <f>-VLOOKUP('VAA PW'!$G$9,Brandstof!$A$2:$C$8,3,FALSE)</f>
        <v>-67</v>
      </c>
      <c r="G322" s="70" t="s">
        <v>6</v>
      </c>
      <c r="I322" s="70">
        <f>Maanden!I321</f>
        <v>0</v>
      </c>
      <c r="J322" s="70">
        <f>Maanden!J321</f>
        <v>366</v>
      </c>
      <c r="K322" s="70" t="s">
        <v>18</v>
      </c>
      <c r="L322" s="71">
        <f t="shared" si="22"/>
        <v>0</v>
      </c>
      <c r="N322" s="72">
        <f>Maanden!F321</f>
        <v>52628</v>
      </c>
      <c r="O322" s="72">
        <f>Maanden!G321</f>
        <v>52656</v>
      </c>
      <c r="P322" s="70">
        <f>Maanden!N321</f>
        <v>29</v>
      </c>
      <c r="Q322" s="70" t="str">
        <f t="shared" si="20"/>
        <v>x 70% =</v>
      </c>
      <c r="R322" s="71">
        <f t="shared" si="21"/>
        <v>0</v>
      </c>
    </row>
    <row r="323" spans="1:18" x14ac:dyDescent="0.25">
      <c r="A323" s="70">
        <f>IF(AND(L323&lt;&gt;0,A322&gt;0),A322+1,IF(L323&lt;&gt;0,IF('VAA PW'!$XEW$1='VAA PW'!$XEW$12,'VAA PW'!$XEW$13,1),0))</f>
        <v>0</v>
      </c>
      <c r="B323" s="71">
        <f>'VAA PW'!$G$6</f>
        <v>62500</v>
      </c>
      <c r="C323" s="70" t="s">
        <v>5</v>
      </c>
      <c r="D32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23" s="70">
        <f>IF(AND('VAA PW'!$G$7="",'VAA PW'!$G$9="Diesel"),-F323+125,IF(AND('VAA PW'!$G$7="",'VAA PW'!$G$9="Benzine"),-F323+125,Detail!D323))</f>
        <v>52</v>
      </c>
      <c r="F323" s="70">
        <f>-VLOOKUP('VAA PW'!$G$9,Brandstof!$A$2:$C$8,3,FALSE)</f>
        <v>-67</v>
      </c>
      <c r="G323" s="70" t="s">
        <v>6</v>
      </c>
      <c r="I323" s="70">
        <f>Maanden!I322</f>
        <v>0</v>
      </c>
      <c r="J323" s="70">
        <f>Maanden!J322</f>
        <v>366</v>
      </c>
      <c r="K323" s="70" t="s">
        <v>18</v>
      </c>
      <c r="L323" s="71">
        <f t="shared" si="22"/>
        <v>0</v>
      </c>
      <c r="N323" s="72">
        <f>Maanden!F322</f>
        <v>52657</v>
      </c>
      <c r="O323" s="72">
        <f>Maanden!G322</f>
        <v>52687</v>
      </c>
      <c r="P323" s="70">
        <f>Maanden!N322</f>
        <v>31</v>
      </c>
      <c r="Q323" s="70" t="str">
        <f t="shared" si="20"/>
        <v>x 70% =</v>
      </c>
      <c r="R323" s="71">
        <f t="shared" si="21"/>
        <v>0</v>
      </c>
    </row>
    <row r="324" spans="1:18" x14ac:dyDescent="0.25">
      <c r="A324" s="70">
        <f>IF(AND(L324&lt;&gt;0,A323&gt;0),A323+1,IF(L324&lt;&gt;0,IF('VAA PW'!$XEW$1='VAA PW'!$XEW$12,'VAA PW'!$XEW$13,1),0))</f>
        <v>0</v>
      </c>
      <c r="B324" s="71">
        <f>'VAA PW'!$G$6</f>
        <v>62500</v>
      </c>
      <c r="C324" s="70" t="s">
        <v>5</v>
      </c>
      <c r="D32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24" s="70">
        <f>IF(AND('VAA PW'!$G$7="",'VAA PW'!$G$9="Diesel"),-F324+125,IF(AND('VAA PW'!$G$7="",'VAA PW'!$G$9="Benzine"),-F324+125,Detail!D324))</f>
        <v>52</v>
      </c>
      <c r="F324" s="70">
        <f>-VLOOKUP('VAA PW'!$G$9,Brandstof!$A$2:$C$8,3,FALSE)</f>
        <v>-67</v>
      </c>
      <c r="G324" s="70" t="s">
        <v>6</v>
      </c>
      <c r="I324" s="70">
        <f>Maanden!I323</f>
        <v>0</v>
      </c>
      <c r="J324" s="70">
        <f>Maanden!J323</f>
        <v>366</v>
      </c>
      <c r="K324" s="70" t="s">
        <v>18</v>
      </c>
      <c r="L324" s="71">
        <f t="shared" si="22"/>
        <v>0</v>
      </c>
      <c r="N324" s="72">
        <f>Maanden!F323</f>
        <v>52688</v>
      </c>
      <c r="O324" s="72">
        <f>Maanden!G323</f>
        <v>52717</v>
      </c>
      <c r="P324" s="70">
        <f>Maanden!N323</f>
        <v>30</v>
      </c>
      <c r="Q324" s="70" t="str">
        <f t="shared" ref="Q324:Q387" si="23">IF(AND(YEAR(N324)=2012,OR(MONTH(N324)=1,MONTH(N324)=2,MONTH(N324)=3,MONTH(N324)=4)),"x 100% =",K324)</f>
        <v>x 70% =</v>
      </c>
      <c r="R324" s="71">
        <f t="shared" ref="R324:R387" si="24">IF(K324=Q324,L324,ROUND($B324*6/7*((($E324+$F324)*0.1)+5.5)/100*$I324/$J324,2))</f>
        <v>0</v>
      </c>
    </row>
    <row r="325" spans="1:18" x14ac:dyDescent="0.25">
      <c r="A325" s="70">
        <f>IF(AND(L325&lt;&gt;0,A324&gt;0),A324+1,IF(L325&lt;&gt;0,IF('VAA PW'!$XEW$1='VAA PW'!$XEW$12,'VAA PW'!$XEW$13,1),0))</f>
        <v>0</v>
      </c>
      <c r="B325" s="71">
        <f>'VAA PW'!$G$6</f>
        <v>62500</v>
      </c>
      <c r="C325" s="70" t="s">
        <v>5</v>
      </c>
      <c r="D32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25" s="70">
        <f>IF(AND('VAA PW'!$G$7="",'VAA PW'!$G$9="Diesel"),-F325+125,IF(AND('VAA PW'!$G$7="",'VAA PW'!$G$9="Benzine"),-F325+125,Detail!D325))</f>
        <v>52</v>
      </c>
      <c r="F325" s="70">
        <f>-VLOOKUP('VAA PW'!$G$9,Brandstof!$A$2:$C$8,3,FALSE)</f>
        <v>-67</v>
      </c>
      <c r="G325" s="70" t="s">
        <v>6</v>
      </c>
      <c r="I325" s="70">
        <f>Maanden!I324</f>
        <v>0</v>
      </c>
      <c r="J325" s="70">
        <f>Maanden!J324</f>
        <v>366</v>
      </c>
      <c r="K325" s="70" t="s">
        <v>18</v>
      </c>
      <c r="L325" s="71">
        <f t="shared" si="22"/>
        <v>0</v>
      </c>
      <c r="N325" s="72">
        <f>Maanden!F324</f>
        <v>52718</v>
      </c>
      <c r="O325" s="72">
        <f>Maanden!G324</f>
        <v>52748</v>
      </c>
      <c r="P325" s="70">
        <f>Maanden!N324</f>
        <v>31</v>
      </c>
      <c r="Q325" s="70" t="str">
        <f t="shared" si="23"/>
        <v>x 70% =</v>
      </c>
      <c r="R325" s="71">
        <f t="shared" si="24"/>
        <v>0</v>
      </c>
    </row>
    <row r="326" spans="1:18" x14ac:dyDescent="0.25">
      <c r="A326" s="70">
        <f>IF(AND(L326&lt;&gt;0,A325&gt;0),A325+1,IF(L326&lt;&gt;0,IF('VAA PW'!$XEW$1='VAA PW'!$XEW$12,'VAA PW'!$XEW$13,1),0))</f>
        <v>0</v>
      </c>
      <c r="B326" s="71">
        <f>'VAA PW'!$G$6</f>
        <v>62500</v>
      </c>
      <c r="C326" s="70" t="s">
        <v>5</v>
      </c>
      <c r="D32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26" s="70">
        <f>IF(AND('VAA PW'!$G$7="",'VAA PW'!$G$9="Diesel"),-F326+125,IF(AND('VAA PW'!$G$7="",'VAA PW'!$G$9="Benzine"),-F326+125,Detail!D326))</f>
        <v>52</v>
      </c>
      <c r="F326" s="70">
        <f>-VLOOKUP('VAA PW'!$G$9,Brandstof!$A$2:$C$8,3,FALSE)</f>
        <v>-67</v>
      </c>
      <c r="G326" s="70" t="s">
        <v>6</v>
      </c>
      <c r="I326" s="70">
        <f>Maanden!I325</f>
        <v>0</v>
      </c>
      <c r="J326" s="70">
        <f>Maanden!J325</f>
        <v>366</v>
      </c>
      <c r="K326" s="70" t="s">
        <v>18</v>
      </c>
      <c r="L326" s="71">
        <f t="shared" si="22"/>
        <v>0</v>
      </c>
      <c r="N326" s="72">
        <f>Maanden!F325</f>
        <v>52749</v>
      </c>
      <c r="O326" s="72">
        <f>Maanden!G325</f>
        <v>52778</v>
      </c>
      <c r="P326" s="70">
        <f>Maanden!N325</f>
        <v>30</v>
      </c>
      <c r="Q326" s="70" t="str">
        <f t="shared" si="23"/>
        <v>x 70% =</v>
      </c>
      <c r="R326" s="71">
        <f t="shared" si="24"/>
        <v>0</v>
      </c>
    </row>
    <row r="327" spans="1:18" x14ac:dyDescent="0.25">
      <c r="A327" s="70">
        <f>IF(AND(L327&lt;&gt;0,A326&gt;0),A326+1,IF(L327&lt;&gt;0,IF('VAA PW'!$XEW$1='VAA PW'!$XEW$12,'VAA PW'!$XEW$13,1),0))</f>
        <v>0</v>
      </c>
      <c r="B327" s="71">
        <f>'VAA PW'!$G$6</f>
        <v>62500</v>
      </c>
      <c r="C327" s="70" t="s">
        <v>5</v>
      </c>
      <c r="D32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27" s="70">
        <f>IF(AND('VAA PW'!$G$7="",'VAA PW'!$G$9="Diesel"),-F327+125,IF(AND('VAA PW'!$G$7="",'VAA PW'!$G$9="Benzine"),-F327+125,Detail!D327))</f>
        <v>52</v>
      </c>
      <c r="F327" s="70">
        <f>-VLOOKUP('VAA PW'!$G$9,Brandstof!$A$2:$C$8,3,FALSE)</f>
        <v>-67</v>
      </c>
      <c r="G327" s="70" t="s">
        <v>6</v>
      </c>
      <c r="I327" s="70">
        <f>Maanden!I326</f>
        <v>0</v>
      </c>
      <c r="J327" s="70">
        <f>Maanden!J326</f>
        <v>366</v>
      </c>
      <c r="K327" s="70" t="s">
        <v>18</v>
      </c>
      <c r="L327" s="71">
        <f t="shared" si="22"/>
        <v>0</v>
      </c>
      <c r="N327" s="72">
        <f>Maanden!F326</f>
        <v>52779</v>
      </c>
      <c r="O327" s="72">
        <f>Maanden!G326</f>
        <v>52809</v>
      </c>
      <c r="P327" s="70">
        <f>Maanden!N326</f>
        <v>31</v>
      </c>
      <c r="Q327" s="70" t="str">
        <f t="shared" si="23"/>
        <v>x 70% =</v>
      </c>
      <c r="R327" s="71">
        <f t="shared" si="24"/>
        <v>0</v>
      </c>
    </row>
    <row r="328" spans="1:18" x14ac:dyDescent="0.25">
      <c r="A328" s="70">
        <f>IF(AND(L328&lt;&gt;0,A327&gt;0),A327+1,IF(L328&lt;&gt;0,IF('VAA PW'!$XEW$1='VAA PW'!$XEW$12,'VAA PW'!$XEW$13,1),0))</f>
        <v>0</v>
      </c>
      <c r="B328" s="71">
        <f>'VAA PW'!$G$6</f>
        <v>62500</v>
      </c>
      <c r="C328" s="70" t="s">
        <v>5</v>
      </c>
      <c r="D32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28" s="70">
        <f>IF(AND('VAA PW'!$G$7="",'VAA PW'!$G$9="Diesel"),-F328+125,IF(AND('VAA PW'!$G$7="",'VAA PW'!$G$9="Benzine"),-F328+125,Detail!D328))</f>
        <v>52</v>
      </c>
      <c r="F328" s="70">
        <f>-VLOOKUP('VAA PW'!$G$9,Brandstof!$A$2:$C$8,3,FALSE)</f>
        <v>-67</v>
      </c>
      <c r="G328" s="70" t="s">
        <v>6</v>
      </c>
      <c r="I328" s="70">
        <f>Maanden!I327</f>
        <v>0</v>
      </c>
      <c r="J328" s="70">
        <f>Maanden!J327</f>
        <v>366</v>
      </c>
      <c r="K328" s="70" t="s">
        <v>18</v>
      </c>
      <c r="L328" s="71">
        <f t="shared" si="22"/>
        <v>0</v>
      </c>
      <c r="N328" s="72">
        <f>Maanden!F327</f>
        <v>52810</v>
      </c>
      <c r="O328" s="72">
        <f>Maanden!G327</f>
        <v>52840</v>
      </c>
      <c r="P328" s="70">
        <f>Maanden!N327</f>
        <v>31</v>
      </c>
      <c r="Q328" s="70" t="str">
        <f t="shared" si="23"/>
        <v>x 70% =</v>
      </c>
      <c r="R328" s="71">
        <f t="shared" si="24"/>
        <v>0</v>
      </c>
    </row>
    <row r="329" spans="1:18" x14ac:dyDescent="0.25">
      <c r="A329" s="70">
        <f>IF(AND(L329&lt;&gt;0,A328&gt;0),A328+1,IF(L329&lt;&gt;0,IF('VAA PW'!$XEW$1='VAA PW'!$XEW$12,'VAA PW'!$XEW$13,1),0))</f>
        <v>0</v>
      </c>
      <c r="B329" s="71">
        <f>'VAA PW'!$G$6</f>
        <v>62500</v>
      </c>
      <c r="C329" s="70" t="s">
        <v>5</v>
      </c>
      <c r="D32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29" s="70">
        <f>IF(AND('VAA PW'!$G$7="",'VAA PW'!$G$9="Diesel"),-F329+125,IF(AND('VAA PW'!$G$7="",'VAA PW'!$G$9="Benzine"),-F329+125,Detail!D329))</f>
        <v>52</v>
      </c>
      <c r="F329" s="70">
        <f>-VLOOKUP('VAA PW'!$G$9,Brandstof!$A$2:$C$8,3,FALSE)</f>
        <v>-67</v>
      </c>
      <c r="G329" s="70" t="s">
        <v>6</v>
      </c>
      <c r="I329" s="70">
        <f>Maanden!I328</f>
        <v>0</v>
      </c>
      <c r="J329" s="70">
        <f>Maanden!J328</f>
        <v>366</v>
      </c>
      <c r="K329" s="70" t="s">
        <v>18</v>
      </c>
      <c r="L329" s="71">
        <f t="shared" si="22"/>
        <v>0</v>
      </c>
      <c r="N329" s="72">
        <f>Maanden!F328</f>
        <v>52841</v>
      </c>
      <c r="O329" s="72">
        <f>Maanden!G328</f>
        <v>52870</v>
      </c>
      <c r="P329" s="70">
        <f>Maanden!N328</f>
        <v>30</v>
      </c>
      <c r="Q329" s="70" t="str">
        <f t="shared" si="23"/>
        <v>x 70% =</v>
      </c>
      <c r="R329" s="71">
        <f t="shared" si="24"/>
        <v>0</v>
      </c>
    </row>
    <row r="330" spans="1:18" x14ac:dyDescent="0.25">
      <c r="A330" s="70">
        <f>IF(AND(L330&lt;&gt;0,A329&gt;0),A329+1,IF(L330&lt;&gt;0,IF('VAA PW'!$XEW$1='VAA PW'!$XEW$12,'VAA PW'!$XEW$13,1),0))</f>
        <v>0</v>
      </c>
      <c r="B330" s="71">
        <f>'VAA PW'!$G$6</f>
        <v>62500</v>
      </c>
      <c r="C330" s="70" t="s">
        <v>5</v>
      </c>
      <c r="D33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30" s="70">
        <f>IF(AND('VAA PW'!$G$7="",'VAA PW'!$G$9="Diesel"),-F330+125,IF(AND('VAA PW'!$G$7="",'VAA PW'!$G$9="Benzine"),-F330+125,Detail!D330))</f>
        <v>52</v>
      </c>
      <c r="F330" s="70">
        <f>-VLOOKUP('VAA PW'!$G$9,Brandstof!$A$2:$C$8,3,FALSE)</f>
        <v>-67</v>
      </c>
      <c r="G330" s="70" t="s">
        <v>6</v>
      </c>
      <c r="I330" s="70">
        <f>Maanden!I329</f>
        <v>0</v>
      </c>
      <c r="J330" s="70">
        <f>Maanden!J329</f>
        <v>366</v>
      </c>
      <c r="K330" s="70" t="s">
        <v>18</v>
      </c>
      <c r="L330" s="71">
        <f t="shared" si="22"/>
        <v>0</v>
      </c>
      <c r="N330" s="72">
        <f>Maanden!F329</f>
        <v>52871</v>
      </c>
      <c r="O330" s="72">
        <f>Maanden!G329</f>
        <v>52901</v>
      </c>
      <c r="P330" s="70">
        <f>Maanden!N329</f>
        <v>31</v>
      </c>
      <c r="Q330" s="70" t="str">
        <f t="shared" si="23"/>
        <v>x 70% =</v>
      </c>
      <c r="R330" s="71">
        <f t="shared" si="24"/>
        <v>0</v>
      </c>
    </row>
    <row r="331" spans="1:18" x14ac:dyDescent="0.25">
      <c r="A331" s="70">
        <f>IF(AND(L331&lt;&gt;0,A330&gt;0),A330+1,IF(L331&lt;&gt;0,IF('VAA PW'!$XEW$1='VAA PW'!$XEW$12,'VAA PW'!$XEW$13,1),0))</f>
        <v>0</v>
      </c>
      <c r="B331" s="71">
        <f>'VAA PW'!$G$6</f>
        <v>62500</v>
      </c>
      <c r="C331" s="70" t="s">
        <v>5</v>
      </c>
      <c r="D33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31" s="70">
        <f>IF(AND('VAA PW'!$G$7="",'VAA PW'!$G$9="Diesel"),-F331+125,IF(AND('VAA PW'!$G$7="",'VAA PW'!$G$9="Benzine"),-F331+125,Detail!D331))</f>
        <v>52</v>
      </c>
      <c r="F331" s="70">
        <f>-VLOOKUP('VAA PW'!$G$9,Brandstof!$A$2:$C$8,3,FALSE)</f>
        <v>-67</v>
      </c>
      <c r="G331" s="70" t="s">
        <v>6</v>
      </c>
      <c r="I331" s="70">
        <f>Maanden!I330</f>
        <v>0</v>
      </c>
      <c r="J331" s="70">
        <f>Maanden!J330</f>
        <v>366</v>
      </c>
      <c r="K331" s="70" t="s">
        <v>18</v>
      </c>
      <c r="L331" s="71">
        <f t="shared" si="22"/>
        <v>0</v>
      </c>
      <c r="N331" s="72">
        <f>Maanden!F330</f>
        <v>52902</v>
      </c>
      <c r="O331" s="72">
        <f>Maanden!G330</f>
        <v>52931</v>
      </c>
      <c r="P331" s="70">
        <f>Maanden!N330</f>
        <v>30</v>
      </c>
      <c r="Q331" s="70" t="str">
        <f t="shared" si="23"/>
        <v>x 70% =</v>
      </c>
      <c r="R331" s="71">
        <f t="shared" si="24"/>
        <v>0</v>
      </c>
    </row>
    <row r="332" spans="1:18" x14ac:dyDescent="0.25">
      <c r="A332" s="70">
        <f>IF(AND(L332&lt;&gt;0,A331&gt;0),A331+1,IF(L332&lt;&gt;0,IF('VAA PW'!$XEW$1='VAA PW'!$XEW$12,'VAA PW'!$XEW$13,1),0))</f>
        <v>0</v>
      </c>
      <c r="B332" s="71">
        <f>'VAA PW'!$G$6</f>
        <v>62500</v>
      </c>
      <c r="C332" s="70" t="s">
        <v>5</v>
      </c>
      <c r="D33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32" s="70">
        <f>IF(AND('VAA PW'!$G$7="",'VAA PW'!$G$9="Diesel"),-F332+125,IF(AND('VAA PW'!$G$7="",'VAA PW'!$G$9="Benzine"),-F332+125,Detail!D332))</f>
        <v>52</v>
      </c>
      <c r="F332" s="70">
        <f>-VLOOKUP('VAA PW'!$G$9,Brandstof!$A$2:$C$8,3,FALSE)</f>
        <v>-67</v>
      </c>
      <c r="G332" s="70" t="s">
        <v>6</v>
      </c>
      <c r="I332" s="70">
        <f>Maanden!I331</f>
        <v>0</v>
      </c>
      <c r="J332" s="70">
        <f>Maanden!J331</f>
        <v>366</v>
      </c>
      <c r="K332" s="70" t="s">
        <v>18</v>
      </c>
      <c r="L332" s="71">
        <f t="shared" si="22"/>
        <v>0</v>
      </c>
      <c r="N332" s="72">
        <f>Maanden!F331</f>
        <v>52932</v>
      </c>
      <c r="O332" s="72">
        <f>Maanden!G331</f>
        <v>52962</v>
      </c>
      <c r="P332" s="70">
        <f>Maanden!N331</f>
        <v>31</v>
      </c>
      <c r="Q332" s="70" t="str">
        <f t="shared" si="23"/>
        <v>x 70% =</v>
      </c>
      <c r="R332" s="71">
        <f t="shared" si="24"/>
        <v>0</v>
      </c>
    </row>
    <row r="333" spans="1:18" x14ac:dyDescent="0.25">
      <c r="A333" s="70">
        <f>IF(AND(L333&lt;&gt;0,A332&gt;0),A332+1,IF(L333&lt;&gt;0,IF('VAA PW'!$XEW$1='VAA PW'!$XEW$12,'VAA PW'!$XEW$13,1),0))</f>
        <v>0</v>
      </c>
      <c r="B333" s="71">
        <f>'VAA PW'!$G$6</f>
        <v>62500</v>
      </c>
      <c r="C333" s="70" t="s">
        <v>5</v>
      </c>
      <c r="D33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33" s="70">
        <f>IF(AND('VAA PW'!$G$7="",'VAA PW'!$G$9="Diesel"),-F333+125,IF(AND('VAA PW'!$G$7="",'VAA PW'!$G$9="Benzine"),-F333+125,Detail!D333))</f>
        <v>52</v>
      </c>
      <c r="F333" s="70">
        <f>-VLOOKUP('VAA PW'!$G$9,Brandstof!$A$2:$C$8,3,FALSE)</f>
        <v>-67</v>
      </c>
      <c r="G333" s="70" t="s">
        <v>6</v>
      </c>
      <c r="I333" s="70">
        <f>Maanden!I332</f>
        <v>0</v>
      </c>
      <c r="J333" s="70">
        <f>Maanden!J332</f>
        <v>365</v>
      </c>
      <c r="K333" s="70" t="s">
        <v>18</v>
      </c>
      <c r="L333" s="71">
        <f t="shared" si="22"/>
        <v>0</v>
      </c>
      <c r="N333" s="72">
        <f>Maanden!F332</f>
        <v>52963</v>
      </c>
      <c r="O333" s="72">
        <f>Maanden!G332</f>
        <v>52993</v>
      </c>
      <c r="P333" s="70">
        <f>Maanden!N332</f>
        <v>31</v>
      </c>
      <c r="Q333" s="70" t="str">
        <f t="shared" si="23"/>
        <v>x 70% =</v>
      </c>
      <c r="R333" s="71">
        <f t="shared" si="24"/>
        <v>0</v>
      </c>
    </row>
    <row r="334" spans="1:18" x14ac:dyDescent="0.25">
      <c r="A334" s="70">
        <f>IF(AND(L334&lt;&gt;0,A333&gt;0),A333+1,IF(L334&lt;&gt;0,IF('VAA PW'!$XEW$1='VAA PW'!$XEW$12,'VAA PW'!$XEW$13,1),0))</f>
        <v>0</v>
      </c>
      <c r="B334" s="71">
        <f>'VAA PW'!$G$6</f>
        <v>62500</v>
      </c>
      <c r="C334" s="70" t="s">
        <v>5</v>
      </c>
      <c r="D33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34" s="70">
        <f>IF(AND('VAA PW'!$G$7="",'VAA PW'!$G$9="Diesel"),-F334+125,IF(AND('VAA PW'!$G$7="",'VAA PW'!$G$9="Benzine"),-F334+125,Detail!D334))</f>
        <v>52</v>
      </c>
      <c r="F334" s="70">
        <f>-VLOOKUP('VAA PW'!$G$9,Brandstof!$A$2:$C$8,3,FALSE)</f>
        <v>-67</v>
      </c>
      <c r="G334" s="70" t="s">
        <v>6</v>
      </c>
      <c r="I334" s="70">
        <f>Maanden!I333</f>
        <v>0</v>
      </c>
      <c r="J334" s="70">
        <f>Maanden!J333</f>
        <v>365</v>
      </c>
      <c r="K334" s="70" t="s">
        <v>18</v>
      </c>
      <c r="L334" s="71">
        <f t="shared" si="22"/>
        <v>0</v>
      </c>
      <c r="N334" s="72">
        <f>Maanden!F333</f>
        <v>52994</v>
      </c>
      <c r="O334" s="72">
        <f>Maanden!G333</f>
        <v>53021</v>
      </c>
      <c r="P334" s="70">
        <f>Maanden!N333</f>
        <v>28</v>
      </c>
      <c r="Q334" s="70" t="str">
        <f t="shared" si="23"/>
        <v>x 70% =</v>
      </c>
      <c r="R334" s="71">
        <f t="shared" si="24"/>
        <v>0</v>
      </c>
    </row>
    <row r="335" spans="1:18" x14ac:dyDescent="0.25">
      <c r="A335" s="70">
        <f>IF(AND(L335&lt;&gt;0,A334&gt;0),A334+1,IF(L335&lt;&gt;0,IF('VAA PW'!$XEW$1='VAA PW'!$XEW$12,'VAA PW'!$XEW$13,1),0))</f>
        <v>0</v>
      </c>
      <c r="B335" s="71">
        <f>'VAA PW'!$G$6</f>
        <v>62500</v>
      </c>
      <c r="C335" s="70" t="s">
        <v>5</v>
      </c>
      <c r="D33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35" s="70">
        <f>IF(AND('VAA PW'!$G$7="",'VAA PW'!$G$9="Diesel"),-F335+125,IF(AND('VAA PW'!$G$7="",'VAA PW'!$G$9="Benzine"),-F335+125,Detail!D335))</f>
        <v>52</v>
      </c>
      <c r="F335" s="70">
        <f>-VLOOKUP('VAA PW'!$G$9,Brandstof!$A$2:$C$8,3,FALSE)</f>
        <v>-67</v>
      </c>
      <c r="G335" s="70" t="s">
        <v>6</v>
      </c>
      <c r="I335" s="70">
        <f>Maanden!I334</f>
        <v>0</v>
      </c>
      <c r="J335" s="70">
        <f>Maanden!J334</f>
        <v>365</v>
      </c>
      <c r="K335" s="70" t="s">
        <v>18</v>
      </c>
      <c r="L335" s="71">
        <f t="shared" ref="L335:L398" si="25">ROUND(B335*6/7*(((E335+F335)*0.1)+5.5)/100*I335/J335*0.7,2)</f>
        <v>0</v>
      </c>
      <c r="N335" s="72">
        <f>Maanden!F334</f>
        <v>53022</v>
      </c>
      <c r="O335" s="72">
        <f>Maanden!G334</f>
        <v>53052</v>
      </c>
      <c r="P335" s="70">
        <f>Maanden!N334</f>
        <v>31</v>
      </c>
      <c r="Q335" s="70" t="str">
        <f t="shared" si="23"/>
        <v>x 70% =</v>
      </c>
      <c r="R335" s="71">
        <f t="shared" si="24"/>
        <v>0</v>
      </c>
    </row>
    <row r="336" spans="1:18" x14ac:dyDescent="0.25">
      <c r="A336" s="70">
        <f>IF(AND(L336&lt;&gt;0,A335&gt;0),A335+1,IF(L336&lt;&gt;0,IF('VAA PW'!$XEW$1='VAA PW'!$XEW$12,'VAA PW'!$XEW$13,1),0))</f>
        <v>0</v>
      </c>
      <c r="B336" s="71">
        <f>'VAA PW'!$G$6</f>
        <v>62500</v>
      </c>
      <c r="C336" s="70" t="s">
        <v>5</v>
      </c>
      <c r="D33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36" s="70">
        <f>IF(AND('VAA PW'!$G$7="",'VAA PW'!$G$9="Diesel"),-F336+125,IF(AND('VAA PW'!$G$7="",'VAA PW'!$G$9="Benzine"),-F336+125,Detail!D336))</f>
        <v>52</v>
      </c>
      <c r="F336" s="70">
        <f>-VLOOKUP('VAA PW'!$G$9,Brandstof!$A$2:$C$8,3,FALSE)</f>
        <v>-67</v>
      </c>
      <c r="G336" s="70" t="s">
        <v>6</v>
      </c>
      <c r="I336" s="70">
        <f>Maanden!I335</f>
        <v>0</v>
      </c>
      <c r="J336" s="70">
        <f>Maanden!J335</f>
        <v>365</v>
      </c>
      <c r="K336" s="70" t="s">
        <v>18</v>
      </c>
      <c r="L336" s="71">
        <f t="shared" si="25"/>
        <v>0</v>
      </c>
      <c r="N336" s="72">
        <f>Maanden!F335</f>
        <v>53053</v>
      </c>
      <c r="O336" s="72">
        <f>Maanden!G335</f>
        <v>53082</v>
      </c>
      <c r="P336" s="70">
        <f>Maanden!N335</f>
        <v>30</v>
      </c>
      <c r="Q336" s="70" t="str">
        <f t="shared" si="23"/>
        <v>x 70% =</v>
      </c>
      <c r="R336" s="71">
        <f t="shared" si="24"/>
        <v>0</v>
      </c>
    </row>
    <row r="337" spans="1:18" x14ac:dyDescent="0.25">
      <c r="A337" s="70">
        <f>IF(AND(L337&lt;&gt;0,A336&gt;0),A336+1,IF(L337&lt;&gt;0,IF('VAA PW'!$XEW$1='VAA PW'!$XEW$12,'VAA PW'!$XEW$13,1),0))</f>
        <v>0</v>
      </c>
      <c r="B337" s="71">
        <f>'VAA PW'!$G$6</f>
        <v>62500</v>
      </c>
      <c r="C337" s="70" t="s">
        <v>5</v>
      </c>
      <c r="D33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37" s="70">
        <f>IF(AND('VAA PW'!$G$7="",'VAA PW'!$G$9="Diesel"),-F337+125,IF(AND('VAA PW'!$G$7="",'VAA PW'!$G$9="Benzine"),-F337+125,Detail!D337))</f>
        <v>52</v>
      </c>
      <c r="F337" s="70">
        <f>-VLOOKUP('VAA PW'!$G$9,Brandstof!$A$2:$C$8,3,FALSE)</f>
        <v>-67</v>
      </c>
      <c r="G337" s="70" t="s">
        <v>6</v>
      </c>
      <c r="I337" s="70">
        <f>Maanden!I336</f>
        <v>0</v>
      </c>
      <c r="J337" s="70">
        <f>Maanden!J336</f>
        <v>365</v>
      </c>
      <c r="K337" s="70" t="s">
        <v>18</v>
      </c>
      <c r="L337" s="71">
        <f t="shared" si="25"/>
        <v>0</v>
      </c>
      <c r="N337" s="72">
        <f>Maanden!F336</f>
        <v>53083</v>
      </c>
      <c r="O337" s="72">
        <f>Maanden!G336</f>
        <v>53113</v>
      </c>
      <c r="P337" s="70">
        <f>Maanden!N336</f>
        <v>31</v>
      </c>
      <c r="Q337" s="70" t="str">
        <f t="shared" si="23"/>
        <v>x 70% =</v>
      </c>
      <c r="R337" s="71">
        <f t="shared" si="24"/>
        <v>0</v>
      </c>
    </row>
    <row r="338" spans="1:18" x14ac:dyDescent="0.25">
      <c r="A338" s="70">
        <f>IF(AND(L338&lt;&gt;0,A337&gt;0),A337+1,IF(L338&lt;&gt;0,IF('VAA PW'!$XEW$1='VAA PW'!$XEW$12,'VAA PW'!$XEW$13,1),0))</f>
        <v>0</v>
      </c>
      <c r="B338" s="71">
        <f>'VAA PW'!$G$6</f>
        <v>62500</v>
      </c>
      <c r="C338" s="70" t="s">
        <v>5</v>
      </c>
      <c r="D33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38" s="70">
        <f>IF(AND('VAA PW'!$G$7="",'VAA PW'!$G$9="Diesel"),-F338+125,IF(AND('VAA PW'!$G$7="",'VAA PW'!$G$9="Benzine"),-F338+125,Detail!D338))</f>
        <v>52</v>
      </c>
      <c r="F338" s="70">
        <f>-VLOOKUP('VAA PW'!$G$9,Brandstof!$A$2:$C$8,3,FALSE)</f>
        <v>-67</v>
      </c>
      <c r="G338" s="70" t="s">
        <v>6</v>
      </c>
      <c r="I338" s="70">
        <f>Maanden!I337</f>
        <v>0</v>
      </c>
      <c r="J338" s="70">
        <f>Maanden!J337</f>
        <v>365</v>
      </c>
      <c r="K338" s="70" t="s">
        <v>18</v>
      </c>
      <c r="L338" s="71">
        <f t="shared" si="25"/>
        <v>0</v>
      </c>
      <c r="N338" s="72">
        <f>Maanden!F337</f>
        <v>53114</v>
      </c>
      <c r="O338" s="72">
        <f>Maanden!G337</f>
        <v>53143</v>
      </c>
      <c r="P338" s="70">
        <f>Maanden!N337</f>
        <v>30</v>
      </c>
      <c r="Q338" s="70" t="str">
        <f t="shared" si="23"/>
        <v>x 70% =</v>
      </c>
      <c r="R338" s="71">
        <f t="shared" si="24"/>
        <v>0</v>
      </c>
    </row>
    <row r="339" spans="1:18" x14ac:dyDescent="0.25">
      <c r="A339" s="70">
        <f>IF(AND(L339&lt;&gt;0,A338&gt;0),A338+1,IF(L339&lt;&gt;0,IF('VAA PW'!$XEW$1='VAA PW'!$XEW$12,'VAA PW'!$XEW$13,1),0))</f>
        <v>0</v>
      </c>
      <c r="B339" s="71">
        <f>'VAA PW'!$G$6</f>
        <v>62500</v>
      </c>
      <c r="C339" s="70" t="s">
        <v>5</v>
      </c>
      <c r="D33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39" s="70">
        <f>IF(AND('VAA PW'!$G$7="",'VAA PW'!$G$9="Diesel"),-F339+125,IF(AND('VAA PW'!$G$7="",'VAA PW'!$G$9="Benzine"),-F339+125,Detail!D339))</f>
        <v>52</v>
      </c>
      <c r="F339" s="70">
        <f>-VLOOKUP('VAA PW'!$G$9,Brandstof!$A$2:$C$8,3,FALSE)</f>
        <v>-67</v>
      </c>
      <c r="G339" s="70" t="s">
        <v>6</v>
      </c>
      <c r="I339" s="70">
        <f>Maanden!I338</f>
        <v>0</v>
      </c>
      <c r="J339" s="70">
        <f>Maanden!J338</f>
        <v>365</v>
      </c>
      <c r="K339" s="70" t="s">
        <v>18</v>
      </c>
      <c r="L339" s="71">
        <f t="shared" si="25"/>
        <v>0</v>
      </c>
      <c r="N339" s="72">
        <f>Maanden!F338</f>
        <v>53144</v>
      </c>
      <c r="O339" s="72">
        <f>Maanden!G338</f>
        <v>53174</v>
      </c>
      <c r="P339" s="70">
        <f>Maanden!N338</f>
        <v>31</v>
      </c>
      <c r="Q339" s="70" t="str">
        <f t="shared" si="23"/>
        <v>x 70% =</v>
      </c>
      <c r="R339" s="71">
        <f t="shared" si="24"/>
        <v>0</v>
      </c>
    </row>
    <row r="340" spans="1:18" x14ac:dyDescent="0.25">
      <c r="A340" s="70">
        <f>IF(AND(L340&lt;&gt;0,A339&gt;0),A339+1,IF(L340&lt;&gt;0,IF('VAA PW'!$XEW$1='VAA PW'!$XEW$12,'VAA PW'!$XEW$13,1),0))</f>
        <v>0</v>
      </c>
      <c r="B340" s="71">
        <f>'VAA PW'!$G$6</f>
        <v>62500</v>
      </c>
      <c r="C340" s="70" t="s">
        <v>5</v>
      </c>
      <c r="D34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40" s="70">
        <f>IF(AND('VAA PW'!$G$7="",'VAA PW'!$G$9="Diesel"),-F340+125,IF(AND('VAA PW'!$G$7="",'VAA PW'!$G$9="Benzine"),-F340+125,Detail!D340))</f>
        <v>52</v>
      </c>
      <c r="F340" s="70">
        <f>-VLOOKUP('VAA PW'!$G$9,Brandstof!$A$2:$C$8,3,FALSE)</f>
        <v>-67</v>
      </c>
      <c r="G340" s="70" t="s">
        <v>6</v>
      </c>
      <c r="I340" s="70">
        <f>Maanden!I339</f>
        <v>0</v>
      </c>
      <c r="J340" s="70">
        <f>Maanden!J339</f>
        <v>365</v>
      </c>
      <c r="K340" s="70" t="s">
        <v>18</v>
      </c>
      <c r="L340" s="71">
        <f t="shared" si="25"/>
        <v>0</v>
      </c>
      <c r="N340" s="72">
        <f>Maanden!F339</f>
        <v>53175</v>
      </c>
      <c r="O340" s="72">
        <f>Maanden!G339</f>
        <v>53205</v>
      </c>
      <c r="P340" s="70">
        <f>Maanden!N339</f>
        <v>31</v>
      </c>
      <c r="Q340" s="70" t="str">
        <f t="shared" si="23"/>
        <v>x 70% =</v>
      </c>
      <c r="R340" s="71">
        <f t="shared" si="24"/>
        <v>0</v>
      </c>
    </row>
    <row r="341" spans="1:18" x14ac:dyDescent="0.25">
      <c r="A341" s="70">
        <f>IF(AND(L341&lt;&gt;0,A340&gt;0),A340+1,IF(L341&lt;&gt;0,IF('VAA PW'!$XEW$1='VAA PW'!$XEW$12,'VAA PW'!$XEW$13,1),0))</f>
        <v>0</v>
      </c>
      <c r="B341" s="71">
        <f>'VAA PW'!$G$6</f>
        <v>62500</v>
      </c>
      <c r="C341" s="70" t="s">
        <v>5</v>
      </c>
      <c r="D34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41" s="70">
        <f>IF(AND('VAA PW'!$G$7="",'VAA PW'!$G$9="Diesel"),-F341+125,IF(AND('VAA PW'!$G$7="",'VAA PW'!$G$9="Benzine"),-F341+125,Detail!D341))</f>
        <v>52</v>
      </c>
      <c r="F341" s="70">
        <f>-VLOOKUP('VAA PW'!$G$9,Brandstof!$A$2:$C$8,3,FALSE)</f>
        <v>-67</v>
      </c>
      <c r="G341" s="70" t="s">
        <v>6</v>
      </c>
      <c r="I341" s="70">
        <f>Maanden!I340</f>
        <v>0</v>
      </c>
      <c r="J341" s="70">
        <f>Maanden!J340</f>
        <v>365</v>
      </c>
      <c r="K341" s="70" t="s">
        <v>18</v>
      </c>
      <c r="L341" s="71">
        <f t="shared" si="25"/>
        <v>0</v>
      </c>
      <c r="N341" s="72">
        <f>Maanden!F340</f>
        <v>53206</v>
      </c>
      <c r="O341" s="72">
        <f>Maanden!G340</f>
        <v>53235</v>
      </c>
      <c r="P341" s="70">
        <f>Maanden!N340</f>
        <v>30</v>
      </c>
      <c r="Q341" s="70" t="str">
        <f t="shared" si="23"/>
        <v>x 70% =</v>
      </c>
      <c r="R341" s="71">
        <f t="shared" si="24"/>
        <v>0</v>
      </c>
    </row>
    <row r="342" spans="1:18" x14ac:dyDescent="0.25">
      <c r="A342" s="70">
        <f>IF(AND(L342&lt;&gt;0,A341&gt;0),A341+1,IF(L342&lt;&gt;0,IF('VAA PW'!$XEW$1='VAA PW'!$XEW$12,'VAA PW'!$XEW$13,1),0))</f>
        <v>0</v>
      </c>
      <c r="B342" s="71">
        <f>'VAA PW'!$G$6</f>
        <v>62500</v>
      </c>
      <c r="C342" s="70" t="s">
        <v>5</v>
      </c>
      <c r="D34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42" s="70">
        <f>IF(AND('VAA PW'!$G$7="",'VAA PW'!$G$9="Diesel"),-F342+125,IF(AND('VAA PW'!$G$7="",'VAA PW'!$G$9="Benzine"),-F342+125,Detail!D342))</f>
        <v>52</v>
      </c>
      <c r="F342" s="70">
        <f>-VLOOKUP('VAA PW'!$G$9,Brandstof!$A$2:$C$8,3,FALSE)</f>
        <v>-67</v>
      </c>
      <c r="G342" s="70" t="s">
        <v>6</v>
      </c>
      <c r="I342" s="70">
        <f>Maanden!I341</f>
        <v>0</v>
      </c>
      <c r="J342" s="70">
        <f>Maanden!J341</f>
        <v>365</v>
      </c>
      <c r="K342" s="70" t="s">
        <v>18</v>
      </c>
      <c r="L342" s="71">
        <f t="shared" si="25"/>
        <v>0</v>
      </c>
      <c r="N342" s="72">
        <f>Maanden!F341</f>
        <v>53236</v>
      </c>
      <c r="O342" s="72">
        <f>Maanden!G341</f>
        <v>53266</v>
      </c>
      <c r="P342" s="70">
        <f>Maanden!N341</f>
        <v>31</v>
      </c>
      <c r="Q342" s="70" t="str">
        <f t="shared" si="23"/>
        <v>x 70% =</v>
      </c>
      <c r="R342" s="71">
        <f t="shared" si="24"/>
        <v>0</v>
      </c>
    </row>
    <row r="343" spans="1:18" x14ac:dyDescent="0.25">
      <c r="A343" s="70">
        <f>IF(AND(L343&lt;&gt;0,A342&gt;0),A342+1,IF(L343&lt;&gt;0,IF('VAA PW'!$XEW$1='VAA PW'!$XEW$12,'VAA PW'!$XEW$13,1),0))</f>
        <v>0</v>
      </c>
      <c r="B343" s="71">
        <f>'VAA PW'!$G$6</f>
        <v>62500</v>
      </c>
      <c r="C343" s="70" t="s">
        <v>5</v>
      </c>
      <c r="D34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43" s="70">
        <f>IF(AND('VAA PW'!$G$7="",'VAA PW'!$G$9="Diesel"),-F343+125,IF(AND('VAA PW'!$G$7="",'VAA PW'!$G$9="Benzine"),-F343+125,Detail!D343))</f>
        <v>52</v>
      </c>
      <c r="F343" s="70">
        <f>-VLOOKUP('VAA PW'!$G$9,Brandstof!$A$2:$C$8,3,FALSE)</f>
        <v>-67</v>
      </c>
      <c r="G343" s="70" t="s">
        <v>6</v>
      </c>
      <c r="I343" s="70">
        <f>Maanden!I342</f>
        <v>0</v>
      </c>
      <c r="J343" s="70">
        <f>Maanden!J342</f>
        <v>365</v>
      </c>
      <c r="K343" s="70" t="s">
        <v>18</v>
      </c>
      <c r="L343" s="71">
        <f t="shared" si="25"/>
        <v>0</v>
      </c>
      <c r="N343" s="72">
        <f>Maanden!F342</f>
        <v>53267</v>
      </c>
      <c r="O343" s="72">
        <f>Maanden!G342</f>
        <v>53296</v>
      </c>
      <c r="P343" s="70">
        <f>Maanden!N342</f>
        <v>30</v>
      </c>
      <c r="Q343" s="70" t="str">
        <f t="shared" si="23"/>
        <v>x 70% =</v>
      </c>
      <c r="R343" s="71">
        <f t="shared" si="24"/>
        <v>0</v>
      </c>
    </row>
    <row r="344" spans="1:18" x14ac:dyDescent="0.25">
      <c r="A344" s="70">
        <f>IF(AND(L344&lt;&gt;0,A343&gt;0),A343+1,IF(L344&lt;&gt;0,IF('VAA PW'!$XEW$1='VAA PW'!$XEW$12,'VAA PW'!$XEW$13,1),0))</f>
        <v>0</v>
      </c>
      <c r="B344" s="71">
        <f>'VAA PW'!$G$6</f>
        <v>62500</v>
      </c>
      <c r="C344" s="70" t="s">
        <v>5</v>
      </c>
      <c r="D34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44" s="70">
        <f>IF(AND('VAA PW'!$G$7="",'VAA PW'!$G$9="Diesel"),-F344+125,IF(AND('VAA PW'!$G$7="",'VAA PW'!$G$9="Benzine"),-F344+125,Detail!D344))</f>
        <v>52</v>
      </c>
      <c r="F344" s="70">
        <f>-VLOOKUP('VAA PW'!$G$9,Brandstof!$A$2:$C$8,3,FALSE)</f>
        <v>-67</v>
      </c>
      <c r="G344" s="70" t="s">
        <v>6</v>
      </c>
      <c r="I344" s="70">
        <f>Maanden!I343</f>
        <v>0</v>
      </c>
      <c r="J344" s="70">
        <f>Maanden!J343</f>
        <v>365</v>
      </c>
      <c r="K344" s="70" t="s">
        <v>18</v>
      </c>
      <c r="L344" s="71">
        <f t="shared" si="25"/>
        <v>0</v>
      </c>
      <c r="N344" s="72">
        <f>Maanden!F343</f>
        <v>53297</v>
      </c>
      <c r="O344" s="72">
        <f>Maanden!G343</f>
        <v>53327</v>
      </c>
      <c r="P344" s="70">
        <f>Maanden!N343</f>
        <v>31</v>
      </c>
      <c r="Q344" s="70" t="str">
        <f t="shared" si="23"/>
        <v>x 70% =</v>
      </c>
      <c r="R344" s="71">
        <f t="shared" si="24"/>
        <v>0</v>
      </c>
    </row>
    <row r="345" spans="1:18" x14ac:dyDescent="0.25">
      <c r="A345" s="70">
        <f>IF(AND(L345&lt;&gt;0,A344&gt;0),A344+1,IF(L345&lt;&gt;0,IF('VAA PW'!$XEW$1='VAA PW'!$XEW$12,'VAA PW'!$XEW$13,1),0))</f>
        <v>0</v>
      </c>
      <c r="B345" s="71">
        <f>'VAA PW'!$G$6</f>
        <v>62500</v>
      </c>
      <c r="C345" s="70" t="s">
        <v>5</v>
      </c>
      <c r="D34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45" s="70">
        <f>IF(AND('VAA PW'!$G$7="",'VAA PW'!$G$9="Diesel"),-F345+125,IF(AND('VAA PW'!$G$7="",'VAA PW'!$G$9="Benzine"),-F345+125,Detail!D345))</f>
        <v>52</v>
      </c>
      <c r="F345" s="70">
        <f>-VLOOKUP('VAA PW'!$G$9,Brandstof!$A$2:$C$8,3,FALSE)</f>
        <v>-67</v>
      </c>
      <c r="G345" s="70" t="s">
        <v>6</v>
      </c>
      <c r="I345" s="70">
        <f>Maanden!I344</f>
        <v>0</v>
      </c>
      <c r="J345" s="70">
        <f>Maanden!J344</f>
        <v>365</v>
      </c>
      <c r="K345" s="70" t="s">
        <v>18</v>
      </c>
      <c r="L345" s="71">
        <f t="shared" si="25"/>
        <v>0</v>
      </c>
      <c r="N345" s="72">
        <f>Maanden!F344</f>
        <v>53328</v>
      </c>
      <c r="O345" s="72">
        <f>Maanden!G344</f>
        <v>53358</v>
      </c>
      <c r="P345" s="70">
        <f>Maanden!N344</f>
        <v>31</v>
      </c>
      <c r="Q345" s="70" t="str">
        <f t="shared" si="23"/>
        <v>x 70% =</v>
      </c>
      <c r="R345" s="71">
        <f t="shared" si="24"/>
        <v>0</v>
      </c>
    </row>
    <row r="346" spans="1:18" x14ac:dyDescent="0.25">
      <c r="A346" s="70">
        <f>IF(AND(L346&lt;&gt;0,A345&gt;0),A345+1,IF(L346&lt;&gt;0,IF('VAA PW'!$XEW$1='VAA PW'!$XEW$12,'VAA PW'!$XEW$13,1),0))</f>
        <v>0</v>
      </c>
      <c r="B346" s="71">
        <f>'VAA PW'!$G$6</f>
        <v>62500</v>
      </c>
      <c r="C346" s="70" t="s">
        <v>5</v>
      </c>
      <c r="D34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46" s="70">
        <f>IF(AND('VAA PW'!$G$7="",'VAA PW'!$G$9="Diesel"),-F346+125,IF(AND('VAA PW'!$G$7="",'VAA PW'!$G$9="Benzine"),-F346+125,Detail!D346))</f>
        <v>52</v>
      </c>
      <c r="F346" s="70">
        <f>-VLOOKUP('VAA PW'!$G$9,Brandstof!$A$2:$C$8,3,FALSE)</f>
        <v>-67</v>
      </c>
      <c r="G346" s="70" t="s">
        <v>6</v>
      </c>
      <c r="I346" s="70">
        <f>Maanden!I345</f>
        <v>0</v>
      </c>
      <c r="J346" s="70">
        <f>Maanden!J345</f>
        <v>365</v>
      </c>
      <c r="K346" s="70" t="s">
        <v>18</v>
      </c>
      <c r="L346" s="71">
        <f t="shared" si="25"/>
        <v>0</v>
      </c>
      <c r="N346" s="72">
        <f>Maanden!F345</f>
        <v>53359</v>
      </c>
      <c r="O346" s="72">
        <f>Maanden!G345</f>
        <v>53386</v>
      </c>
      <c r="P346" s="70">
        <f>Maanden!N345</f>
        <v>28</v>
      </c>
      <c r="Q346" s="70" t="str">
        <f t="shared" si="23"/>
        <v>x 70% =</v>
      </c>
      <c r="R346" s="71">
        <f t="shared" si="24"/>
        <v>0</v>
      </c>
    </row>
    <row r="347" spans="1:18" x14ac:dyDescent="0.25">
      <c r="A347" s="70">
        <f>IF(AND(L347&lt;&gt;0,A346&gt;0),A346+1,IF(L347&lt;&gt;0,IF('VAA PW'!$XEW$1='VAA PW'!$XEW$12,'VAA PW'!$XEW$13,1),0))</f>
        <v>0</v>
      </c>
      <c r="B347" s="71">
        <f>'VAA PW'!$G$6</f>
        <v>62500</v>
      </c>
      <c r="C347" s="70" t="s">
        <v>5</v>
      </c>
      <c r="D34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47" s="70">
        <f>IF(AND('VAA PW'!$G$7="",'VAA PW'!$G$9="Diesel"),-F347+125,IF(AND('VAA PW'!$G$7="",'VAA PW'!$G$9="Benzine"),-F347+125,Detail!D347))</f>
        <v>52</v>
      </c>
      <c r="F347" s="70">
        <f>-VLOOKUP('VAA PW'!$G$9,Brandstof!$A$2:$C$8,3,FALSE)</f>
        <v>-67</v>
      </c>
      <c r="G347" s="70" t="s">
        <v>6</v>
      </c>
      <c r="I347" s="70">
        <f>Maanden!I346</f>
        <v>0</v>
      </c>
      <c r="J347" s="70">
        <f>Maanden!J346</f>
        <v>365</v>
      </c>
      <c r="K347" s="70" t="s">
        <v>18</v>
      </c>
      <c r="L347" s="71">
        <f t="shared" si="25"/>
        <v>0</v>
      </c>
      <c r="N347" s="72">
        <f>Maanden!F346</f>
        <v>53387</v>
      </c>
      <c r="O347" s="72">
        <f>Maanden!G346</f>
        <v>53417</v>
      </c>
      <c r="P347" s="70">
        <f>Maanden!N346</f>
        <v>31</v>
      </c>
      <c r="Q347" s="70" t="str">
        <f t="shared" si="23"/>
        <v>x 70% =</v>
      </c>
      <c r="R347" s="71">
        <f t="shared" si="24"/>
        <v>0</v>
      </c>
    </row>
    <row r="348" spans="1:18" x14ac:dyDescent="0.25">
      <c r="A348" s="70">
        <f>IF(AND(L348&lt;&gt;0,A347&gt;0),A347+1,IF(L348&lt;&gt;0,IF('VAA PW'!$XEW$1='VAA PW'!$XEW$12,'VAA PW'!$XEW$13,1),0))</f>
        <v>0</v>
      </c>
      <c r="B348" s="71">
        <f>'VAA PW'!$G$6</f>
        <v>62500</v>
      </c>
      <c r="C348" s="70" t="s">
        <v>5</v>
      </c>
      <c r="D34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48" s="70">
        <f>IF(AND('VAA PW'!$G$7="",'VAA PW'!$G$9="Diesel"),-F348+125,IF(AND('VAA PW'!$G$7="",'VAA PW'!$G$9="Benzine"),-F348+125,Detail!D348))</f>
        <v>52</v>
      </c>
      <c r="F348" s="70">
        <f>-VLOOKUP('VAA PW'!$G$9,Brandstof!$A$2:$C$8,3,FALSE)</f>
        <v>-67</v>
      </c>
      <c r="G348" s="70" t="s">
        <v>6</v>
      </c>
      <c r="I348" s="70">
        <f>Maanden!I347</f>
        <v>0</v>
      </c>
      <c r="J348" s="70">
        <f>Maanden!J347</f>
        <v>365</v>
      </c>
      <c r="K348" s="70" t="s">
        <v>18</v>
      </c>
      <c r="L348" s="71">
        <f t="shared" si="25"/>
        <v>0</v>
      </c>
      <c r="N348" s="72">
        <f>Maanden!F347</f>
        <v>53418</v>
      </c>
      <c r="O348" s="72">
        <f>Maanden!G347</f>
        <v>53447</v>
      </c>
      <c r="P348" s="70">
        <f>Maanden!N347</f>
        <v>30</v>
      </c>
      <c r="Q348" s="70" t="str">
        <f t="shared" si="23"/>
        <v>x 70% =</v>
      </c>
      <c r="R348" s="71">
        <f t="shared" si="24"/>
        <v>0</v>
      </c>
    </row>
    <row r="349" spans="1:18" x14ac:dyDescent="0.25">
      <c r="A349" s="70">
        <f>IF(AND(L349&lt;&gt;0,A348&gt;0),A348+1,IF(L349&lt;&gt;0,IF('VAA PW'!$XEW$1='VAA PW'!$XEW$12,'VAA PW'!$XEW$13,1),0))</f>
        <v>0</v>
      </c>
      <c r="B349" s="71">
        <f>'VAA PW'!$G$6</f>
        <v>62500</v>
      </c>
      <c r="C349" s="70" t="s">
        <v>5</v>
      </c>
      <c r="D34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49" s="70">
        <f>IF(AND('VAA PW'!$G$7="",'VAA PW'!$G$9="Diesel"),-F349+125,IF(AND('VAA PW'!$G$7="",'VAA PW'!$G$9="Benzine"),-F349+125,Detail!D349))</f>
        <v>52</v>
      </c>
      <c r="F349" s="70">
        <f>-VLOOKUP('VAA PW'!$G$9,Brandstof!$A$2:$C$8,3,FALSE)</f>
        <v>-67</v>
      </c>
      <c r="G349" s="70" t="s">
        <v>6</v>
      </c>
      <c r="I349" s="70">
        <f>Maanden!I348</f>
        <v>0</v>
      </c>
      <c r="J349" s="70">
        <f>Maanden!J348</f>
        <v>365</v>
      </c>
      <c r="K349" s="70" t="s">
        <v>18</v>
      </c>
      <c r="L349" s="71">
        <f t="shared" si="25"/>
        <v>0</v>
      </c>
      <c r="N349" s="72">
        <f>Maanden!F348</f>
        <v>53448</v>
      </c>
      <c r="O349" s="72">
        <f>Maanden!G348</f>
        <v>53478</v>
      </c>
      <c r="P349" s="70">
        <f>Maanden!N348</f>
        <v>31</v>
      </c>
      <c r="Q349" s="70" t="str">
        <f t="shared" si="23"/>
        <v>x 70% =</v>
      </c>
      <c r="R349" s="71">
        <f t="shared" si="24"/>
        <v>0</v>
      </c>
    </row>
    <row r="350" spans="1:18" x14ac:dyDescent="0.25">
      <c r="A350" s="70">
        <f>IF(AND(L350&lt;&gt;0,A349&gt;0),A349+1,IF(L350&lt;&gt;0,IF('VAA PW'!$XEW$1='VAA PW'!$XEW$12,'VAA PW'!$XEW$13,1),0))</f>
        <v>0</v>
      </c>
      <c r="B350" s="71">
        <f>'VAA PW'!$G$6</f>
        <v>62500</v>
      </c>
      <c r="C350" s="70" t="s">
        <v>5</v>
      </c>
      <c r="D35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50" s="70">
        <f>IF(AND('VAA PW'!$G$7="",'VAA PW'!$G$9="Diesel"),-F350+125,IF(AND('VAA PW'!$G$7="",'VAA PW'!$G$9="Benzine"),-F350+125,Detail!D350))</f>
        <v>52</v>
      </c>
      <c r="F350" s="70">
        <f>-VLOOKUP('VAA PW'!$G$9,Brandstof!$A$2:$C$8,3,FALSE)</f>
        <v>-67</v>
      </c>
      <c r="G350" s="70" t="s">
        <v>6</v>
      </c>
      <c r="I350" s="70">
        <f>Maanden!I349</f>
        <v>0</v>
      </c>
      <c r="J350" s="70">
        <f>Maanden!J349</f>
        <v>365</v>
      </c>
      <c r="K350" s="70" t="s">
        <v>18</v>
      </c>
      <c r="L350" s="71">
        <f t="shared" si="25"/>
        <v>0</v>
      </c>
      <c r="N350" s="72">
        <f>Maanden!F349</f>
        <v>53479</v>
      </c>
      <c r="O350" s="72">
        <f>Maanden!G349</f>
        <v>53508</v>
      </c>
      <c r="P350" s="70">
        <f>Maanden!N349</f>
        <v>30</v>
      </c>
      <c r="Q350" s="70" t="str">
        <f t="shared" si="23"/>
        <v>x 70% =</v>
      </c>
      <c r="R350" s="71">
        <f t="shared" si="24"/>
        <v>0</v>
      </c>
    </row>
    <row r="351" spans="1:18" x14ac:dyDescent="0.25">
      <c r="A351" s="70">
        <f>IF(AND(L351&lt;&gt;0,A350&gt;0),A350+1,IF(L351&lt;&gt;0,IF('VAA PW'!$XEW$1='VAA PW'!$XEW$12,'VAA PW'!$XEW$13,1),0))</f>
        <v>0</v>
      </c>
      <c r="B351" s="71">
        <f>'VAA PW'!$G$6</f>
        <v>62500</v>
      </c>
      <c r="C351" s="70" t="s">
        <v>5</v>
      </c>
      <c r="D35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51" s="70">
        <f>IF(AND('VAA PW'!$G$7="",'VAA PW'!$G$9="Diesel"),-F351+125,IF(AND('VAA PW'!$G$7="",'VAA PW'!$G$9="Benzine"),-F351+125,Detail!D351))</f>
        <v>52</v>
      </c>
      <c r="F351" s="70">
        <f>-VLOOKUP('VAA PW'!$G$9,Brandstof!$A$2:$C$8,3,FALSE)</f>
        <v>-67</v>
      </c>
      <c r="G351" s="70" t="s">
        <v>6</v>
      </c>
      <c r="I351" s="70">
        <f>Maanden!I350</f>
        <v>0</v>
      </c>
      <c r="J351" s="70">
        <f>Maanden!J350</f>
        <v>365</v>
      </c>
      <c r="K351" s="70" t="s">
        <v>18</v>
      </c>
      <c r="L351" s="71">
        <f t="shared" si="25"/>
        <v>0</v>
      </c>
      <c r="N351" s="72">
        <f>Maanden!F350</f>
        <v>53509</v>
      </c>
      <c r="O351" s="72">
        <f>Maanden!G350</f>
        <v>53539</v>
      </c>
      <c r="P351" s="70">
        <f>Maanden!N350</f>
        <v>31</v>
      </c>
      <c r="Q351" s="70" t="str">
        <f t="shared" si="23"/>
        <v>x 70% =</v>
      </c>
      <c r="R351" s="71">
        <f t="shared" si="24"/>
        <v>0</v>
      </c>
    </row>
    <row r="352" spans="1:18" x14ac:dyDescent="0.25">
      <c r="A352" s="70">
        <f>IF(AND(L352&lt;&gt;0,A351&gt;0),A351+1,IF(L352&lt;&gt;0,IF('VAA PW'!$XEW$1='VAA PW'!$XEW$12,'VAA PW'!$XEW$13,1),0))</f>
        <v>0</v>
      </c>
      <c r="B352" s="71">
        <f>'VAA PW'!$G$6</f>
        <v>62500</v>
      </c>
      <c r="C352" s="70" t="s">
        <v>5</v>
      </c>
      <c r="D35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52" s="70">
        <f>IF(AND('VAA PW'!$G$7="",'VAA PW'!$G$9="Diesel"),-F352+125,IF(AND('VAA PW'!$G$7="",'VAA PW'!$G$9="Benzine"),-F352+125,Detail!D352))</f>
        <v>52</v>
      </c>
      <c r="F352" s="70">
        <f>-VLOOKUP('VAA PW'!$G$9,Brandstof!$A$2:$C$8,3,FALSE)</f>
        <v>-67</v>
      </c>
      <c r="G352" s="70" t="s">
        <v>6</v>
      </c>
      <c r="I352" s="70">
        <f>Maanden!I351</f>
        <v>0</v>
      </c>
      <c r="J352" s="70">
        <f>Maanden!J351</f>
        <v>365</v>
      </c>
      <c r="K352" s="70" t="s">
        <v>18</v>
      </c>
      <c r="L352" s="71">
        <f t="shared" si="25"/>
        <v>0</v>
      </c>
      <c r="N352" s="72">
        <f>Maanden!F351</f>
        <v>53540</v>
      </c>
      <c r="O352" s="72">
        <f>Maanden!G351</f>
        <v>53570</v>
      </c>
      <c r="P352" s="70">
        <f>Maanden!N351</f>
        <v>31</v>
      </c>
      <c r="Q352" s="70" t="str">
        <f t="shared" si="23"/>
        <v>x 70% =</v>
      </c>
      <c r="R352" s="71">
        <f t="shared" si="24"/>
        <v>0</v>
      </c>
    </row>
    <row r="353" spans="1:18" x14ac:dyDescent="0.25">
      <c r="A353" s="70">
        <f>IF(AND(L353&lt;&gt;0,A352&gt;0),A352+1,IF(L353&lt;&gt;0,IF('VAA PW'!$XEW$1='VAA PW'!$XEW$12,'VAA PW'!$XEW$13,1),0))</f>
        <v>0</v>
      </c>
      <c r="B353" s="71">
        <f>'VAA PW'!$G$6</f>
        <v>62500</v>
      </c>
      <c r="C353" s="70" t="s">
        <v>5</v>
      </c>
      <c r="D35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53" s="70">
        <f>IF(AND('VAA PW'!$G$7="",'VAA PW'!$G$9="Diesel"),-F353+125,IF(AND('VAA PW'!$G$7="",'VAA PW'!$G$9="Benzine"),-F353+125,Detail!D353))</f>
        <v>52</v>
      </c>
      <c r="F353" s="70">
        <f>-VLOOKUP('VAA PW'!$G$9,Brandstof!$A$2:$C$8,3,FALSE)</f>
        <v>-67</v>
      </c>
      <c r="G353" s="70" t="s">
        <v>6</v>
      </c>
      <c r="I353" s="70">
        <f>Maanden!I352</f>
        <v>0</v>
      </c>
      <c r="J353" s="70">
        <f>Maanden!J352</f>
        <v>365</v>
      </c>
      <c r="K353" s="70" t="s">
        <v>18</v>
      </c>
      <c r="L353" s="71">
        <f t="shared" si="25"/>
        <v>0</v>
      </c>
      <c r="N353" s="72">
        <f>Maanden!F352</f>
        <v>53571</v>
      </c>
      <c r="O353" s="72">
        <f>Maanden!G352</f>
        <v>53600</v>
      </c>
      <c r="P353" s="70">
        <f>Maanden!N352</f>
        <v>30</v>
      </c>
      <c r="Q353" s="70" t="str">
        <f t="shared" si="23"/>
        <v>x 70% =</v>
      </c>
      <c r="R353" s="71">
        <f t="shared" si="24"/>
        <v>0</v>
      </c>
    </row>
    <row r="354" spans="1:18" x14ac:dyDescent="0.25">
      <c r="A354" s="70">
        <f>IF(AND(L354&lt;&gt;0,A353&gt;0),A353+1,IF(L354&lt;&gt;0,IF('VAA PW'!$XEW$1='VAA PW'!$XEW$12,'VAA PW'!$XEW$13,1),0))</f>
        <v>0</v>
      </c>
      <c r="B354" s="71">
        <f>'VAA PW'!$G$6</f>
        <v>62500</v>
      </c>
      <c r="C354" s="70" t="s">
        <v>5</v>
      </c>
      <c r="D35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54" s="70">
        <f>IF(AND('VAA PW'!$G$7="",'VAA PW'!$G$9="Diesel"),-F354+125,IF(AND('VAA PW'!$G$7="",'VAA PW'!$G$9="Benzine"),-F354+125,Detail!D354))</f>
        <v>52</v>
      </c>
      <c r="F354" s="70">
        <f>-VLOOKUP('VAA PW'!$G$9,Brandstof!$A$2:$C$8,3,FALSE)</f>
        <v>-67</v>
      </c>
      <c r="G354" s="70" t="s">
        <v>6</v>
      </c>
      <c r="I354" s="70">
        <f>Maanden!I353</f>
        <v>0</v>
      </c>
      <c r="J354" s="70">
        <f>Maanden!J353</f>
        <v>365</v>
      </c>
      <c r="K354" s="70" t="s">
        <v>18</v>
      </c>
      <c r="L354" s="71">
        <f t="shared" si="25"/>
        <v>0</v>
      </c>
      <c r="N354" s="72">
        <f>Maanden!F353</f>
        <v>53601</v>
      </c>
      <c r="O354" s="72">
        <f>Maanden!G353</f>
        <v>53631</v>
      </c>
      <c r="P354" s="70">
        <f>Maanden!N353</f>
        <v>31</v>
      </c>
      <c r="Q354" s="70" t="str">
        <f t="shared" si="23"/>
        <v>x 70% =</v>
      </c>
      <c r="R354" s="71">
        <f t="shared" si="24"/>
        <v>0</v>
      </c>
    </row>
    <row r="355" spans="1:18" x14ac:dyDescent="0.25">
      <c r="A355" s="70">
        <f>IF(AND(L355&lt;&gt;0,A354&gt;0),A354+1,IF(L355&lt;&gt;0,IF('VAA PW'!$XEW$1='VAA PW'!$XEW$12,'VAA PW'!$XEW$13,1),0))</f>
        <v>0</v>
      </c>
      <c r="B355" s="71">
        <f>'VAA PW'!$G$6</f>
        <v>62500</v>
      </c>
      <c r="C355" s="70" t="s">
        <v>5</v>
      </c>
      <c r="D35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55" s="70">
        <f>IF(AND('VAA PW'!$G$7="",'VAA PW'!$G$9="Diesel"),-F355+125,IF(AND('VAA PW'!$G$7="",'VAA PW'!$G$9="Benzine"),-F355+125,Detail!D355))</f>
        <v>52</v>
      </c>
      <c r="F355" s="70">
        <f>-VLOOKUP('VAA PW'!$G$9,Brandstof!$A$2:$C$8,3,FALSE)</f>
        <v>-67</v>
      </c>
      <c r="G355" s="70" t="s">
        <v>6</v>
      </c>
      <c r="I355" s="70">
        <f>Maanden!I354</f>
        <v>0</v>
      </c>
      <c r="J355" s="70">
        <f>Maanden!J354</f>
        <v>365</v>
      </c>
      <c r="K355" s="70" t="s">
        <v>18</v>
      </c>
      <c r="L355" s="71">
        <f t="shared" si="25"/>
        <v>0</v>
      </c>
      <c r="N355" s="72">
        <f>Maanden!F354</f>
        <v>53632</v>
      </c>
      <c r="O355" s="72">
        <f>Maanden!G354</f>
        <v>53661</v>
      </c>
      <c r="P355" s="70">
        <f>Maanden!N354</f>
        <v>30</v>
      </c>
      <c r="Q355" s="70" t="str">
        <f t="shared" si="23"/>
        <v>x 70% =</v>
      </c>
      <c r="R355" s="71">
        <f t="shared" si="24"/>
        <v>0</v>
      </c>
    </row>
    <row r="356" spans="1:18" x14ac:dyDescent="0.25">
      <c r="A356" s="70">
        <f>IF(AND(L356&lt;&gt;0,A355&gt;0),A355+1,IF(L356&lt;&gt;0,IF('VAA PW'!$XEW$1='VAA PW'!$XEW$12,'VAA PW'!$XEW$13,1),0))</f>
        <v>0</v>
      </c>
      <c r="B356" s="71">
        <f>'VAA PW'!$G$6</f>
        <v>62500</v>
      </c>
      <c r="C356" s="70" t="s">
        <v>5</v>
      </c>
      <c r="D35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56" s="70">
        <f>IF(AND('VAA PW'!$G$7="",'VAA PW'!$G$9="Diesel"),-F356+125,IF(AND('VAA PW'!$G$7="",'VAA PW'!$G$9="Benzine"),-F356+125,Detail!D356))</f>
        <v>52</v>
      </c>
      <c r="F356" s="70">
        <f>-VLOOKUP('VAA PW'!$G$9,Brandstof!$A$2:$C$8,3,FALSE)</f>
        <v>-67</v>
      </c>
      <c r="G356" s="70" t="s">
        <v>6</v>
      </c>
      <c r="I356" s="70">
        <f>Maanden!I355</f>
        <v>0</v>
      </c>
      <c r="J356" s="70">
        <f>Maanden!J355</f>
        <v>365</v>
      </c>
      <c r="K356" s="70" t="s">
        <v>18</v>
      </c>
      <c r="L356" s="71">
        <f t="shared" si="25"/>
        <v>0</v>
      </c>
      <c r="N356" s="72">
        <f>Maanden!F355</f>
        <v>53662</v>
      </c>
      <c r="O356" s="72">
        <f>Maanden!G355</f>
        <v>53692</v>
      </c>
      <c r="P356" s="70">
        <f>Maanden!N355</f>
        <v>31</v>
      </c>
      <c r="Q356" s="70" t="str">
        <f t="shared" si="23"/>
        <v>x 70% =</v>
      </c>
      <c r="R356" s="71">
        <f t="shared" si="24"/>
        <v>0</v>
      </c>
    </row>
    <row r="357" spans="1:18" x14ac:dyDescent="0.25">
      <c r="A357" s="70">
        <f>IF(AND(L357&lt;&gt;0,A356&gt;0),A356+1,IF(L357&lt;&gt;0,IF('VAA PW'!$XEW$1='VAA PW'!$XEW$12,'VAA PW'!$XEW$13,1),0))</f>
        <v>0</v>
      </c>
      <c r="B357" s="71">
        <f>'VAA PW'!$G$6</f>
        <v>62500</v>
      </c>
      <c r="C357" s="70" t="s">
        <v>5</v>
      </c>
      <c r="D35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57" s="70">
        <f>IF(AND('VAA PW'!$G$7="",'VAA PW'!$G$9="Diesel"),-F357+125,IF(AND('VAA PW'!$G$7="",'VAA PW'!$G$9="Benzine"),-F357+125,Detail!D357))</f>
        <v>52</v>
      </c>
      <c r="F357" s="70">
        <f>-VLOOKUP('VAA PW'!$G$9,Brandstof!$A$2:$C$8,3,FALSE)</f>
        <v>-67</v>
      </c>
      <c r="G357" s="70" t="s">
        <v>6</v>
      </c>
      <c r="I357" s="70">
        <f>Maanden!I356</f>
        <v>0</v>
      </c>
      <c r="J357" s="70">
        <f>Maanden!J356</f>
        <v>365</v>
      </c>
      <c r="K357" s="70" t="s">
        <v>18</v>
      </c>
      <c r="L357" s="71">
        <f t="shared" si="25"/>
        <v>0</v>
      </c>
      <c r="N357" s="72">
        <f>Maanden!F356</f>
        <v>53693</v>
      </c>
      <c r="O357" s="72">
        <f>Maanden!G356</f>
        <v>53723</v>
      </c>
      <c r="P357" s="70">
        <f>Maanden!N356</f>
        <v>31</v>
      </c>
      <c r="Q357" s="70" t="str">
        <f t="shared" si="23"/>
        <v>x 70% =</v>
      </c>
      <c r="R357" s="71">
        <f t="shared" si="24"/>
        <v>0</v>
      </c>
    </row>
    <row r="358" spans="1:18" x14ac:dyDescent="0.25">
      <c r="A358" s="70">
        <f>IF(AND(L358&lt;&gt;0,A357&gt;0),A357+1,IF(L358&lt;&gt;0,IF('VAA PW'!$XEW$1='VAA PW'!$XEW$12,'VAA PW'!$XEW$13,1),0))</f>
        <v>0</v>
      </c>
      <c r="B358" s="71">
        <f>'VAA PW'!$G$6</f>
        <v>62500</v>
      </c>
      <c r="C358" s="70" t="s">
        <v>5</v>
      </c>
      <c r="D35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58" s="70">
        <f>IF(AND('VAA PW'!$G$7="",'VAA PW'!$G$9="Diesel"),-F358+125,IF(AND('VAA PW'!$G$7="",'VAA PW'!$G$9="Benzine"),-F358+125,Detail!D358))</f>
        <v>52</v>
      </c>
      <c r="F358" s="70">
        <f>-VLOOKUP('VAA PW'!$G$9,Brandstof!$A$2:$C$8,3,FALSE)</f>
        <v>-67</v>
      </c>
      <c r="G358" s="70" t="s">
        <v>6</v>
      </c>
      <c r="I358" s="70">
        <f>Maanden!I357</f>
        <v>0</v>
      </c>
      <c r="J358" s="70">
        <f>Maanden!J357</f>
        <v>365</v>
      </c>
      <c r="K358" s="70" t="s">
        <v>18</v>
      </c>
      <c r="L358" s="71">
        <f t="shared" si="25"/>
        <v>0</v>
      </c>
      <c r="N358" s="72">
        <f>Maanden!F357</f>
        <v>53724</v>
      </c>
      <c r="O358" s="72">
        <f>Maanden!G357</f>
        <v>53751</v>
      </c>
      <c r="P358" s="70">
        <f>Maanden!N357</f>
        <v>28</v>
      </c>
      <c r="Q358" s="70" t="str">
        <f t="shared" si="23"/>
        <v>x 70% =</v>
      </c>
      <c r="R358" s="71">
        <f t="shared" si="24"/>
        <v>0</v>
      </c>
    </row>
    <row r="359" spans="1:18" x14ac:dyDescent="0.25">
      <c r="A359" s="70">
        <f>IF(AND(L359&lt;&gt;0,A358&gt;0),A358+1,IF(L359&lt;&gt;0,IF('VAA PW'!$XEW$1='VAA PW'!$XEW$12,'VAA PW'!$XEW$13,1),0))</f>
        <v>0</v>
      </c>
      <c r="B359" s="71">
        <f>'VAA PW'!$G$6</f>
        <v>62500</v>
      </c>
      <c r="C359" s="70" t="s">
        <v>5</v>
      </c>
      <c r="D35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59" s="70">
        <f>IF(AND('VAA PW'!$G$7="",'VAA PW'!$G$9="Diesel"),-F359+125,IF(AND('VAA PW'!$G$7="",'VAA PW'!$G$9="Benzine"),-F359+125,Detail!D359))</f>
        <v>52</v>
      </c>
      <c r="F359" s="70">
        <f>-VLOOKUP('VAA PW'!$G$9,Brandstof!$A$2:$C$8,3,FALSE)</f>
        <v>-67</v>
      </c>
      <c r="G359" s="70" t="s">
        <v>6</v>
      </c>
      <c r="I359" s="70">
        <f>Maanden!I358</f>
        <v>0</v>
      </c>
      <c r="J359" s="70">
        <f>Maanden!J358</f>
        <v>365</v>
      </c>
      <c r="K359" s="70" t="s">
        <v>18</v>
      </c>
      <c r="L359" s="71">
        <f t="shared" si="25"/>
        <v>0</v>
      </c>
      <c r="N359" s="72">
        <f>Maanden!F358</f>
        <v>53752</v>
      </c>
      <c r="O359" s="72">
        <f>Maanden!G358</f>
        <v>53782</v>
      </c>
      <c r="P359" s="70">
        <f>Maanden!N358</f>
        <v>31</v>
      </c>
      <c r="Q359" s="70" t="str">
        <f t="shared" si="23"/>
        <v>x 70% =</v>
      </c>
      <c r="R359" s="71">
        <f t="shared" si="24"/>
        <v>0</v>
      </c>
    </row>
    <row r="360" spans="1:18" x14ac:dyDescent="0.25">
      <c r="A360" s="70">
        <f>IF(AND(L360&lt;&gt;0,A359&gt;0),A359+1,IF(L360&lt;&gt;0,IF('VAA PW'!$XEW$1='VAA PW'!$XEW$12,'VAA PW'!$XEW$13,1),0))</f>
        <v>0</v>
      </c>
      <c r="B360" s="71">
        <f>'VAA PW'!$G$6</f>
        <v>62500</v>
      </c>
      <c r="C360" s="70" t="s">
        <v>5</v>
      </c>
      <c r="D36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60" s="70">
        <f>IF(AND('VAA PW'!$G$7="",'VAA PW'!$G$9="Diesel"),-F360+125,IF(AND('VAA PW'!$G$7="",'VAA PW'!$G$9="Benzine"),-F360+125,Detail!D360))</f>
        <v>52</v>
      </c>
      <c r="F360" s="70">
        <f>-VLOOKUP('VAA PW'!$G$9,Brandstof!$A$2:$C$8,3,FALSE)</f>
        <v>-67</v>
      </c>
      <c r="G360" s="70" t="s">
        <v>6</v>
      </c>
      <c r="I360" s="70">
        <f>Maanden!I359</f>
        <v>0</v>
      </c>
      <c r="J360" s="70">
        <f>Maanden!J359</f>
        <v>365</v>
      </c>
      <c r="K360" s="70" t="s">
        <v>18</v>
      </c>
      <c r="L360" s="71">
        <f t="shared" si="25"/>
        <v>0</v>
      </c>
      <c r="N360" s="72">
        <f>Maanden!F359</f>
        <v>53783</v>
      </c>
      <c r="O360" s="72">
        <f>Maanden!G359</f>
        <v>53812</v>
      </c>
      <c r="P360" s="70">
        <f>Maanden!N359</f>
        <v>30</v>
      </c>
      <c r="Q360" s="70" t="str">
        <f t="shared" si="23"/>
        <v>x 70% =</v>
      </c>
      <c r="R360" s="71">
        <f t="shared" si="24"/>
        <v>0</v>
      </c>
    </row>
    <row r="361" spans="1:18" x14ac:dyDescent="0.25">
      <c r="A361" s="70">
        <f>IF(AND(L361&lt;&gt;0,A360&gt;0),A360+1,IF(L361&lt;&gt;0,IF('VAA PW'!$XEW$1='VAA PW'!$XEW$12,'VAA PW'!$XEW$13,1),0))</f>
        <v>0</v>
      </c>
      <c r="B361" s="71">
        <f>'VAA PW'!$G$6</f>
        <v>62500</v>
      </c>
      <c r="C361" s="70" t="s">
        <v>5</v>
      </c>
      <c r="D36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61" s="70">
        <f>IF(AND('VAA PW'!$G$7="",'VAA PW'!$G$9="Diesel"),-F361+125,IF(AND('VAA PW'!$G$7="",'VAA PW'!$G$9="Benzine"),-F361+125,Detail!D361))</f>
        <v>52</v>
      </c>
      <c r="F361" s="70">
        <f>-VLOOKUP('VAA PW'!$G$9,Brandstof!$A$2:$C$8,3,FALSE)</f>
        <v>-67</v>
      </c>
      <c r="G361" s="70" t="s">
        <v>6</v>
      </c>
      <c r="I361" s="70">
        <f>Maanden!I360</f>
        <v>0</v>
      </c>
      <c r="J361" s="70">
        <f>Maanden!J360</f>
        <v>365</v>
      </c>
      <c r="K361" s="70" t="s">
        <v>18</v>
      </c>
      <c r="L361" s="71">
        <f t="shared" si="25"/>
        <v>0</v>
      </c>
      <c r="N361" s="72">
        <f>Maanden!F360</f>
        <v>53813</v>
      </c>
      <c r="O361" s="72">
        <f>Maanden!G360</f>
        <v>53843</v>
      </c>
      <c r="P361" s="70">
        <f>Maanden!N360</f>
        <v>31</v>
      </c>
      <c r="Q361" s="70" t="str">
        <f t="shared" si="23"/>
        <v>x 70% =</v>
      </c>
      <c r="R361" s="71">
        <f t="shared" si="24"/>
        <v>0</v>
      </c>
    </row>
    <row r="362" spans="1:18" x14ac:dyDescent="0.25">
      <c r="A362" s="70">
        <f>IF(AND(L362&lt;&gt;0,A361&gt;0),A361+1,IF(L362&lt;&gt;0,IF('VAA PW'!$XEW$1='VAA PW'!$XEW$12,'VAA PW'!$XEW$13,1),0))</f>
        <v>0</v>
      </c>
      <c r="B362" s="71">
        <f>'VAA PW'!$G$6</f>
        <v>62500</v>
      </c>
      <c r="C362" s="70" t="s">
        <v>5</v>
      </c>
      <c r="D36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62" s="70">
        <f>IF(AND('VAA PW'!$G$7="",'VAA PW'!$G$9="Diesel"),-F362+125,IF(AND('VAA PW'!$G$7="",'VAA PW'!$G$9="Benzine"),-F362+125,Detail!D362))</f>
        <v>52</v>
      </c>
      <c r="F362" s="70">
        <f>-VLOOKUP('VAA PW'!$G$9,Brandstof!$A$2:$C$8,3,FALSE)</f>
        <v>-67</v>
      </c>
      <c r="G362" s="70" t="s">
        <v>6</v>
      </c>
      <c r="I362" s="70">
        <f>Maanden!I361</f>
        <v>0</v>
      </c>
      <c r="J362" s="70">
        <f>Maanden!J361</f>
        <v>365</v>
      </c>
      <c r="K362" s="70" t="s">
        <v>18</v>
      </c>
      <c r="L362" s="71">
        <f t="shared" si="25"/>
        <v>0</v>
      </c>
      <c r="N362" s="72">
        <f>Maanden!F361</f>
        <v>53844</v>
      </c>
      <c r="O362" s="72">
        <f>Maanden!G361</f>
        <v>53873</v>
      </c>
      <c r="P362" s="70">
        <f>Maanden!N361</f>
        <v>30</v>
      </c>
      <c r="Q362" s="70" t="str">
        <f t="shared" si="23"/>
        <v>x 70% =</v>
      </c>
      <c r="R362" s="71">
        <f t="shared" si="24"/>
        <v>0</v>
      </c>
    </row>
    <row r="363" spans="1:18" x14ac:dyDescent="0.25">
      <c r="A363" s="70">
        <f>IF(AND(L363&lt;&gt;0,A362&gt;0),A362+1,IF(L363&lt;&gt;0,IF('VAA PW'!$XEW$1='VAA PW'!$XEW$12,'VAA PW'!$XEW$13,1),0))</f>
        <v>0</v>
      </c>
      <c r="B363" s="71">
        <f>'VAA PW'!$G$6</f>
        <v>62500</v>
      </c>
      <c r="C363" s="70" t="s">
        <v>5</v>
      </c>
      <c r="D36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63" s="70">
        <f>IF(AND('VAA PW'!$G$7="",'VAA PW'!$G$9="Diesel"),-F363+125,IF(AND('VAA PW'!$G$7="",'VAA PW'!$G$9="Benzine"),-F363+125,Detail!D363))</f>
        <v>52</v>
      </c>
      <c r="F363" s="70">
        <f>-VLOOKUP('VAA PW'!$G$9,Brandstof!$A$2:$C$8,3,FALSE)</f>
        <v>-67</v>
      </c>
      <c r="G363" s="70" t="s">
        <v>6</v>
      </c>
      <c r="I363" s="70">
        <f>Maanden!I362</f>
        <v>0</v>
      </c>
      <c r="J363" s="70">
        <f>Maanden!J362</f>
        <v>365</v>
      </c>
      <c r="K363" s="70" t="s">
        <v>18</v>
      </c>
      <c r="L363" s="71">
        <f t="shared" si="25"/>
        <v>0</v>
      </c>
      <c r="N363" s="72">
        <f>Maanden!F362</f>
        <v>53874</v>
      </c>
      <c r="O363" s="72">
        <f>Maanden!G362</f>
        <v>53904</v>
      </c>
      <c r="P363" s="70">
        <f>Maanden!N362</f>
        <v>31</v>
      </c>
      <c r="Q363" s="70" t="str">
        <f t="shared" si="23"/>
        <v>x 70% =</v>
      </c>
      <c r="R363" s="71">
        <f t="shared" si="24"/>
        <v>0</v>
      </c>
    </row>
    <row r="364" spans="1:18" x14ac:dyDescent="0.25">
      <c r="A364" s="70">
        <f>IF(AND(L364&lt;&gt;0,A363&gt;0),A363+1,IF(L364&lt;&gt;0,IF('VAA PW'!$XEW$1='VAA PW'!$XEW$12,'VAA PW'!$XEW$13,1),0))</f>
        <v>0</v>
      </c>
      <c r="B364" s="71">
        <f>'VAA PW'!$G$6</f>
        <v>62500</v>
      </c>
      <c r="C364" s="70" t="s">
        <v>5</v>
      </c>
      <c r="D36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64" s="70">
        <f>IF(AND('VAA PW'!$G$7="",'VAA PW'!$G$9="Diesel"),-F364+125,IF(AND('VAA PW'!$G$7="",'VAA PW'!$G$9="Benzine"),-F364+125,Detail!D364))</f>
        <v>52</v>
      </c>
      <c r="F364" s="70">
        <f>-VLOOKUP('VAA PW'!$G$9,Brandstof!$A$2:$C$8,3,FALSE)</f>
        <v>-67</v>
      </c>
      <c r="G364" s="70" t="s">
        <v>6</v>
      </c>
      <c r="I364" s="70">
        <f>Maanden!I363</f>
        <v>0</v>
      </c>
      <c r="J364" s="70">
        <f>Maanden!J363</f>
        <v>365</v>
      </c>
      <c r="K364" s="70" t="s">
        <v>18</v>
      </c>
      <c r="L364" s="71">
        <f t="shared" si="25"/>
        <v>0</v>
      </c>
      <c r="N364" s="72">
        <f>Maanden!F363</f>
        <v>53905</v>
      </c>
      <c r="O364" s="72">
        <f>Maanden!G363</f>
        <v>53935</v>
      </c>
      <c r="P364" s="70">
        <f>Maanden!N363</f>
        <v>31</v>
      </c>
      <c r="Q364" s="70" t="str">
        <f t="shared" si="23"/>
        <v>x 70% =</v>
      </c>
      <c r="R364" s="71">
        <f t="shared" si="24"/>
        <v>0</v>
      </c>
    </row>
    <row r="365" spans="1:18" x14ac:dyDescent="0.25">
      <c r="A365" s="70">
        <f>IF(AND(L365&lt;&gt;0,A364&gt;0),A364+1,IF(L365&lt;&gt;0,IF('VAA PW'!$XEW$1='VAA PW'!$XEW$12,'VAA PW'!$XEW$13,1),0))</f>
        <v>0</v>
      </c>
      <c r="B365" s="71">
        <f>'VAA PW'!$G$6</f>
        <v>62500</v>
      </c>
      <c r="C365" s="70" t="s">
        <v>5</v>
      </c>
      <c r="D36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65" s="70">
        <f>IF(AND('VAA PW'!$G$7="",'VAA PW'!$G$9="Diesel"),-F365+125,IF(AND('VAA PW'!$G$7="",'VAA PW'!$G$9="Benzine"),-F365+125,Detail!D365))</f>
        <v>52</v>
      </c>
      <c r="F365" s="70">
        <f>-VLOOKUP('VAA PW'!$G$9,Brandstof!$A$2:$C$8,3,FALSE)</f>
        <v>-67</v>
      </c>
      <c r="G365" s="70" t="s">
        <v>6</v>
      </c>
      <c r="I365" s="70">
        <f>Maanden!I364</f>
        <v>0</v>
      </c>
      <c r="J365" s="70">
        <f>Maanden!J364</f>
        <v>365</v>
      </c>
      <c r="K365" s="70" t="s">
        <v>18</v>
      </c>
      <c r="L365" s="71">
        <f t="shared" si="25"/>
        <v>0</v>
      </c>
      <c r="N365" s="72">
        <f>Maanden!F364</f>
        <v>53936</v>
      </c>
      <c r="O365" s="72">
        <f>Maanden!G364</f>
        <v>53965</v>
      </c>
      <c r="P365" s="70">
        <f>Maanden!N364</f>
        <v>30</v>
      </c>
      <c r="Q365" s="70" t="str">
        <f t="shared" si="23"/>
        <v>x 70% =</v>
      </c>
      <c r="R365" s="71">
        <f t="shared" si="24"/>
        <v>0</v>
      </c>
    </row>
    <row r="366" spans="1:18" x14ac:dyDescent="0.25">
      <c r="A366" s="70">
        <f>IF(AND(L366&lt;&gt;0,A365&gt;0),A365+1,IF(L366&lt;&gt;0,IF('VAA PW'!$XEW$1='VAA PW'!$XEW$12,'VAA PW'!$XEW$13,1),0))</f>
        <v>0</v>
      </c>
      <c r="B366" s="71">
        <f>'VAA PW'!$G$6</f>
        <v>62500</v>
      </c>
      <c r="C366" s="70" t="s">
        <v>5</v>
      </c>
      <c r="D36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66" s="70">
        <f>IF(AND('VAA PW'!$G$7="",'VAA PW'!$G$9="Diesel"),-F366+125,IF(AND('VAA PW'!$G$7="",'VAA PW'!$G$9="Benzine"),-F366+125,Detail!D366))</f>
        <v>52</v>
      </c>
      <c r="F366" s="70">
        <f>-VLOOKUP('VAA PW'!$G$9,Brandstof!$A$2:$C$8,3,FALSE)</f>
        <v>-67</v>
      </c>
      <c r="G366" s="70" t="s">
        <v>6</v>
      </c>
      <c r="I366" s="70">
        <f>Maanden!I365</f>
        <v>0</v>
      </c>
      <c r="J366" s="70">
        <f>Maanden!J365</f>
        <v>365</v>
      </c>
      <c r="K366" s="70" t="s">
        <v>18</v>
      </c>
      <c r="L366" s="71">
        <f t="shared" si="25"/>
        <v>0</v>
      </c>
      <c r="N366" s="72">
        <f>Maanden!F365</f>
        <v>53966</v>
      </c>
      <c r="O366" s="72">
        <f>Maanden!G365</f>
        <v>53996</v>
      </c>
      <c r="P366" s="70">
        <f>Maanden!N365</f>
        <v>31</v>
      </c>
      <c r="Q366" s="70" t="str">
        <f t="shared" si="23"/>
        <v>x 70% =</v>
      </c>
      <c r="R366" s="71">
        <f t="shared" si="24"/>
        <v>0</v>
      </c>
    </row>
    <row r="367" spans="1:18" x14ac:dyDescent="0.25">
      <c r="A367" s="70">
        <f>IF(AND(L367&lt;&gt;0,A366&gt;0),A366+1,IF(L367&lt;&gt;0,IF('VAA PW'!$XEW$1='VAA PW'!$XEW$12,'VAA PW'!$XEW$13,1),0))</f>
        <v>0</v>
      </c>
      <c r="B367" s="71">
        <f>'VAA PW'!$G$6</f>
        <v>62500</v>
      </c>
      <c r="C367" s="70" t="s">
        <v>5</v>
      </c>
      <c r="D36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67" s="70">
        <f>IF(AND('VAA PW'!$G$7="",'VAA PW'!$G$9="Diesel"),-F367+125,IF(AND('VAA PW'!$G$7="",'VAA PW'!$G$9="Benzine"),-F367+125,Detail!D367))</f>
        <v>52</v>
      </c>
      <c r="F367" s="70">
        <f>-VLOOKUP('VAA PW'!$G$9,Brandstof!$A$2:$C$8,3,FALSE)</f>
        <v>-67</v>
      </c>
      <c r="G367" s="70" t="s">
        <v>6</v>
      </c>
      <c r="I367" s="70">
        <f>Maanden!I366</f>
        <v>0</v>
      </c>
      <c r="J367" s="70">
        <f>Maanden!J366</f>
        <v>365</v>
      </c>
      <c r="K367" s="70" t="s">
        <v>18</v>
      </c>
      <c r="L367" s="71">
        <f t="shared" si="25"/>
        <v>0</v>
      </c>
      <c r="N367" s="72">
        <f>Maanden!F366</f>
        <v>53997</v>
      </c>
      <c r="O367" s="72">
        <f>Maanden!G366</f>
        <v>54026</v>
      </c>
      <c r="P367" s="70">
        <f>Maanden!N366</f>
        <v>30</v>
      </c>
      <c r="Q367" s="70" t="str">
        <f t="shared" si="23"/>
        <v>x 70% =</v>
      </c>
      <c r="R367" s="71">
        <f t="shared" si="24"/>
        <v>0</v>
      </c>
    </row>
    <row r="368" spans="1:18" x14ac:dyDescent="0.25">
      <c r="A368" s="70">
        <f>IF(AND(L368&lt;&gt;0,A367&gt;0),A367+1,IF(L368&lt;&gt;0,IF('VAA PW'!$XEW$1='VAA PW'!$XEW$12,'VAA PW'!$XEW$13,1),0))</f>
        <v>0</v>
      </c>
      <c r="B368" s="71">
        <f>'VAA PW'!$G$6</f>
        <v>62500</v>
      </c>
      <c r="C368" s="70" t="s">
        <v>5</v>
      </c>
      <c r="D36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68" s="70">
        <f>IF(AND('VAA PW'!$G$7="",'VAA PW'!$G$9="Diesel"),-F368+125,IF(AND('VAA PW'!$G$7="",'VAA PW'!$G$9="Benzine"),-F368+125,Detail!D368))</f>
        <v>52</v>
      </c>
      <c r="F368" s="70">
        <f>-VLOOKUP('VAA PW'!$G$9,Brandstof!$A$2:$C$8,3,FALSE)</f>
        <v>-67</v>
      </c>
      <c r="G368" s="70" t="s">
        <v>6</v>
      </c>
      <c r="I368" s="70">
        <f>Maanden!I367</f>
        <v>0</v>
      </c>
      <c r="J368" s="70">
        <f>Maanden!J367</f>
        <v>365</v>
      </c>
      <c r="K368" s="70" t="s">
        <v>18</v>
      </c>
      <c r="L368" s="71">
        <f t="shared" si="25"/>
        <v>0</v>
      </c>
      <c r="N368" s="72">
        <f>Maanden!F367</f>
        <v>54027</v>
      </c>
      <c r="O368" s="72">
        <f>Maanden!G367</f>
        <v>54057</v>
      </c>
      <c r="P368" s="70">
        <f>Maanden!N367</f>
        <v>31</v>
      </c>
      <c r="Q368" s="70" t="str">
        <f t="shared" si="23"/>
        <v>x 70% =</v>
      </c>
      <c r="R368" s="71">
        <f t="shared" si="24"/>
        <v>0</v>
      </c>
    </row>
    <row r="369" spans="1:18" x14ac:dyDescent="0.25">
      <c r="A369" s="70">
        <f>IF(AND(L369&lt;&gt;0,A368&gt;0),A368+1,IF(L369&lt;&gt;0,IF('VAA PW'!$XEW$1='VAA PW'!$XEW$12,'VAA PW'!$XEW$13,1),0))</f>
        <v>0</v>
      </c>
      <c r="B369" s="71">
        <f>'VAA PW'!$G$6</f>
        <v>62500</v>
      </c>
      <c r="C369" s="70" t="s">
        <v>5</v>
      </c>
      <c r="D36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69" s="70">
        <f>IF(AND('VAA PW'!$G$7="",'VAA PW'!$G$9="Diesel"),-F369+125,IF(AND('VAA PW'!$G$7="",'VAA PW'!$G$9="Benzine"),-F369+125,Detail!D369))</f>
        <v>52</v>
      </c>
      <c r="F369" s="70">
        <f>-VLOOKUP('VAA PW'!$G$9,Brandstof!$A$2:$C$8,3,FALSE)</f>
        <v>-67</v>
      </c>
      <c r="G369" s="70" t="s">
        <v>6</v>
      </c>
      <c r="I369" s="70">
        <f>Maanden!I368</f>
        <v>0</v>
      </c>
      <c r="J369" s="70">
        <f>Maanden!J368</f>
        <v>366</v>
      </c>
      <c r="K369" s="70" t="s">
        <v>18</v>
      </c>
      <c r="L369" s="71">
        <f t="shared" si="25"/>
        <v>0</v>
      </c>
      <c r="N369" s="72">
        <f>Maanden!F368</f>
        <v>54058</v>
      </c>
      <c r="O369" s="72">
        <f>Maanden!G368</f>
        <v>54088</v>
      </c>
      <c r="P369" s="70">
        <f>Maanden!N368</f>
        <v>31</v>
      </c>
      <c r="Q369" s="70" t="str">
        <f t="shared" si="23"/>
        <v>x 70% =</v>
      </c>
      <c r="R369" s="71">
        <f t="shared" si="24"/>
        <v>0</v>
      </c>
    </row>
    <row r="370" spans="1:18" x14ac:dyDescent="0.25">
      <c r="A370" s="70">
        <f>IF(AND(L370&lt;&gt;0,A369&gt;0),A369+1,IF(L370&lt;&gt;0,IF('VAA PW'!$XEW$1='VAA PW'!$XEW$12,'VAA PW'!$XEW$13,1),0))</f>
        <v>0</v>
      </c>
      <c r="B370" s="71">
        <f>'VAA PW'!$G$6</f>
        <v>62500</v>
      </c>
      <c r="C370" s="70" t="s">
        <v>5</v>
      </c>
      <c r="D37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70" s="70">
        <f>IF(AND('VAA PW'!$G$7="",'VAA PW'!$G$9="Diesel"),-F370+125,IF(AND('VAA PW'!$G$7="",'VAA PW'!$G$9="Benzine"),-F370+125,Detail!D370))</f>
        <v>52</v>
      </c>
      <c r="F370" s="70">
        <f>-VLOOKUP('VAA PW'!$G$9,Brandstof!$A$2:$C$8,3,FALSE)</f>
        <v>-67</v>
      </c>
      <c r="G370" s="70" t="s">
        <v>6</v>
      </c>
      <c r="I370" s="70">
        <f>Maanden!I369</f>
        <v>0</v>
      </c>
      <c r="J370" s="70">
        <f>Maanden!J369</f>
        <v>366</v>
      </c>
      <c r="K370" s="70" t="s">
        <v>18</v>
      </c>
      <c r="L370" s="71">
        <f t="shared" si="25"/>
        <v>0</v>
      </c>
      <c r="N370" s="72">
        <f>Maanden!F369</f>
        <v>54089</v>
      </c>
      <c r="O370" s="72">
        <f>Maanden!G369</f>
        <v>54117</v>
      </c>
      <c r="P370" s="70">
        <f>Maanden!N369</f>
        <v>29</v>
      </c>
      <c r="Q370" s="70" t="str">
        <f t="shared" si="23"/>
        <v>x 70% =</v>
      </c>
      <c r="R370" s="71">
        <f t="shared" si="24"/>
        <v>0</v>
      </c>
    </row>
    <row r="371" spans="1:18" x14ac:dyDescent="0.25">
      <c r="A371" s="70">
        <f>IF(AND(L371&lt;&gt;0,A370&gt;0),A370+1,IF(L371&lt;&gt;0,IF('VAA PW'!$XEW$1='VAA PW'!$XEW$12,'VAA PW'!$XEW$13,1),0))</f>
        <v>0</v>
      </c>
      <c r="B371" s="71">
        <f>'VAA PW'!$G$6</f>
        <v>62500</v>
      </c>
      <c r="C371" s="70" t="s">
        <v>5</v>
      </c>
      <c r="D37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71" s="70">
        <f>IF(AND('VAA PW'!$G$7="",'VAA PW'!$G$9="Diesel"),-F371+125,IF(AND('VAA PW'!$G$7="",'VAA PW'!$G$9="Benzine"),-F371+125,Detail!D371))</f>
        <v>52</v>
      </c>
      <c r="F371" s="70">
        <f>-VLOOKUP('VAA PW'!$G$9,Brandstof!$A$2:$C$8,3,FALSE)</f>
        <v>-67</v>
      </c>
      <c r="G371" s="70" t="s">
        <v>6</v>
      </c>
      <c r="I371" s="70">
        <f>Maanden!I370</f>
        <v>0</v>
      </c>
      <c r="J371" s="70">
        <f>Maanden!J370</f>
        <v>366</v>
      </c>
      <c r="K371" s="70" t="s">
        <v>18</v>
      </c>
      <c r="L371" s="71">
        <f t="shared" si="25"/>
        <v>0</v>
      </c>
      <c r="N371" s="72">
        <f>Maanden!F370</f>
        <v>54118</v>
      </c>
      <c r="O371" s="72">
        <f>Maanden!G370</f>
        <v>54148</v>
      </c>
      <c r="P371" s="70">
        <f>Maanden!N370</f>
        <v>31</v>
      </c>
      <c r="Q371" s="70" t="str">
        <f t="shared" si="23"/>
        <v>x 70% =</v>
      </c>
      <c r="R371" s="71">
        <f t="shared" si="24"/>
        <v>0</v>
      </c>
    </row>
    <row r="372" spans="1:18" x14ac:dyDescent="0.25">
      <c r="A372" s="70">
        <f>IF(AND(L372&lt;&gt;0,A371&gt;0),A371+1,IF(L372&lt;&gt;0,IF('VAA PW'!$XEW$1='VAA PW'!$XEW$12,'VAA PW'!$XEW$13,1),0))</f>
        <v>0</v>
      </c>
      <c r="B372" s="71">
        <f>'VAA PW'!$G$6</f>
        <v>62500</v>
      </c>
      <c r="C372" s="70" t="s">
        <v>5</v>
      </c>
      <c r="D37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72" s="70">
        <f>IF(AND('VAA PW'!$G$7="",'VAA PW'!$G$9="Diesel"),-F372+125,IF(AND('VAA PW'!$G$7="",'VAA PW'!$G$9="Benzine"),-F372+125,Detail!D372))</f>
        <v>52</v>
      </c>
      <c r="F372" s="70">
        <f>-VLOOKUP('VAA PW'!$G$9,Brandstof!$A$2:$C$8,3,FALSE)</f>
        <v>-67</v>
      </c>
      <c r="G372" s="70" t="s">
        <v>6</v>
      </c>
      <c r="I372" s="70">
        <f>Maanden!I371</f>
        <v>0</v>
      </c>
      <c r="J372" s="70">
        <f>Maanden!J371</f>
        <v>366</v>
      </c>
      <c r="K372" s="70" t="s">
        <v>18</v>
      </c>
      <c r="L372" s="71">
        <f t="shared" si="25"/>
        <v>0</v>
      </c>
      <c r="N372" s="72">
        <f>Maanden!F371</f>
        <v>54149</v>
      </c>
      <c r="O372" s="72">
        <f>Maanden!G371</f>
        <v>54178</v>
      </c>
      <c r="P372" s="70">
        <f>Maanden!N371</f>
        <v>30</v>
      </c>
      <c r="Q372" s="70" t="str">
        <f t="shared" si="23"/>
        <v>x 70% =</v>
      </c>
      <c r="R372" s="71">
        <f t="shared" si="24"/>
        <v>0</v>
      </c>
    </row>
    <row r="373" spans="1:18" x14ac:dyDescent="0.25">
      <c r="A373" s="70">
        <f>IF(AND(L373&lt;&gt;0,A372&gt;0),A372+1,IF(L373&lt;&gt;0,IF('VAA PW'!$XEW$1='VAA PW'!$XEW$12,'VAA PW'!$XEW$13,1),0))</f>
        <v>0</v>
      </c>
      <c r="B373" s="71">
        <f>'VAA PW'!$G$6</f>
        <v>62500</v>
      </c>
      <c r="C373" s="70" t="s">
        <v>5</v>
      </c>
      <c r="D37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73" s="70">
        <f>IF(AND('VAA PW'!$G$7="",'VAA PW'!$G$9="Diesel"),-F373+125,IF(AND('VAA PW'!$G$7="",'VAA PW'!$G$9="Benzine"),-F373+125,Detail!D373))</f>
        <v>52</v>
      </c>
      <c r="F373" s="70">
        <f>-VLOOKUP('VAA PW'!$G$9,Brandstof!$A$2:$C$8,3,FALSE)</f>
        <v>-67</v>
      </c>
      <c r="G373" s="70" t="s">
        <v>6</v>
      </c>
      <c r="I373" s="70">
        <f>Maanden!I372</f>
        <v>0</v>
      </c>
      <c r="J373" s="70">
        <f>Maanden!J372</f>
        <v>366</v>
      </c>
      <c r="K373" s="70" t="s">
        <v>18</v>
      </c>
      <c r="L373" s="71">
        <f t="shared" si="25"/>
        <v>0</v>
      </c>
      <c r="N373" s="72">
        <f>Maanden!F372</f>
        <v>54179</v>
      </c>
      <c r="O373" s="72">
        <f>Maanden!G372</f>
        <v>54209</v>
      </c>
      <c r="P373" s="70">
        <f>Maanden!N372</f>
        <v>31</v>
      </c>
      <c r="Q373" s="70" t="str">
        <f t="shared" si="23"/>
        <v>x 70% =</v>
      </c>
      <c r="R373" s="71">
        <f t="shared" si="24"/>
        <v>0</v>
      </c>
    </row>
    <row r="374" spans="1:18" x14ac:dyDescent="0.25">
      <c r="A374" s="70">
        <f>IF(AND(L374&lt;&gt;0,A373&gt;0),A373+1,IF(L374&lt;&gt;0,IF('VAA PW'!$XEW$1='VAA PW'!$XEW$12,'VAA PW'!$XEW$13,1),0))</f>
        <v>0</v>
      </c>
      <c r="B374" s="71">
        <f>'VAA PW'!$G$6</f>
        <v>62500</v>
      </c>
      <c r="C374" s="70" t="s">
        <v>5</v>
      </c>
      <c r="D37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74" s="70">
        <f>IF(AND('VAA PW'!$G$7="",'VAA PW'!$G$9="Diesel"),-F374+125,IF(AND('VAA PW'!$G$7="",'VAA PW'!$G$9="Benzine"),-F374+125,Detail!D374))</f>
        <v>52</v>
      </c>
      <c r="F374" s="70">
        <f>-VLOOKUP('VAA PW'!$G$9,Brandstof!$A$2:$C$8,3,FALSE)</f>
        <v>-67</v>
      </c>
      <c r="G374" s="70" t="s">
        <v>6</v>
      </c>
      <c r="I374" s="70">
        <f>Maanden!I373</f>
        <v>0</v>
      </c>
      <c r="J374" s="70">
        <f>Maanden!J373</f>
        <v>366</v>
      </c>
      <c r="K374" s="70" t="s">
        <v>18</v>
      </c>
      <c r="L374" s="71">
        <f t="shared" si="25"/>
        <v>0</v>
      </c>
      <c r="N374" s="72">
        <f>Maanden!F373</f>
        <v>54210</v>
      </c>
      <c r="O374" s="72">
        <f>Maanden!G373</f>
        <v>54239</v>
      </c>
      <c r="P374" s="70">
        <f>Maanden!N373</f>
        <v>30</v>
      </c>
      <c r="Q374" s="70" t="str">
        <f t="shared" si="23"/>
        <v>x 70% =</v>
      </c>
      <c r="R374" s="71">
        <f t="shared" si="24"/>
        <v>0</v>
      </c>
    </row>
    <row r="375" spans="1:18" x14ac:dyDescent="0.25">
      <c r="A375" s="70">
        <f>IF(AND(L375&lt;&gt;0,A374&gt;0),A374+1,IF(L375&lt;&gt;0,IF('VAA PW'!$XEW$1='VAA PW'!$XEW$12,'VAA PW'!$XEW$13,1),0))</f>
        <v>0</v>
      </c>
      <c r="B375" s="71">
        <f>'VAA PW'!$G$6</f>
        <v>62500</v>
      </c>
      <c r="C375" s="70" t="s">
        <v>5</v>
      </c>
      <c r="D37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75" s="70">
        <f>IF(AND('VAA PW'!$G$7="",'VAA PW'!$G$9="Diesel"),-F375+125,IF(AND('VAA PW'!$G$7="",'VAA PW'!$G$9="Benzine"),-F375+125,Detail!D375))</f>
        <v>52</v>
      </c>
      <c r="F375" s="70">
        <f>-VLOOKUP('VAA PW'!$G$9,Brandstof!$A$2:$C$8,3,FALSE)</f>
        <v>-67</v>
      </c>
      <c r="G375" s="70" t="s">
        <v>6</v>
      </c>
      <c r="I375" s="70">
        <f>Maanden!I374</f>
        <v>0</v>
      </c>
      <c r="J375" s="70">
        <f>Maanden!J374</f>
        <v>366</v>
      </c>
      <c r="K375" s="70" t="s">
        <v>18</v>
      </c>
      <c r="L375" s="71">
        <f t="shared" si="25"/>
        <v>0</v>
      </c>
      <c r="N375" s="72">
        <f>Maanden!F374</f>
        <v>54240</v>
      </c>
      <c r="O375" s="72">
        <f>Maanden!G374</f>
        <v>54270</v>
      </c>
      <c r="P375" s="70">
        <f>Maanden!N374</f>
        <v>31</v>
      </c>
      <c r="Q375" s="70" t="str">
        <f t="shared" si="23"/>
        <v>x 70% =</v>
      </c>
      <c r="R375" s="71">
        <f t="shared" si="24"/>
        <v>0</v>
      </c>
    </row>
    <row r="376" spans="1:18" x14ac:dyDescent="0.25">
      <c r="A376" s="70">
        <f>IF(AND(L376&lt;&gt;0,A375&gt;0),A375+1,IF(L376&lt;&gt;0,IF('VAA PW'!$XEW$1='VAA PW'!$XEW$12,'VAA PW'!$XEW$13,1),0))</f>
        <v>0</v>
      </c>
      <c r="B376" s="71">
        <f>'VAA PW'!$G$6</f>
        <v>62500</v>
      </c>
      <c r="C376" s="70" t="s">
        <v>5</v>
      </c>
      <c r="D37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76" s="70">
        <f>IF(AND('VAA PW'!$G$7="",'VAA PW'!$G$9="Diesel"),-F376+125,IF(AND('VAA PW'!$G$7="",'VAA PW'!$G$9="Benzine"),-F376+125,Detail!D376))</f>
        <v>52</v>
      </c>
      <c r="F376" s="70">
        <f>-VLOOKUP('VAA PW'!$G$9,Brandstof!$A$2:$C$8,3,FALSE)</f>
        <v>-67</v>
      </c>
      <c r="G376" s="70" t="s">
        <v>6</v>
      </c>
      <c r="I376" s="70">
        <f>Maanden!I375</f>
        <v>0</v>
      </c>
      <c r="J376" s="70">
        <f>Maanden!J375</f>
        <v>366</v>
      </c>
      <c r="K376" s="70" t="s">
        <v>18</v>
      </c>
      <c r="L376" s="71">
        <f t="shared" si="25"/>
        <v>0</v>
      </c>
      <c r="N376" s="72">
        <f>Maanden!F375</f>
        <v>54271</v>
      </c>
      <c r="O376" s="72">
        <f>Maanden!G375</f>
        <v>54301</v>
      </c>
      <c r="P376" s="70">
        <f>Maanden!N375</f>
        <v>31</v>
      </c>
      <c r="Q376" s="70" t="str">
        <f t="shared" si="23"/>
        <v>x 70% =</v>
      </c>
      <c r="R376" s="71">
        <f t="shared" si="24"/>
        <v>0</v>
      </c>
    </row>
    <row r="377" spans="1:18" x14ac:dyDescent="0.25">
      <c r="A377" s="70">
        <f>IF(AND(L377&lt;&gt;0,A376&gt;0),A376+1,IF(L377&lt;&gt;0,IF('VAA PW'!$XEW$1='VAA PW'!$XEW$12,'VAA PW'!$XEW$13,1),0))</f>
        <v>0</v>
      </c>
      <c r="B377" s="71">
        <f>'VAA PW'!$G$6</f>
        <v>62500</v>
      </c>
      <c r="C377" s="70" t="s">
        <v>5</v>
      </c>
      <c r="D37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77" s="70">
        <f>IF(AND('VAA PW'!$G$7="",'VAA PW'!$G$9="Diesel"),-F377+125,IF(AND('VAA PW'!$G$7="",'VAA PW'!$G$9="Benzine"),-F377+125,Detail!D377))</f>
        <v>52</v>
      </c>
      <c r="F377" s="70">
        <f>-VLOOKUP('VAA PW'!$G$9,Brandstof!$A$2:$C$8,3,FALSE)</f>
        <v>-67</v>
      </c>
      <c r="G377" s="70" t="s">
        <v>6</v>
      </c>
      <c r="I377" s="70">
        <f>Maanden!I376</f>
        <v>0</v>
      </c>
      <c r="J377" s="70">
        <f>Maanden!J376</f>
        <v>366</v>
      </c>
      <c r="K377" s="70" t="s">
        <v>18</v>
      </c>
      <c r="L377" s="71">
        <f t="shared" si="25"/>
        <v>0</v>
      </c>
      <c r="N377" s="72">
        <f>Maanden!F376</f>
        <v>54302</v>
      </c>
      <c r="O377" s="72">
        <f>Maanden!G376</f>
        <v>54331</v>
      </c>
      <c r="P377" s="70">
        <f>Maanden!N376</f>
        <v>30</v>
      </c>
      <c r="Q377" s="70" t="str">
        <f t="shared" si="23"/>
        <v>x 70% =</v>
      </c>
      <c r="R377" s="71">
        <f t="shared" si="24"/>
        <v>0</v>
      </c>
    </row>
    <row r="378" spans="1:18" x14ac:dyDescent="0.25">
      <c r="A378" s="70">
        <f>IF(AND(L378&lt;&gt;0,A377&gt;0),A377+1,IF(L378&lt;&gt;0,IF('VAA PW'!$XEW$1='VAA PW'!$XEW$12,'VAA PW'!$XEW$13,1),0))</f>
        <v>0</v>
      </c>
      <c r="B378" s="71">
        <f>'VAA PW'!$G$6</f>
        <v>62500</v>
      </c>
      <c r="C378" s="70" t="s">
        <v>5</v>
      </c>
      <c r="D37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78" s="70">
        <f>IF(AND('VAA PW'!$G$7="",'VAA PW'!$G$9="Diesel"),-F378+125,IF(AND('VAA PW'!$G$7="",'VAA PW'!$G$9="Benzine"),-F378+125,Detail!D378))</f>
        <v>52</v>
      </c>
      <c r="F378" s="70">
        <f>-VLOOKUP('VAA PW'!$G$9,Brandstof!$A$2:$C$8,3,FALSE)</f>
        <v>-67</v>
      </c>
      <c r="G378" s="70" t="s">
        <v>6</v>
      </c>
      <c r="I378" s="70">
        <f>Maanden!I377</f>
        <v>0</v>
      </c>
      <c r="J378" s="70">
        <f>Maanden!J377</f>
        <v>366</v>
      </c>
      <c r="K378" s="70" t="s">
        <v>18</v>
      </c>
      <c r="L378" s="71">
        <f t="shared" si="25"/>
        <v>0</v>
      </c>
      <c r="N378" s="72">
        <f>Maanden!F377</f>
        <v>54332</v>
      </c>
      <c r="O378" s="72">
        <f>Maanden!G377</f>
        <v>54362</v>
      </c>
      <c r="P378" s="70">
        <f>Maanden!N377</f>
        <v>31</v>
      </c>
      <c r="Q378" s="70" t="str">
        <f t="shared" si="23"/>
        <v>x 70% =</v>
      </c>
      <c r="R378" s="71">
        <f t="shared" si="24"/>
        <v>0</v>
      </c>
    </row>
    <row r="379" spans="1:18" x14ac:dyDescent="0.25">
      <c r="A379" s="70">
        <f>IF(AND(L379&lt;&gt;0,A378&gt;0),A378+1,IF(L379&lt;&gt;0,IF('VAA PW'!$XEW$1='VAA PW'!$XEW$12,'VAA PW'!$XEW$13,1),0))</f>
        <v>0</v>
      </c>
      <c r="B379" s="71">
        <f>'VAA PW'!$G$6</f>
        <v>62500</v>
      </c>
      <c r="C379" s="70" t="s">
        <v>5</v>
      </c>
      <c r="D37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79" s="70">
        <f>IF(AND('VAA PW'!$G$7="",'VAA PW'!$G$9="Diesel"),-F379+125,IF(AND('VAA PW'!$G$7="",'VAA PW'!$G$9="Benzine"),-F379+125,Detail!D379))</f>
        <v>52</v>
      </c>
      <c r="F379" s="70">
        <f>-VLOOKUP('VAA PW'!$G$9,Brandstof!$A$2:$C$8,3,FALSE)</f>
        <v>-67</v>
      </c>
      <c r="G379" s="70" t="s">
        <v>6</v>
      </c>
      <c r="I379" s="70">
        <f>Maanden!I378</f>
        <v>0</v>
      </c>
      <c r="J379" s="70">
        <f>Maanden!J378</f>
        <v>366</v>
      </c>
      <c r="K379" s="70" t="s">
        <v>18</v>
      </c>
      <c r="L379" s="71">
        <f t="shared" si="25"/>
        <v>0</v>
      </c>
      <c r="N379" s="72">
        <f>Maanden!F378</f>
        <v>54363</v>
      </c>
      <c r="O379" s="72">
        <f>Maanden!G378</f>
        <v>54392</v>
      </c>
      <c r="P379" s="70">
        <f>Maanden!N378</f>
        <v>30</v>
      </c>
      <c r="Q379" s="70" t="str">
        <f t="shared" si="23"/>
        <v>x 70% =</v>
      </c>
      <c r="R379" s="71">
        <f t="shared" si="24"/>
        <v>0</v>
      </c>
    </row>
    <row r="380" spans="1:18" x14ac:dyDescent="0.25">
      <c r="A380" s="70">
        <f>IF(AND(L380&lt;&gt;0,A379&gt;0),A379+1,IF(L380&lt;&gt;0,IF('VAA PW'!$XEW$1='VAA PW'!$XEW$12,'VAA PW'!$XEW$13,1),0))</f>
        <v>0</v>
      </c>
      <c r="B380" s="71">
        <f>'VAA PW'!$G$6</f>
        <v>62500</v>
      </c>
      <c r="C380" s="70" t="s">
        <v>5</v>
      </c>
      <c r="D38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80" s="70">
        <f>IF(AND('VAA PW'!$G$7="",'VAA PW'!$G$9="Diesel"),-F380+125,IF(AND('VAA PW'!$G$7="",'VAA PW'!$G$9="Benzine"),-F380+125,Detail!D380))</f>
        <v>52</v>
      </c>
      <c r="F380" s="70">
        <f>-VLOOKUP('VAA PW'!$G$9,Brandstof!$A$2:$C$8,3,FALSE)</f>
        <v>-67</v>
      </c>
      <c r="G380" s="70" t="s">
        <v>6</v>
      </c>
      <c r="I380" s="70">
        <f>Maanden!I379</f>
        <v>0</v>
      </c>
      <c r="J380" s="70">
        <f>Maanden!J379</f>
        <v>366</v>
      </c>
      <c r="K380" s="70" t="s">
        <v>18</v>
      </c>
      <c r="L380" s="71">
        <f t="shared" si="25"/>
        <v>0</v>
      </c>
      <c r="N380" s="72">
        <f>Maanden!F379</f>
        <v>54393</v>
      </c>
      <c r="O380" s="72">
        <f>Maanden!G379</f>
        <v>54423</v>
      </c>
      <c r="P380" s="70">
        <f>Maanden!N379</f>
        <v>31</v>
      </c>
      <c r="Q380" s="70" t="str">
        <f t="shared" si="23"/>
        <v>x 70% =</v>
      </c>
      <c r="R380" s="71">
        <f t="shared" si="24"/>
        <v>0</v>
      </c>
    </row>
    <row r="381" spans="1:18" x14ac:dyDescent="0.25">
      <c r="A381" s="70">
        <f>IF(AND(L381&lt;&gt;0,A380&gt;0),A380+1,IF(L381&lt;&gt;0,IF('VAA PW'!$XEW$1='VAA PW'!$XEW$12,'VAA PW'!$XEW$13,1),0))</f>
        <v>0</v>
      </c>
      <c r="B381" s="71">
        <f>'VAA PW'!$G$6</f>
        <v>62500</v>
      </c>
      <c r="C381" s="70" t="s">
        <v>5</v>
      </c>
      <c r="D38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81" s="70">
        <f>IF(AND('VAA PW'!$G$7="",'VAA PW'!$G$9="Diesel"),-F381+125,IF(AND('VAA PW'!$G$7="",'VAA PW'!$G$9="Benzine"),-F381+125,Detail!D381))</f>
        <v>52</v>
      </c>
      <c r="F381" s="70">
        <f>-VLOOKUP('VAA PW'!$G$9,Brandstof!$A$2:$C$8,3,FALSE)</f>
        <v>-67</v>
      </c>
      <c r="G381" s="70" t="s">
        <v>6</v>
      </c>
      <c r="I381" s="70">
        <f>Maanden!I380</f>
        <v>0</v>
      </c>
      <c r="J381" s="70">
        <f>Maanden!J380</f>
        <v>365</v>
      </c>
      <c r="K381" s="70" t="s">
        <v>18</v>
      </c>
      <c r="L381" s="71">
        <f t="shared" si="25"/>
        <v>0</v>
      </c>
      <c r="N381" s="72">
        <f>Maanden!F380</f>
        <v>54424</v>
      </c>
      <c r="O381" s="72">
        <f>Maanden!G380</f>
        <v>54454</v>
      </c>
      <c r="P381" s="70">
        <f>Maanden!N380</f>
        <v>31</v>
      </c>
      <c r="Q381" s="70" t="str">
        <f t="shared" si="23"/>
        <v>x 70% =</v>
      </c>
      <c r="R381" s="71">
        <f t="shared" si="24"/>
        <v>0</v>
      </c>
    </row>
    <row r="382" spans="1:18" x14ac:dyDescent="0.25">
      <c r="A382" s="70">
        <f>IF(AND(L382&lt;&gt;0,A381&gt;0),A381+1,IF(L382&lt;&gt;0,IF('VAA PW'!$XEW$1='VAA PW'!$XEW$12,'VAA PW'!$XEW$13,1),0))</f>
        <v>0</v>
      </c>
      <c r="B382" s="71">
        <f>'VAA PW'!$G$6</f>
        <v>62500</v>
      </c>
      <c r="C382" s="70" t="s">
        <v>5</v>
      </c>
      <c r="D38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82" s="70">
        <f>IF(AND('VAA PW'!$G$7="",'VAA PW'!$G$9="Diesel"),-F382+125,IF(AND('VAA PW'!$G$7="",'VAA PW'!$G$9="Benzine"),-F382+125,Detail!D382))</f>
        <v>52</v>
      </c>
      <c r="F382" s="70">
        <f>-VLOOKUP('VAA PW'!$G$9,Brandstof!$A$2:$C$8,3,FALSE)</f>
        <v>-67</v>
      </c>
      <c r="G382" s="70" t="s">
        <v>6</v>
      </c>
      <c r="I382" s="70">
        <f>Maanden!I381</f>
        <v>0</v>
      </c>
      <c r="J382" s="70">
        <f>Maanden!J381</f>
        <v>365</v>
      </c>
      <c r="K382" s="70" t="s">
        <v>18</v>
      </c>
      <c r="L382" s="71">
        <f t="shared" si="25"/>
        <v>0</v>
      </c>
      <c r="N382" s="72">
        <f>Maanden!F381</f>
        <v>54455</v>
      </c>
      <c r="O382" s="72">
        <f>Maanden!G381</f>
        <v>54482</v>
      </c>
      <c r="P382" s="70">
        <f>Maanden!N381</f>
        <v>28</v>
      </c>
      <c r="Q382" s="70" t="str">
        <f t="shared" si="23"/>
        <v>x 70% =</v>
      </c>
      <c r="R382" s="71">
        <f t="shared" si="24"/>
        <v>0</v>
      </c>
    </row>
    <row r="383" spans="1:18" x14ac:dyDescent="0.25">
      <c r="A383" s="70">
        <f>IF(AND(L383&lt;&gt;0,A382&gt;0),A382+1,IF(L383&lt;&gt;0,IF('VAA PW'!$XEW$1='VAA PW'!$XEW$12,'VAA PW'!$XEW$13,1),0))</f>
        <v>0</v>
      </c>
      <c r="B383" s="71">
        <f>'VAA PW'!$G$6</f>
        <v>62500</v>
      </c>
      <c r="C383" s="70" t="s">
        <v>5</v>
      </c>
      <c r="D38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83" s="70">
        <f>IF(AND('VAA PW'!$G$7="",'VAA PW'!$G$9="Diesel"),-F383+125,IF(AND('VAA PW'!$G$7="",'VAA PW'!$G$9="Benzine"),-F383+125,Detail!D383))</f>
        <v>52</v>
      </c>
      <c r="F383" s="70">
        <f>-VLOOKUP('VAA PW'!$G$9,Brandstof!$A$2:$C$8,3,FALSE)</f>
        <v>-67</v>
      </c>
      <c r="G383" s="70" t="s">
        <v>6</v>
      </c>
      <c r="I383" s="70">
        <f>Maanden!I382</f>
        <v>0</v>
      </c>
      <c r="J383" s="70">
        <f>Maanden!J382</f>
        <v>365</v>
      </c>
      <c r="K383" s="70" t="s">
        <v>18</v>
      </c>
      <c r="L383" s="71">
        <f t="shared" si="25"/>
        <v>0</v>
      </c>
      <c r="N383" s="72">
        <f>Maanden!F382</f>
        <v>54483</v>
      </c>
      <c r="O383" s="72">
        <f>Maanden!G382</f>
        <v>54513</v>
      </c>
      <c r="P383" s="70">
        <f>Maanden!N382</f>
        <v>31</v>
      </c>
      <c r="Q383" s="70" t="str">
        <f t="shared" si="23"/>
        <v>x 70% =</v>
      </c>
      <c r="R383" s="71">
        <f t="shared" si="24"/>
        <v>0</v>
      </c>
    </row>
    <row r="384" spans="1:18" x14ac:dyDescent="0.25">
      <c r="A384" s="70">
        <f>IF(AND(L384&lt;&gt;0,A383&gt;0),A383+1,IF(L384&lt;&gt;0,IF('VAA PW'!$XEW$1='VAA PW'!$XEW$12,'VAA PW'!$XEW$13,1),0))</f>
        <v>0</v>
      </c>
      <c r="B384" s="71">
        <f>'VAA PW'!$G$6</f>
        <v>62500</v>
      </c>
      <c r="C384" s="70" t="s">
        <v>5</v>
      </c>
      <c r="D38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84" s="70">
        <f>IF(AND('VAA PW'!$G$7="",'VAA PW'!$G$9="Diesel"),-F384+125,IF(AND('VAA PW'!$G$7="",'VAA PW'!$G$9="Benzine"),-F384+125,Detail!D384))</f>
        <v>52</v>
      </c>
      <c r="F384" s="70">
        <f>-VLOOKUP('VAA PW'!$G$9,Brandstof!$A$2:$C$8,3,FALSE)</f>
        <v>-67</v>
      </c>
      <c r="G384" s="70" t="s">
        <v>6</v>
      </c>
      <c r="I384" s="70">
        <f>Maanden!I383</f>
        <v>0</v>
      </c>
      <c r="J384" s="70">
        <f>Maanden!J383</f>
        <v>365</v>
      </c>
      <c r="K384" s="70" t="s">
        <v>18</v>
      </c>
      <c r="L384" s="71">
        <f t="shared" si="25"/>
        <v>0</v>
      </c>
      <c r="N384" s="72">
        <f>Maanden!F383</f>
        <v>54514</v>
      </c>
      <c r="O384" s="72">
        <f>Maanden!G383</f>
        <v>54543</v>
      </c>
      <c r="P384" s="70">
        <f>Maanden!N383</f>
        <v>30</v>
      </c>
      <c r="Q384" s="70" t="str">
        <f t="shared" si="23"/>
        <v>x 70% =</v>
      </c>
      <c r="R384" s="71">
        <f t="shared" si="24"/>
        <v>0</v>
      </c>
    </row>
    <row r="385" spans="1:18" x14ac:dyDescent="0.25">
      <c r="A385" s="70">
        <f>IF(AND(L385&lt;&gt;0,A384&gt;0),A384+1,IF(L385&lt;&gt;0,IF('VAA PW'!$XEW$1='VAA PW'!$XEW$12,'VAA PW'!$XEW$13,1),0))</f>
        <v>0</v>
      </c>
      <c r="B385" s="71">
        <f>'VAA PW'!$G$6</f>
        <v>62500</v>
      </c>
      <c r="C385" s="70" t="s">
        <v>5</v>
      </c>
      <c r="D38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85" s="70">
        <f>IF(AND('VAA PW'!$G$7="",'VAA PW'!$G$9="Diesel"),-F385+125,IF(AND('VAA PW'!$G$7="",'VAA PW'!$G$9="Benzine"),-F385+125,Detail!D385))</f>
        <v>52</v>
      </c>
      <c r="F385" s="70">
        <f>-VLOOKUP('VAA PW'!$G$9,Brandstof!$A$2:$C$8,3,FALSE)</f>
        <v>-67</v>
      </c>
      <c r="G385" s="70" t="s">
        <v>6</v>
      </c>
      <c r="I385" s="70">
        <f>Maanden!I384</f>
        <v>0</v>
      </c>
      <c r="J385" s="70">
        <f>Maanden!J384</f>
        <v>365</v>
      </c>
      <c r="K385" s="70" t="s">
        <v>18</v>
      </c>
      <c r="L385" s="71">
        <f t="shared" si="25"/>
        <v>0</v>
      </c>
      <c r="N385" s="72">
        <f>Maanden!F384</f>
        <v>54544</v>
      </c>
      <c r="O385" s="72">
        <f>Maanden!G384</f>
        <v>54574</v>
      </c>
      <c r="P385" s="70">
        <f>Maanden!N384</f>
        <v>31</v>
      </c>
      <c r="Q385" s="70" t="str">
        <f t="shared" si="23"/>
        <v>x 70% =</v>
      </c>
      <c r="R385" s="71">
        <f t="shared" si="24"/>
        <v>0</v>
      </c>
    </row>
    <row r="386" spans="1:18" x14ac:dyDescent="0.25">
      <c r="A386" s="70">
        <f>IF(AND(L386&lt;&gt;0,A385&gt;0),A385+1,IF(L386&lt;&gt;0,IF('VAA PW'!$XEW$1='VAA PW'!$XEW$12,'VAA PW'!$XEW$13,1),0))</f>
        <v>0</v>
      </c>
      <c r="B386" s="71">
        <f>'VAA PW'!$G$6</f>
        <v>62500</v>
      </c>
      <c r="C386" s="70" t="s">
        <v>5</v>
      </c>
      <c r="D38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86" s="70">
        <f>IF(AND('VAA PW'!$G$7="",'VAA PW'!$G$9="Diesel"),-F386+125,IF(AND('VAA PW'!$G$7="",'VAA PW'!$G$9="Benzine"),-F386+125,Detail!D386))</f>
        <v>52</v>
      </c>
      <c r="F386" s="70">
        <f>-VLOOKUP('VAA PW'!$G$9,Brandstof!$A$2:$C$8,3,FALSE)</f>
        <v>-67</v>
      </c>
      <c r="G386" s="70" t="s">
        <v>6</v>
      </c>
      <c r="I386" s="70">
        <f>Maanden!I385</f>
        <v>0</v>
      </c>
      <c r="J386" s="70">
        <f>Maanden!J385</f>
        <v>365</v>
      </c>
      <c r="K386" s="70" t="s">
        <v>18</v>
      </c>
      <c r="L386" s="71">
        <f t="shared" si="25"/>
        <v>0</v>
      </c>
      <c r="N386" s="72">
        <f>Maanden!F385</f>
        <v>54575</v>
      </c>
      <c r="O386" s="72">
        <f>Maanden!G385</f>
        <v>54604</v>
      </c>
      <c r="P386" s="70">
        <f>Maanden!N385</f>
        <v>30</v>
      </c>
      <c r="Q386" s="70" t="str">
        <f t="shared" si="23"/>
        <v>x 70% =</v>
      </c>
      <c r="R386" s="71">
        <f t="shared" si="24"/>
        <v>0</v>
      </c>
    </row>
    <row r="387" spans="1:18" x14ac:dyDescent="0.25">
      <c r="A387" s="70">
        <f>IF(AND(L387&lt;&gt;0,A386&gt;0),A386+1,IF(L387&lt;&gt;0,IF('VAA PW'!$XEW$1='VAA PW'!$XEW$12,'VAA PW'!$XEW$13,1),0))</f>
        <v>0</v>
      </c>
      <c r="B387" s="71">
        <f>'VAA PW'!$G$6</f>
        <v>62500</v>
      </c>
      <c r="C387" s="70" t="s">
        <v>5</v>
      </c>
      <c r="D38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87" s="70">
        <f>IF(AND('VAA PW'!$G$7="",'VAA PW'!$G$9="Diesel"),-F387+125,IF(AND('VAA PW'!$G$7="",'VAA PW'!$G$9="Benzine"),-F387+125,Detail!D387))</f>
        <v>52</v>
      </c>
      <c r="F387" s="70">
        <f>-VLOOKUP('VAA PW'!$G$9,Brandstof!$A$2:$C$8,3,FALSE)</f>
        <v>-67</v>
      </c>
      <c r="G387" s="70" t="s">
        <v>6</v>
      </c>
      <c r="I387" s="70">
        <f>Maanden!I386</f>
        <v>0</v>
      </c>
      <c r="J387" s="70">
        <f>Maanden!J386</f>
        <v>365</v>
      </c>
      <c r="K387" s="70" t="s">
        <v>18</v>
      </c>
      <c r="L387" s="71">
        <f t="shared" si="25"/>
        <v>0</v>
      </c>
      <c r="N387" s="72">
        <f>Maanden!F386</f>
        <v>54605</v>
      </c>
      <c r="O387" s="72">
        <f>Maanden!G386</f>
        <v>54635</v>
      </c>
      <c r="P387" s="70">
        <f>Maanden!N386</f>
        <v>31</v>
      </c>
      <c r="Q387" s="70" t="str">
        <f t="shared" si="23"/>
        <v>x 70% =</v>
      </c>
      <c r="R387" s="71">
        <f t="shared" si="24"/>
        <v>0</v>
      </c>
    </row>
    <row r="388" spans="1:18" x14ac:dyDescent="0.25">
      <c r="A388" s="70">
        <f>IF(AND(L388&lt;&gt;0,A387&gt;0),A387+1,IF(L388&lt;&gt;0,IF('VAA PW'!$XEW$1='VAA PW'!$XEW$12,'VAA PW'!$XEW$13,1),0))</f>
        <v>0</v>
      </c>
      <c r="B388" s="71">
        <f>'VAA PW'!$G$6</f>
        <v>62500</v>
      </c>
      <c r="C388" s="70" t="s">
        <v>5</v>
      </c>
      <c r="D38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88" s="70">
        <f>IF(AND('VAA PW'!$G$7="",'VAA PW'!$G$9="Diesel"),-F388+125,IF(AND('VAA PW'!$G$7="",'VAA PW'!$G$9="Benzine"),-F388+125,Detail!D388))</f>
        <v>52</v>
      </c>
      <c r="F388" s="70">
        <f>-VLOOKUP('VAA PW'!$G$9,Brandstof!$A$2:$C$8,3,FALSE)</f>
        <v>-67</v>
      </c>
      <c r="G388" s="70" t="s">
        <v>6</v>
      </c>
      <c r="I388" s="70">
        <f>Maanden!I387</f>
        <v>0</v>
      </c>
      <c r="J388" s="70">
        <f>Maanden!J387</f>
        <v>365</v>
      </c>
      <c r="K388" s="70" t="s">
        <v>18</v>
      </c>
      <c r="L388" s="71">
        <f t="shared" si="25"/>
        <v>0</v>
      </c>
      <c r="N388" s="72">
        <f>Maanden!F387</f>
        <v>54636</v>
      </c>
      <c r="O388" s="72">
        <f>Maanden!G387</f>
        <v>54666</v>
      </c>
      <c r="P388" s="70">
        <f>Maanden!N387</f>
        <v>31</v>
      </c>
      <c r="Q388" s="70" t="str">
        <f t="shared" ref="Q388:Q401" si="26">IF(AND(YEAR(N388)=2012,OR(MONTH(N388)=1,MONTH(N388)=2,MONTH(N388)=3,MONTH(N388)=4)),"x 100% =",K388)</f>
        <v>x 70% =</v>
      </c>
      <c r="R388" s="71">
        <f t="shared" ref="R388:R401" si="27">IF(K388=Q388,L388,ROUND($B388*6/7*((($E388+$F388)*0.1)+5.5)/100*$I388/$J388,2))</f>
        <v>0</v>
      </c>
    </row>
    <row r="389" spans="1:18" x14ac:dyDescent="0.25">
      <c r="A389" s="70">
        <f>IF(AND(L389&lt;&gt;0,A388&gt;0),A388+1,IF(L389&lt;&gt;0,IF('VAA PW'!$XEW$1='VAA PW'!$XEW$12,'VAA PW'!$XEW$13,1),0))</f>
        <v>0</v>
      </c>
      <c r="B389" s="71">
        <f>'VAA PW'!$G$6</f>
        <v>62500</v>
      </c>
      <c r="C389" s="70" t="s">
        <v>5</v>
      </c>
      <c r="D38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89" s="70">
        <f>IF(AND('VAA PW'!$G$7="",'VAA PW'!$G$9="Diesel"),-F389+125,IF(AND('VAA PW'!$G$7="",'VAA PW'!$G$9="Benzine"),-F389+125,Detail!D389))</f>
        <v>52</v>
      </c>
      <c r="F389" s="70">
        <f>-VLOOKUP('VAA PW'!$G$9,Brandstof!$A$2:$C$8,3,FALSE)</f>
        <v>-67</v>
      </c>
      <c r="G389" s="70" t="s">
        <v>6</v>
      </c>
      <c r="I389" s="70">
        <f>Maanden!I388</f>
        <v>0</v>
      </c>
      <c r="J389" s="70">
        <f>Maanden!J388</f>
        <v>365</v>
      </c>
      <c r="K389" s="70" t="s">
        <v>18</v>
      </c>
      <c r="L389" s="71">
        <f t="shared" si="25"/>
        <v>0</v>
      </c>
      <c r="N389" s="72">
        <f>Maanden!F388</f>
        <v>54667</v>
      </c>
      <c r="O389" s="72">
        <f>Maanden!G388</f>
        <v>54696</v>
      </c>
      <c r="P389" s="70">
        <f>Maanden!N388</f>
        <v>30</v>
      </c>
      <c r="Q389" s="70" t="str">
        <f t="shared" si="26"/>
        <v>x 70% =</v>
      </c>
      <c r="R389" s="71">
        <f t="shared" si="27"/>
        <v>0</v>
      </c>
    </row>
    <row r="390" spans="1:18" x14ac:dyDescent="0.25">
      <c r="A390" s="70">
        <f>IF(AND(L390&lt;&gt;0,A389&gt;0),A389+1,IF(L390&lt;&gt;0,IF('VAA PW'!$XEW$1='VAA PW'!$XEW$12,'VAA PW'!$XEW$13,1),0))</f>
        <v>0</v>
      </c>
      <c r="B390" s="71">
        <f>'VAA PW'!$G$6</f>
        <v>62500</v>
      </c>
      <c r="C390" s="70" t="s">
        <v>5</v>
      </c>
      <c r="D39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90" s="70">
        <f>IF(AND('VAA PW'!$G$7="",'VAA PW'!$G$9="Diesel"),-F390+125,IF(AND('VAA PW'!$G$7="",'VAA PW'!$G$9="Benzine"),-F390+125,Detail!D390))</f>
        <v>52</v>
      </c>
      <c r="F390" s="70">
        <f>-VLOOKUP('VAA PW'!$G$9,Brandstof!$A$2:$C$8,3,FALSE)</f>
        <v>-67</v>
      </c>
      <c r="G390" s="70" t="s">
        <v>6</v>
      </c>
      <c r="I390" s="70">
        <f>Maanden!I389</f>
        <v>0</v>
      </c>
      <c r="J390" s="70">
        <f>Maanden!J389</f>
        <v>365</v>
      </c>
      <c r="K390" s="70" t="s">
        <v>18</v>
      </c>
      <c r="L390" s="71">
        <f t="shared" si="25"/>
        <v>0</v>
      </c>
      <c r="N390" s="72">
        <f>Maanden!F389</f>
        <v>54697</v>
      </c>
      <c r="O390" s="72">
        <f>Maanden!G389</f>
        <v>54727</v>
      </c>
      <c r="P390" s="70">
        <f>Maanden!N389</f>
        <v>31</v>
      </c>
      <c r="Q390" s="70" t="str">
        <f t="shared" si="26"/>
        <v>x 70% =</v>
      </c>
      <c r="R390" s="71">
        <f t="shared" si="27"/>
        <v>0</v>
      </c>
    </row>
    <row r="391" spans="1:18" x14ac:dyDescent="0.25">
      <c r="A391" s="70">
        <f>IF(AND(L391&lt;&gt;0,A390&gt;0),A390+1,IF(L391&lt;&gt;0,IF('VAA PW'!$XEW$1='VAA PW'!$XEW$12,'VAA PW'!$XEW$13,1),0))</f>
        <v>0</v>
      </c>
      <c r="B391" s="71">
        <f>'VAA PW'!$G$6</f>
        <v>62500</v>
      </c>
      <c r="C391" s="70" t="s">
        <v>5</v>
      </c>
      <c r="D39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91" s="70">
        <f>IF(AND('VAA PW'!$G$7="",'VAA PW'!$G$9="Diesel"),-F391+125,IF(AND('VAA PW'!$G$7="",'VAA PW'!$G$9="Benzine"),-F391+125,Detail!D391))</f>
        <v>52</v>
      </c>
      <c r="F391" s="70">
        <f>-VLOOKUP('VAA PW'!$G$9,Brandstof!$A$2:$C$8,3,FALSE)</f>
        <v>-67</v>
      </c>
      <c r="G391" s="70" t="s">
        <v>6</v>
      </c>
      <c r="I391" s="70">
        <f>Maanden!I390</f>
        <v>0</v>
      </c>
      <c r="J391" s="70">
        <f>Maanden!J390</f>
        <v>365</v>
      </c>
      <c r="K391" s="70" t="s">
        <v>18</v>
      </c>
      <c r="L391" s="71">
        <f t="shared" si="25"/>
        <v>0</v>
      </c>
      <c r="N391" s="72">
        <f>Maanden!F390</f>
        <v>54728</v>
      </c>
      <c r="O391" s="72">
        <f>Maanden!G390</f>
        <v>54757</v>
      </c>
      <c r="P391" s="70">
        <f>Maanden!N390</f>
        <v>30</v>
      </c>
      <c r="Q391" s="70" t="str">
        <f t="shared" si="26"/>
        <v>x 70% =</v>
      </c>
      <c r="R391" s="71">
        <f t="shared" si="27"/>
        <v>0</v>
      </c>
    </row>
    <row r="392" spans="1:18" x14ac:dyDescent="0.25">
      <c r="A392" s="70">
        <f>IF(AND(L392&lt;&gt;0,A391&gt;0),A391+1,IF(L392&lt;&gt;0,IF('VAA PW'!$XEW$1='VAA PW'!$XEW$12,'VAA PW'!$XEW$13,1),0))</f>
        <v>0</v>
      </c>
      <c r="B392" s="71">
        <f>'VAA PW'!$G$6</f>
        <v>62500</v>
      </c>
      <c r="C392" s="70" t="s">
        <v>5</v>
      </c>
      <c r="D392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92" s="70">
        <f>IF(AND('VAA PW'!$G$7="",'VAA PW'!$G$9="Diesel"),-F392+125,IF(AND('VAA PW'!$G$7="",'VAA PW'!$G$9="Benzine"),-F392+125,Detail!D392))</f>
        <v>52</v>
      </c>
      <c r="F392" s="70">
        <f>-VLOOKUP('VAA PW'!$G$9,Brandstof!$A$2:$C$8,3,FALSE)</f>
        <v>-67</v>
      </c>
      <c r="G392" s="70" t="s">
        <v>6</v>
      </c>
      <c r="I392" s="70">
        <f>Maanden!I391</f>
        <v>0</v>
      </c>
      <c r="J392" s="70">
        <f>Maanden!J391</f>
        <v>365</v>
      </c>
      <c r="K392" s="70" t="s">
        <v>18</v>
      </c>
      <c r="L392" s="71">
        <f t="shared" si="25"/>
        <v>0</v>
      </c>
      <c r="N392" s="72">
        <f>Maanden!F391</f>
        <v>54758</v>
      </c>
      <c r="O392" s="72">
        <f>Maanden!G391</f>
        <v>54788</v>
      </c>
      <c r="P392" s="70">
        <f>Maanden!N391</f>
        <v>31</v>
      </c>
      <c r="Q392" s="70" t="str">
        <f t="shared" si="26"/>
        <v>x 70% =</v>
      </c>
      <c r="R392" s="71">
        <f t="shared" si="27"/>
        <v>0</v>
      </c>
    </row>
    <row r="393" spans="1:18" x14ac:dyDescent="0.25">
      <c r="A393" s="70">
        <f>IF(AND(L393&lt;&gt;0,A392&gt;0),A392+1,IF(L393&lt;&gt;0,IF('VAA PW'!$XEW$1='VAA PW'!$XEW$12,'VAA PW'!$XEW$13,1),0))</f>
        <v>0</v>
      </c>
      <c r="B393" s="71">
        <f>'VAA PW'!$G$6</f>
        <v>62500</v>
      </c>
      <c r="C393" s="70" t="s">
        <v>5</v>
      </c>
      <c r="D393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93" s="70">
        <f>IF(AND('VAA PW'!$G$7="",'VAA PW'!$G$9="Diesel"),-F393+125,IF(AND('VAA PW'!$G$7="",'VAA PW'!$G$9="Benzine"),-F393+125,Detail!D393))</f>
        <v>52</v>
      </c>
      <c r="F393" s="70">
        <f>-VLOOKUP('VAA PW'!$G$9,Brandstof!$A$2:$C$8,3,FALSE)</f>
        <v>-67</v>
      </c>
      <c r="G393" s="70" t="s">
        <v>6</v>
      </c>
      <c r="I393" s="70">
        <f>Maanden!I392</f>
        <v>0</v>
      </c>
      <c r="J393" s="70">
        <f>Maanden!J392</f>
        <v>365</v>
      </c>
      <c r="K393" s="70" t="s">
        <v>18</v>
      </c>
      <c r="L393" s="71">
        <f t="shared" si="25"/>
        <v>0</v>
      </c>
      <c r="N393" s="72">
        <f>Maanden!F392</f>
        <v>54789</v>
      </c>
      <c r="O393" s="72">
        <f>Maanden!G392</f>
        <v>54819</v>
      </c>
      <c r="P393" s="70">
        <f>Maanden!N392</f>
        <v>31</v>
      </c>
      <c r="Q393" s="70" t="str">
        <f t="shared" si="26"/>
        <v>x 70% =</v>
      </c>
      <c r="R393" s="71">
        <f t="shared" si="27"/>
        <v>0</v>
      </c>
    </row>
    <row r="394" spans="1:18" x14ac:dyDescent="0.25">
      <c r="A394" s="70">
        <f>IF(AND(L394&lt;&gt;0,A393&gt;0),A393+1,IF(L394&lt;&gt;0,IF('VAA PW'!$XEW$1='VAA PW'!$XEW$12,'VAA PW'!$XEW$13,1),0))</f>
        <v>0</v>
      </c>
      <c r="B394" s="71">
        <f>'VAA PW'!$G$6</f>
        <v>62500</v>
      </c>
      <c r="C394" s="70" t="s">
        <v>5</v>
      </c>
      <c r="D394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94" s="70">
        <f>IF(AND('VAA PW'!$G$7="",'VAA PW'!$G$9="Diesel"),-F394+125,IF(AND('VAA PW'!$G$7="",'VAA PW'!$G$9="Benzine"),-F394+125,Detail!D394))</f>
        <v>52</v>
      </c>
      <c r="F394" s="70">
        <f>-VLOOKUP('VAA PW'!$G$9,Brandstof!$A$2:$C$8,3,FALSE)</f>
        <v>-67</v>
      </c>
      <c r="G394" s="70" t="s">
        <v>6</v>
      </c>
      <c r="I394" s="70">
        <f>Maanden!I393</f>
        <v>0</v>
      </c>
      <c r="J394" s="70">
        <f>Maanden!J393</f>
        <v>365</v>
      </c>
      <c r="K394" s="70" t="s">
        <v>18</v>
      </c>
      <c r="L394" s="71">
        <f t="shared" si="25"/>
        <v>0</v>
      </c>
      <c r="N394" s="72">
        <f>Maanden!F393</f>
        <v>54820</v>
      </c>
      <c r="O394" s="72">
        <f>Maanden!G393</f>
        <v>54847</v>
      </c>
      <c r="P394" s="70">
        <f>Maanden!N393</f>
        <v>28</v>
      </c>
      <c r="Q394" s="70" t="str">
        <f t="shared" si="26"/>
        <v>x 70% =</v>
      </c>
      <c r="R394" s="71">
        <f t="shared" si="27"/>
        <v>0</v>
      </c>
    </row>
    <row r="395" spans="1:18" x14ac:dyDescent="0.25">
      <c r="A395" s="70">
        <f>IF(AND(L395&lt;&gt;0,A394&gt;0),A394+1,IF(L395&lt;&gt;0,IF('VAA PW'!$XEW$1='VAA PW'!$XEW$12,'VAA PW'!$XEW$13,1),0))</f>
        <v>0</v>
      </c>
      <c r="B395" s="71">
        <f>'VAA PW'!$G$6</f>
        <v>62500</v>
      </c>
      <c r="C395" s="70" t="s">
        <v>5</v>
      </c>
      <c r="D395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95" s="70">
        <f>IF(AND('VAA PW'!$G$7="",'VAA PW'!$G$9="Diesel"),-F395+125,IF(AND('VAA PW'!$G$7="",'VAA PW'!$G$9="Benzine"),-F395+125,Detail!D395))</f>
        <v>52</v>
      </c>
      <c r="F395" s="70">
        <f>-VLOOKUP('VAA PW'!$G$9,Brandstof!$A$2:$C$8,3,FALSE)</f>
        <v>-67</v>
      </c>
      <c r="G395" s="70" t="s">
        <v>6</v>
      </c>
      <c r="I395" s="70">
        <f>Maanden!I394</f>
        <v>0</v>
      </c>
      <c r="J395" s="70">
        <f>Maanden!J394</f>
        <v>365</v>
      </c>
      <c r="K395" s="70" t="s">
        <v>18</v>
      </c>
      <c r="L395" s="71">
        <f t="shared" si="25"/>
        <v>0</v>
      </c>
      <c r="N395" s="72">
        <f>Maanden!F394</f>
        <v>54848</v>
      </c>
      <c r="O395" s="72">
        <f>Maanden!G394</f>
        <v>54878</v>
      </c>
      <c r="P395" s="70">
        <f>Maanden!N394</f>
        <v>31</v>
      </c>
      <c r="Q395" s="70" t="str">
        <f t="shared" si="26"/>
        <v>x 70% =</v>
      </c>
      <c r="R395" s="71">
        <f t="shared" si="27"/>
        <v>0</v>
      </c>
    </row>
    <row r="396" spans="1:18" x14ac:dyDescent="0.25">
      <c r="A396" s="70">
        <f>IF(AND(L396&lt;&gt;0,A395&gt;0),A395+1,IF(L396&lt;&gt;0,IF('VAA PW'!$XEW$1='VAA PW'!$XEW$12,'VAA PW'!$XEW$13,1),0))</f>
        <v>0</v>
      </c>
      <c r="B396" s="71">
        <f>'VAA PW'!$G$6</f>
        <v>62500</v>
      </c>
      <c r="C396" s="70" t="s">
        <v>5</v>
      </c>
      <c r="D396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96" s="70">
        <f>IF(AND('VAA PW'!$G$7="",'VAA PW'!$G$9="Diesel"),-F396+125,IF(AND('VAA PW'!$G$7="",'VAA PW'!$G$9="Benzine"),-F396+125,Detail!D396))</f>
        <v>52</v>
      </c>
      <c r="F396" s="70">
        <f>-VLOOKUP('VAA PW'!$G$9,Brandstof!$A$2:$C$8,3,FALSE)</f>
        <v>-67</v>
      </c>
      <c r="G396" s="70" t="s">
        <v>6</v>
      </c>
      <c r="I396" s="70">
        <f>Maanden!I395</f>
        <v>0</v>
      </c>
      <c r="J396" s="70">
        <f>Maanden!J395</f>
        <v>365</v>
      </c>
      <c r="K396" s="70" t="s">
        <v>18</v>
      </c>
      <c r="L396" s="71">
        <f t="shared" si="25"/>
        <v>0</v>
      </c>
      <c r="N396" s="72">
        <f>Maanden!F395</f>
        <v>54879</v>
      </c>
      <c r="O396" s="72">
        <f>Maanden!G395</f>
        <v>54908</v>
      </c>
      <c r="P396" s="70">
        <f>Maanden!N395</f>
        <v>30</v>
      </c>
      <c r="Q396" s="70" t="str">
        <f t="shared" si="26"/>
        <v>x 70% =</v>
      </c>
      <c r="R396" s="71">
        <f t="shared" si="27"/>
        <v>0</v>
      </c>
    </row>
    <row r="397" spans="1:18" x14ac:dyDescent="0.25">
      <c r="A397" s="70">
        <f>IF(AND(L397&lt;&gt;0,A396&gt;0),A396+1,IF(L397&lt;&gt;0,IF('VAA PW'!$XEW$1='VAA PW'!$XEW$12,'VAA PW'!$XEW$13,1),0))</f>
        <v>0</v>
      </c>
      <c r="B397" s="71">
        <f>'VAA PW'!$G$6</f>
        <v>62500</v>
      </c>
      <c r="C397" s="70" t="s">
        <v>5</v>
      </c>
      <c r="D397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97" s="70">
        <f>IF(AND('VAA PW'!$G$7="",'VAA PW'!$G$9="Diesel"),-F397+125,IF(AND('VAA PW'!$G$7="",'VAA PW'!$G$9="Benzine"),-F397+125,Detail!D397))</f>
        <v>52</v>
      </c>
      <c r="F397" s="70">
        <f>-VLOOKUP('VAA PW'!$G$9,Brandstof!$A$2:$C$8,3,FALSE)</f>
        <v>-67</v>
      </c>
      <c r="G397" s="70" t="s">
        <v>6</v>
      </c>
      <c r="I397" s="70">
        <f>Maanden!I396</f>
        <v>0</v>
      </c>
      <c r="J397" s="70">
        <f>Maanden!J396</f>
        <v>365</v>
      </c>
      <c r="K397" s="70" t="s">
        <v>18</v>
      </c>
      <c r="L397" s="71">
        <f t="shared" si="25"/>
        <v>0</v>
      </c>
      <c r="N397" s="72">
        <f>Maanden!F396</f>
        <v>54909</v>
      </c>
      <c r="O397" s="72">
        <f>Maanden!G396</f>
        <v>54939</v>
      </c>
      <c r="P397" s="70">
        <f>Maanden!N396</f>
        <v>31</v>
      </c>
      <c r="Q397" s="70" t="str">
        <f t="shared" si="26"/>
        <v>x 70% =</v>
      </c>
      <c r="R397" s="71">
        <f t="shared" si="27"/>
        <v>0</v>
      </c>
    </row>
    <row r="398" spans="1:18" x14ac:dyDescent="0.25">
      <c r="A398" s="70">
        <f>IF(AND(L398&lt;&gt;0,A397&gt;0),A397+1,IF(L398&lt;&gt;0,IF('VAA PW'!$XEW$1='VAA PW'!$XEW$12,'VAA PW'!$XEW$13,1),0))</f>
        <v>0</v>
      </c>
      <c r="B398" s="71">
        <f>'VAA PW'!$G$6</f>
        <v>62500</v>
      </c>
      <c r="C398" s="70" t="s">
        <v>5</v>
      </c>
      <c r="D398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98" s="70">
        <f>IF(AND('VAA PW'!$G$7="",'VAA PW'!$G$9="Diesel"),-F398+125,IF(AND('VAA PW'!$G$7="",'VAA PW'!$G$9="Benzine"),-F398+125,Detail!D398))</f>
        <v>52</v>
      </c>
      <c r="F398" s="70">
        <f>-VLOOKUP('VAA PW'!$G$9,Brandstof!$A$2:$C$8,3,FALSE)</f>
        <v>-67</v>
      </c>
      <c r="G398" s="70" t="s">
        <v>6</v>
      </c>
      <c r="I398" s="70">
        <f>Maanden!I397</f>
        <v>0</v>
      </c>
      <c r="J398" s="70">
        <f>Maanden!J397</f>
        <v>365</v>
      </c>
      <c r="K398" s="70" t="s">
        <v>18</v>
      </c>
      <c r="L398" s="71">
        <f t="shared" si="25"/>
        <v>0</v>
      </c>
      <c r="N398" s="72">
        <f>Maanden!F397</f>
        <v>54940</v>
      </c>
      <c r="O398" s="72">
        <f>Maanden!G397</f>
        <v>54969</v>
      </c>
      <c r="P398" s="70">
        <f>Maanden!N397</f>
        <v>30</v>
      </c>
      <c r="Q398" s="70" t="str">
        <f t="shared" si="26"/>
        <v>x 70% =</v>
      </c>
      <c r="R398" s="71">
        <f t="shared" si="27"/>
        <v>0</v>
      </c>
    </row>
    <row r="399" spans="1:18" x14ac:dyDescent="0.25">
      <c r="A399" s="70">
        <f>IF(AND(L399&lt;&gt;0,A398&gt;0),A398+1,IF(L399&lt;&gt;0,IF('VAA PW'!$XEW$1='VAA PW'!$XEW$12,'VAA PW'!$XEW$13,1),0))</f>
        <v>0</v>
      </c>
      <c r="B399" s="71">
        <f>'VAA PW'!$G$6</f>
        <v>62500</v>
      </c>
      <c r="C399" s="70" t="s">
        <v>5</v>
      </c>
      <c r="D399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399" s="70">
        <f>IF(AND('VAA PW'!$G$7="",'VAA PW'!$G$9="Diesel"),-F399+125,IF(AND('VAA PW'!$G$7="",'VAA PW'!$G$9="Benzine"),-F399+125,Detail!D399))</f>
        <v>52</v>
      </c>
      <c r="F399" s="70">
        <f>-VLOOKUP('VAA PW'!$G$9,Brandstof!$A$2:$C$8,3,FALSE)</f>
        <v>-67</v>
      </c>
      <c r="G399" s="70" t="s">
        <v>6</v>
      </c>
      <c r="I399" s="70">
        <f>Maanden!I398</f>
        <v>0</v>
      </c>
      <c r="J399" s="70">
        <f>Maanden!J398</f>
        <v>365</v>
      </c>
      <c r="K399" s="70" t="s">
        <v>18</v>
      </c>
      <c r="L399" s="71">
        <f t="shared" ref="L399:L401" si="28">ROUND(B399*6/7*(((E399+F399)*0.1)+5.5)/100*I399/J399*0.7,2)</f>
        <v>0</v>
      </c>
      <c r="N399" s="72">
        <f>Maanden!F398</f>
        <v>54970</v>
      </c>
      <c r="O399" s="72">
        <f>Maanden!G398</f>
        <v>55000</v>
      </c>
      <c r="P399" s="70">
        <f>Maanden!N398</f>
        <v>31</v>
      </c>
      <c r="Q399" s="70" t="str">
        <f t="shared" si="26"/>
        <v>x 70% =</v>
      </c>
      <c r="R399" s="71">
        <f t="shared" si="27"/>
        <v>0</v>
      </c>
    </row>
    <row r="400" spans="1:18" x14ac:dyDescent="0.25">
      <c r="A400" s="70">
        <f>IF(AND(L400&lt;&gt;0,A399&gt;0),A399+1,IF(L400&lt;&gt;0,IF('VAA PW'!$XEW$1='VAA PW'!$XEW$12,'VAA PW'!$XEW$13,1),0))</f>
        <v>0</v>
      </c>
      <c r="B400" s="71">
        <f>'VAA PW'!$G$6</f>
        <v>62500</v>
      </c>
      <c r="C400" s="70" t="s">
        <v>5</v>
      </c>
      <c r="D400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400" s="70">
        <f>IF(AND('VAA PW'!$G$7="",'VAA PW'!$G$9="Diesel"),-F400+125,IF(AND('VAA PW'!$G$7="",'VAA PW'!$G$9="Benzine"),-F400+125,Detail!D400))</f>
        <v>52</v>
      </c>
      <c r="F400" s="70">
        <f>-VLOOKUP('VAA PW'!$G$9,Brandstof!$A$2:$C$8,3,FALSE)</f>
        <v>-67</v>
      </c>
      <c r="G400" s="70" t="s">
        <v>6</v>
      </c>
      <c r="I400" s="70">
        <f>Maanden!I399</f>
        <v>0</v>
      </c>
      <c r="J400" s="70">
        <f>Maanden!J399</f>
        <v>365</v>
      </c>
      <c r="K400" s="70" t="s">
        <v>18</v>
      </c>
      <c r="L400" s="71">
        <f t="shared" si="28"/>
        <v>0</v>
      </c>
      <c r="N400" s="72">
        <f>Maanden!F399</f>
        <v>55001</v>
      </c>
      <c r="O400" s="72">
        <f>Maanden!G399</f>
        <v>55031</v>
      </c>
      <c r="P400" s="70">
        <f>Maanden!N399</f>
        <v>31</v>
      </c>
      <c r="Q400" s="70" t="str">
        <f t="shared" si="26"/>
        <v>x 70% =</v>
      </c>
      <c r="R400" s="71">
        <f t="shared" si="27"/>
        <v>0</v>
      </c>
    </row>
    <row r="401" spans="1:18" x14ac:dyDescent="0.25">
      <c r="A401" s="70">
        <f>IF(AND(L401&lt;&gt;0,A400&gt;0),A400+1,IF(L401&lt;&gt;0,IF('VAA PW'!$XEW$1='VAA PW'!$XEW$12,'VAA PW'!$XEW$13,1),0))</f>
        <v>0</v>
      </c>
      <c r="B401" s="71">
        <f>'VAA PW'!$G$6</f>
        <v>62500</v>
      </c>
      <c r="C401" s="70" t="s">
        <v>5</v>
      </c>
      <c r="D401" s="7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52</v>
      </c>
      <c r="E401" s="70">
        <f>IF(AND('VAA PW'!$G$7="",'VAA PW'!$G$9="Diesel"),-F401+125,IF(AND('VAA PW'!$G$7="",'VAA PW'!$G$9="Benzine"),-F401+125,Detail!D401))</f>
        <v>52</v>
      </c>
      <c r="F401" s="70">
        <f>-VLOOKUP('VAA PW'!$G$9,Brandstof!$A$2:$C$8,3,FALSE)</f>
        <v>-67</v>
      </c>
      <c r="G401" s="70" t="s">
        <v>6</v>
      </c>
      <c r="I401" s="70">
        <f>Maanden!I400</f>
        <v>0</v>
      </c>
      <c r="J401" s="70">
        <f>Maanden!J400</f>
        <v>365</v>
      </c>
      <c r="K401" s="70" t="s">
        <v>18</v>
      </c>
      <c r="L401" s="71">
        <f t="shared" si="28"/>
        <v>0</v>
      </c>
      <c r="N401" s="72">
        <f>Maanden!F400</f>
        <v>55032</v>
      </c>
      <c r="O401" s="72">
        <f>Maanden!G400</f>
        <v>55061</v>
      </c>
      <c r="P401" s="70">
        <f>Maanden!N400</f>
        <v>30</v>
      </c>
      <c r="Q401" s="70" t="str">
        <f t="shared" si="26"/>
        <v>x 70% =</v>
      </c>
      <c r="R401" s="71">
        <f t="shared" si="27"/>
        <v>0</v>
      </c>
    </row>
    <row r="403" spans="1:18" x14ac:dyDescent="0.25">
      <c r="B403" s="70" t="str">
        <f>CONCATENATE("(MIN = ",VLOOKUP('VAA PW'!G1,'MIN VAA'!A2:C30,2,FALSE)," / jaar)")</f>
        <v>(MIN = 1540 / jaar)</v>
      </c>
      <c r="L403" s="71">
        <f>IF(SUM(L3:L402)&lt;VLOOKUP('VAA PW'!G1,'MIN VAA'!A2:C30,2,FALSE)/IF(MOD(YEAR('VAA PW'!H1),4)=0,366,365)*SUM(I3:I401),ROUND(VLOOKUP('VAA PW'!G1,'MIN VAA'!A2:C30,2,FALSE)/IF(MOD(YEAR('VAA PW'!H1),4)=0,366,365)*SUM(I3:I401),2),SUM(L3:L402))</f>
        <v>1540</v>
      </c>
      <c r="R403" s="71">
        <f>IF(SUM(R3:R402)&lt;VLOOKUP('VAA PW'!G1,'MIN VAA'!A2:C30,2,FALSE)/IF(MOD(YEAR('VAA PW'!H1),4)=0,366,365)*SUM(I3:I401),ROUND(VLOOKUP('VAA PW'!G1,'MIN VAA'!A2:C30,2,FALSE)/IF(MOD(YEAR('VAA PW'!H1),4)=0,366,365)*SUM(I3:I401),2),SUM(R3:R402))</f>
        <v>1540</v>
      </c>
    </row>
  </sheetData>
  <sheetProtection algorithmName="SHA-512" hashValue="Kl/+JCyL1qdLWrFXu/YShrqAHd5USrlmCXFFSca7JZEl+poPGToGtQ66ewx4ryhHY1fK1st6oyOy3t4T/z3KjQ==" saltValue="GpWkxE5hMIShVXNUqloijQ==" spinCount="100000" sheet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S302"/>
  <sheetViews>
    <sheetView workbookViewId="0"/>
  </sheetViews>
  <sheetFormatPr defaultRowHeight="15" x14ac:dyDescent="0.25"/>
  <cols>
    <col min="1" max="1" width="15.7109375" style="55" bestFit="1" customWidth="1"/>
    <col min="2" max="2" width="11.42578125" style="55" bestFit="1" customWidth="1"/>
    <col min="3" max="3" width="12.5703125" style="63" bestFit="1" customWidth="1"/>
    <col min="4" max="4" width="10.7109375" style="55" bestFit="1" customWidth="1"/>
    <col min="5" max="5" width="10.7109375" style="55" customWidth="1"/>
    <col min="6" max="6" width="16.85546875" style="56" bestFit="1" customWidth="1"/>
    <col min="7" max="7" width="18.28515625" style="62" bestFit="1" customWidth="1"/>
    <col min="8" max="9" width="17.85546875" style="62" bestFit="1" customWidth="1"/>
    <col min="10" max="13" width="9.140625" style="55"/>
    <col min="14" max="14" width="5.7109375" style="55" customWidth="1"/>
    <col min="15" max="15" width="5.7109375" style="65" customWidth="1"/>
    <col min="16" max="17" width="5.7109375" style="55" customWidth="1"/>
    <col min="18" max="18" width="5.7109375" style="65" customWidth="1"/>
    <col min="19" max="19" width="5.7109375" style="55" customWidth="1"/>
    <col min="20" max="16384" width="9.140625" style="55"/>
  </cols>
  <sheetData>
    <row r="1" spans="1:19" x14ac:dyDescent="0.25">
      <c r="B1" s="55" t="s">
        <v>8</v>
      </c>
      <c r="C1" s="63" t="s">
        <v>29</v>
      </c>
      <c r="D1" s="63" t="s">
        <v>27</v>
      </c>
      <c r="E1" s="63" t="s">
        <v>28</v>
      </c>
      <c r="N1" s="76" t="s">
        <v>55</v>
      </c>
      <c r="O1" s="76"/>
      <c r="P1" s="76"/>
      <c r="Q1" s="77" t="s">
        <v>56</v>
      </c>
      <c r="R1" s="77"/>
      <c r="S1" s="77"/>
    </row>
    <row r="2" spans="1:19" x14ac:dyDescent="0.25">
      <c r="A2" s="55" t="s">
        <v>2</v>
      </c>
      <c r="B2" s="55">
        <v>2.4499999999999999E-3</v>
      </c>
      <c r="C2" s="63">
        <f>VLOOKUP('VAA PW'!$G$1,Brandstof!$A$14:$D$31,2,FALSE)</f>
        <v>67</v>
      </c>
      <c r="D2" s="63">
        <f>+C2-15</f>
        <v>52</v>
      </c>
      <c r="E2" s="63">
        <f>+C2+125</f>
        <v>192</v>
      </c>
      <c r="G2" s="62" t="s">
        <v>10</v>
      </c>
      <c r="N2" s="64">
        <v>0</v>
      </c>
      <c r="O2" s="65">
        <v>1</v>
      </c>
      <c r="Q2" s="64">
        <v>0</v>
      </c>
      <c r="R2" s="65">
        <v>1</v>
      </c>
    </row>
    <row r="3" spans="1:19" x14ac:dyDescent="0.25">
      <c r="A3" s="55" t="s">
        <v>34</v>
      </c>
      <c r="B3" s="55">
        <v>2.2399999999999998E-3</v>
      </c>
      <c r="C3" s="63">
        <f>VLOOKUP('VAA PW'!$G$1,Brandstof!$A$14:$D$31,3,FALSE)</f>
        <v>82</v>
      </c>
      <c r="D3" s="63">
        <f t="shared" ref="D3:D7" si="0">+C3-15</f>
        <v>67</v>
      </c>
      <c r="E3" s="63">
        <f>+C3+125</f>
        <v>207</v>
      </c>
      <c r="G3" s="62" t="s">
        <v>9</v>
      </c>
      <c r="N3" s="64">
        <v>1</v>
      </c>
      <c r="O3" s="65">
        <v>1</v>
      </c>
      <c r="Q3" s="64">
        <v>1</v>
      </c>
      <c r="R3" s="65">
        <v>1</v>
      </c>
    </row>
    <row r="4" spans="1:19" x14ac:dyDescent="0.25">
      <c r="A4" s="55" t="s">
        <v>35</v>
      </c>
      <c r="B4" s="55">
        <v>2.2399999999999998E-3</v>
      </c>
      <c r="C4" s="63">
        <f>VLOOKUP('VAA PW'!$G$1,Brandstof!$A$14:$D$31,3,FALSE)</f>
        <v>82</v>
      </c>
      <c r="D4" s="63">
        <f t="shared" si="0"/>
        <v>67</v>
      </c>
      <c r="E4" s="63">
        <f>+C4+125</f>
        <v>207</v>
      </c>
      <c r="N4" s="64">
        <v>2</v>
      </c>
      <c r="O4" s="65">
        <v>1</v>
      </c>
      <c r="Q4" s="64">
        <v>2</v>
      </c>
      <c r="R4" s="65">
        <v>1</v>
      </c>
    </row>
    <row r="5" spans="1:19" x14ac:dyDescent="0.25">
      <c r="A5" s="55" t="s">
        <v>1</v>
      </c>
      <c r="B5" s="55">
        <v>2.2399999999999998E-3</v>
      </c>
      <c r="C5" s="63">
        <f>VLOOKUP('VAA PW'!$G$1,Brandstof!$A$14:$D$31,3,FALSE)</f>
        <v>82</v>
      </c>
      <c r="D5" s="63">
        <f t="shared" si="0"/>
        <v>67</v>
      </c>
      <c r="E5" s="63">
        <f t="shared" ref="E5:E7" si="1">+C5+125</f>
        <v>207</v>
      </c>
      <c r="N5" s="64">
        <v>3</v>
      </c>
      <c r="O5" s="65">
        <v>1</v>
      </c>
      <c r="Q5" s="64">
        <v>3</v>
      </c>
      <c r="R5" s="65">
        <v>1</v>
      </c>
    </row>
    <row r="6" spans="1:19" x14ac:dyDescent="0.25">
      <c r="A6" s="55" t="s">
        <v>24</v>
      </c>
      <c r="C6" s="63">
        <f>C2</f>
        <v>67</v>
      </c>
      <c r="D6" s="63">
        <f t="shared" si="0"/>
        <v>52</v>
      </c>
      <c r="E6" s="63">
        <f t="shared" si="1"/>
        <v>192</v>
      </c>
      <c r="N6" s="64">
        <v>4</v>
      </c>
      <c r="O6" s="65">
        <v>1</v>
      </c>
      <c r="Q6" s="64">
        <v>4</v>
      </c>
      <c r="R6" s="65">
        <v>1</v>
      </c>
    </row>
    <row r="7" spans="1:19" x14ac:dyDescent="0.25">
      <c r="A7" s="55" t="s">
        <v>25</v>
      </c>
      <c r="C7" s="63">
        <f>C5</f>
        <v>82</v>
      </c>
      <c r="D7" s="63">
        <f t="shared" si="0"/>
        <v>67</v>
      </c>
      <c r="E7" s="63">
        <f t="shared" si="1"/>
        <v>207</v>
      </c>
      <c r="N7" s="64">
        <v>5</v>
      </c>
      <c r="O7" s="65">
        <v>1</v>
      </c>
      <c r="Q7" s="64">
        <v>5</v>
      </c>
      <c r="R7" s="65">
        <v>1</v>
      </c>
    </row>
    <row r="8" spans="1:19" x14ac:dyDescent="0.25">
      <c r="A8" s="55" t="s">
        <v>26</v>
      </c>
      <c r="C8" s="63">
        <v>15</v>
      </c>
      <c r="D8" s="63"/>
      <c r="E8" s="63"/>
      <c r="N8" s="64">
        <v>6</v>
      </c>
      <c r="O8" s="65">
        <v>1</v>
      </c>
      <c r="Q8" s="64">
        <v>6</v>
      </c>
      <c r="R8" s="65">
        <v>1</v>
      </c>
    </row>
    <row r="9" spans="1:19" x14ac:dyDescent="0.25">
      <c r="H9" s="64"/>
      <c r="I9" s="64"/>
      <c r="N9" s="64">
        <v>7</v>
      </c>
      <c r="O9" s="65">
        <v>1</v>
      </c>
      <c r="Q9" s="64">
        <v>7</v>
      </c>
      <c r="R9" s="65">
        <v>1</v>
      </c>
    </row>
    <row r="10" spans="1:19" x14ac:dyDescent="0.25">
      <c r="N10" s="64">
        <v>8</v>
      </c>
      <c r="O10" s="65">
        <v>1</v>
      </c>
      <c r="Q10" s="64">
        <v>8</v>
      </c>
      <c r="R10" s="65">
        <v>1</v>
      </c>
    </row>
    <row r="11" spans="1:19" x14ac:dyDescent="0.25">
      <c r="N11" s="64">
        <v>9</v>
      </c>
      <c r="O11" s="65">
        <v>1</v>
      </c>
      <c r="Q11" s="64">
        <v>9</v>
      </c>
      <c r="R11" s="65">
        <v>1</v>
      </c>
    </row>
    <row r="12" spans="1:19" x14ac:dyDescent="0.25">
      <c r="N12" s="64">
        <v>10</v>
      </c>
      <c r="O12" s="65">
        <v>1</v>
      </c>
      <c r="Q12" s="64">
        <v>10</v>
      </c>
      <c r="R12" s="65">
        <v>1</v>
      </c>
    </row>
    <row r="13" spans="1:19" x14ac:dyDescent="0.25">
      <c r="A13" s="66" t="s">
        <v>80</v>
      </c>
      <c r="B13" s="67" t="s">
        <v>2</v>
      </c>
      <c r="C13" s="67" t="s">
        <v>1</v>
      </c>
      <c r="D13" s="67" t="s">
        <v>81</v>
      </c>
      <c r="E13" s="67" t="s">
        <v>82</v>
      </c>
      <c r="F13" s="57"/>
      <c r="G13" s="68" t="s">
        <v>83</v>
      </c>
      <c r="H13" s="68" t="s">
        <v>84</v>
      </c>
      <c r="I13" s="68" t="s">
        <v>85</v>
      </c>
      <c r="J13" s="55" t="s">
        <v>38</v>
      </c>
      <c r="K13" s="55" t="s">
        <v>39</v>
      </c>
      <c r="L13" s="63" t="s">
        <v>40</v>
      </c>
      <c r="N13" s="64">
        <v>11</v>
      </c>
      <c r="O13" s="65">
        <v>1</v>
      </c>
      <c r="Q13" s="64">
        <v>11</v>
      </c>
      <c r="R13" s="65">
        <v>1</v>
      </c>
    </row>
    <row r="14" spans="1:19" x14ac:dyDescent="0.25">
      <c r="A14" s="66" t="s">
        <v>86</v>
      </c>
      <c r="B14" s="67">
        <v>95</v>
      </c>
      <c r="C14" s="67">
        <v>115</v>
      </c>
      <c r="D14" s="57">
        <v>41274</v>
      </c>
      <c r="E14" s="67">
        <v>1</v>
      </c>
      <c r="F14" s="57">
        <v>47848</v>
      </c>
      <c r="G14" s="68">
        <v>1</v>
      </c>
      <c r="H14" s="68">
        <v>0.9</v>
      </c>
      <c r="I14" s="68">
        <v>0.95</v>
      </c>
      <c r="J14" s="68">
        <v>50</v>
      </c>
      <c r="K14" s="68">
        <v>120</v>
      </c>
      <c r="L14" s="68">
        <v>50</v>
      </c>
      <c r="N14" s="64">
        <v>12</v>
      </c>
      <c r="O14" s="65">
        <v>1</v>
      </c>
      <c r="Q14" s="64">
        <v>12</v>
      </c>
      <c r="R14" s="65">
        <v>1</v>
      </c>
    </row>
    <row r="15" spans="1:19" x14ac:dyDescent="0.25">
      <c r="A15" s="66" t="s">
        <v>87</v>
      </c>
      <c r="B15" s="67">
        <v>95</v>
      </c>
      <c r="C15" s="67">
        <v>116</v>
      </c>
      <c r="D15" s="57">
        <v>41639</v>
      </c>
      <c r="E15" s="67">
        <v>1</v>
      </c>
      <c r="F15" s="57"/>
      <c r="G15" s="68">
        <v>1</v>
      </c>
      <c r="H15" s="68">
        <v>0.9</v>
      </c>
      <c r="I15" s="68">
        <v>0.95</v>
      </c>
      <c r="J15" s="68">
        <v>50</v>
      </c>
      <c r="K15" s="68">
        <v>120</v>
      </c>
      <c r="L15" s="68">
        <v>50</v>
      </c>
      <c r="N15" s="64">
        <v>13</v>
      </c>
      <c r="O15" s="65">
        <v>1</v>
      </c>
      <c r="Q15" s="64">
        <v>13</v>
      </c>
      <c r="R15" s="65">
        <v>1</v>
      </c>
    </row>
    <row r="16" spans="1:19" x14ac:dyDescent="0.25">
      <c r="A16" s="66" t="s">
        <v>88</v>
      </c>
      <c r="B16" s="67">
        <v>93</v>
      </c>
      <c r="C16" s="67">
        <v>112</v>
      </c>
      <c r="D16" s="57">
        <v>42004</v>
      </c>
      <c r="E16" s="67">
        <v>1</v>
      </c>
      <c r="F16" s="57"/>
      <c r="G16" s="68">
        <v>1</v>
      </c>
      <c r="H16" s="68">
        <v>0.9</v>
      </c>
      <c r="I16" s="68">
        <v>0.95</v>
      </c>
      <c r="J16" s="68">
        <v>50</v>
      </c>
      <c r="K16" s="68">
        <v>120</v>
      </c>
      <c r="L16" s="68">
        <v>50</v>
      </c>
      <c r="N16" s="64">
        <v>14</v>
      </c>
      <c r="O16" s="65">
        <v>1</v>
      </c>
      <c r="Q16" s="64">
        <v>14</v>
      </c>
      <c r="R16" s="65">
        <v>1</v>
      </c>
    </row>
    <row r="17" spans="1:18" x14ac:dyDescent="0.25">
      <c r="A17" s="66" t="s">
        <v>89</v>
      </c>
      <c r="B17" s="67">
        <v>91</v>
      </c>
      <c r="C17" s="67">
        <v>110</v>
      </c>
      <c r="D17" s="57">
        <v>42369</v>
      </c>
      <c r="E17" s="67">
        <v>1</v>
      </c>
      <c r="F17" s="57"/>
      <c r="G17" s="68">
        <v>1</v>
      </c>
      <c r="H17" s="68">
        <v>0.9</v>
      </c>
      <c r="I17" s="68">
        <v>0.95</v>
      </c>
      <c r="J17" s="68">
        <v>50</v>
      </c>
      <c r="K17" s="68">
        <v>120</v>
      </c>
      <c r="L17" s="68">
        <v>50</v>
      </c>
      <c r="N17" s="64">
        <v>15</v>
      </c>
      <c r="O17" s="65">
        <v>1</v>
      </c>
      <c r="Q17" s="64">
        <v>15</v>
      </c>
      <c r="R17" s="65">
        <v>1</v>
      </c>
    </row>
    <row r="18" spans="1:18" x14ac:dyDescent="0.25">
      <c r="A18" s="66" t="s">
        <v>90</v>
      </c>
      <c r="B18" s="67">
        <v>89</v>
      </c>
      <c r="C18" s="67">
        <v>107</v>
      </c>
      <c r="D18" s="57">
        <v>42735</v>
      </c>
      <c r="E18" s="67">
        <v>1</v>
      </c>
      <c r="F18" s="57"/>
      <c r="G18" s="68">
        <v>1</v>
      </c>
      <c r="H18" s="68">
        <v>0.9</v>
      </c>
      <c r="I18" s="68">
        <v>0.95</v>
      </c>
      <c r="J18" s="68">
        <v>50</v>
      </c>
      <c r="K18" s="68">
        <v>120</v>
      </c>
      <c r="L18" s="68">
        <v>50</v>
      </c>
      <c r="N18" s="64">
        <v>16</v>
      </c>
      <c r="O18" s="65">
        <v>1</v>
      </c>
      <c r="Q18" s="64">
        <v>16</v>
      </c>
      <c r="R18" s="65">
        <v>1</v>
      </c>
    </row>
    <row r="19" spans="1:18" x14ac:dyDescent="0.25">
      <c r="A19" s="66" t="s">
        <v>91</v>
      </c>
      <c r="B19" s="67">
        <v>87</v>
      </c>
      <c r="C19" s="67">
        <v>105</v>
      </c>
      <c r="D19" s="57">
        <v>43100</v>
      </c>
      <c r="E19" s="67">
        <v>1</v>
      </c>
      <c r="F19" s="57"/>
      <c r="G19" s="68">
        <v>1</v>
      </c>
      <c r="H19" s="68">
        <v>0.9</v>
      </c>
      <c r="I19" s="68">
        <v>0.95</v>
      </c>
      <c r="J19" s="68">
        <v>50</v>
      </c>
      <c r="K19" s="68">
        <v>120</v>
      </c>
      <c r="L19" s="68">
        <v>50</v>
      </c>
      <c r="N19" s="64">
        <v>17</v>
      </c>
      <c r="O19" s="65">
        <v>1</v>
      </c>
      <c r="Q19" s="64">
        <v>17</v>
      </c>
      <c r="R19" s="65">
        <v>1</v>
      </c>
    </row>
    <row r="20" spans="1:18" x14ac:dyDescent="0.25">
      <c r="A20" s="66" t="s">
        <v>92</v>
      </c>
      <c r="B20" s="67">
        <v>86</v>
      </c>
      <c r="C20" s="67">
        <v>105</v>
      </c>
      <c r="D20" s="57">
        <v>43465</v>
      </c>
      <c r="E20" s="67">
        <v>1</v>
      </c>
      <c r="F20" s="57"/>
      <c r="G20" s="68">
        <v>1</v>
      </c>
      <c r="H20" s="68">
        <v>0.9</v>
      </c>
      <c r="I20" s="68">
        <v>0.95</v>
      </c>
      <c r="J20" s="68">
        <v>50</v>
      </c>
      <c r="K20" s="68">
        <v>120</v>
      </c>
      <c r="L20" s="68">
        <v>50</v>
      </c>
      <c r="N20" s="64">
        <v>18</v>
      </c>
      <c r="O20" s="65">
        <v>1</v>
      </c>
      <c r="Q20" s="64">
        <v>18</v>
      </c>
      <c r="R20" s="65">
        <v>1</v>
      </c>
    </row>
    <row r="21" spans="1:18" x14ac:dyDescent="0.25">
      <c r="A21" s="66" t="s">
        <v>93</v>
      </c>
      <c r="B21" s="67">
        <v>88</v>
      </c>
      <c r="C21" s="67">
        <v>107</v>
      </c>
      <c r="D21" s="57">
        <v>43830</v>
      </c>
      <c r="E21" s="67">
        <v>1</v>
      </c>
      <c r="F21" s="57"/>
      <c r="G21" s="68">
        <v>1</v>
      </c>
      <c r="H21" s="68">
        <v>0.9</v>
      </c>
      <c r="I21" s="68">
        <v>0.95</v>
      </c>
      <c r="J21" s="68">
        <v>50</v>
      </c>
      <c r="K21" s="68">
        <v>120</v>
      </c>
      <c r="L21" s="68">
        <v>50</v>
      </c>
      <c r="N21" s="64">
        <v>19</v>
      </c>
      <c r="O21" s="65">
        <v>1</v>
      </c>
      <c r="Q21" s="64">
        <v>19</v>
      </c>
      <c r="R21" s="65">
        <v>1</v>
      </c>
    </row>
    <row r="22" spans="1:18" x14ac:dyDescent="0.25">
      <c r="A22" s="66" t="s">
        <v>94</v>
      </c>
      <c r="B22" s="67">
        <v>91</v>
      </c>
      <c r="C22" s="67">
        <v>111</v>
      </c>
      <c r="D22" s="57">
        <v>44196</v>
      </c>
      <c r="E22" s="67">
        <v>1</v>
      </c>
      <c r="F22" s="57"/>
      <c r="G22" s="68">
        <v>1</v>
      </c>
      <c r="H22" s="68">
        <v>0.9</v>
      </c>
      <c r="I22" s="68">
        <v>0.95</v>
      </c>
      <c r="J22" s="68">
        <v>50</v>
      </c>
      <c r="K22" s="68">
        <v>100</v>
      </c>
      <c r="L22" s="68">
        <v>40</v>
      </c>
      <c r="N22" s="64">
        <v>20</v>
      </c>
      <c r="O22" s="65">
        <v>1</v>
      </c>
      <c r="Q22" s="64">
        <v>20</v>
      </c>
      <c r="R22" s="65">
        <v>1</v>
      </c>
    </row>
    <row r="23" spans="1:18" x14ac:dyDescent="0.25">
      <c r="A23" s="66" t="s">
        <v>37</v>
      </c>
      <c r="B23" s="67">
        <v>84</v>
      </c>
      <c r="C23" s="67">
        <v>102</v>
      </c>
      <c r="D23" s="57">
        <v>44561</v>
      </c>
      <c r="E23" s="67">
        <v>1</v>
      </c>
      <c r="F23" s="57"/>
      <c r="G23" s="68">
        <v>1</v>
      </c>
      <c r="H23" s="68">
        <v>0.9</v>
      </c>
      <c r="I23" s="68">
        <v>0.95</v>
      </c>
      <c r="J23" s="68">
        <v>50</v>
      </c>
      <c r="K23" s="68">
        <v>100</v>
      </c>
      <c r="L23" s="68">
        <v>40</v>
      </c>
      <c r="N23" s="64">
        <v>21</v>
      </c>
      <c r="O23" s="65">
        <v>1</v>
      </c>
      <c r="Q23" s="64">
        <v>21</v>
      </c>
      <c r="R23" s="65">
        <v>1</v>
      </c>
    </row>
    <row r="24" spans="1:18" x14ac:dyDescent="0.25">
      <c r="A24" s="66" t="s">
        <v>58</v>
      </c>
      <c r="B24" s="67">
        <v>75</v>
      </c>
      <c r="C24" s="67">
        <v>91</v>
      </c>
      <c r="D24" s="57">
        <v>44926</v>
      </c>
      <c r="E24" s="67">
        <v>1</v>
      </c>
      <c r="F24" s="57"/>
      <c r="G24" s="68">
        <v>1</v>
      </c>
      <c r="H24" s="68">
        <v>0.9</v>
      </c>
      <c r="I24" s="68">
        <v>0.95</v>
      </c>
      <c r="J24" s="68">
        <v>50</v>
      </c>
      <c r="K24" s="68">
        <v>100</v>
      </c>
      <c r="L24" s="68">
        <v>40</v>
      </c>
      <c r="N24" s="64">
        <v>22</v>
      </c>
      <c r="O24" s="65">
        <v>1</v>
      </c>
      <c r="Q24" s="64">
        <v>22</v>
      </c>
      <c r="R24" s="65">
        <v>1</v>
      </c>
    </row>
    <row r="25" spans="1:18" x14ac:dyDescent="0.25">
      <c r="A25" s="66" t="s">
        <v>95</v>
      </c>
      <c r="B25" s="67">
        <v>67</v>
      </c>
      <c r="C25" s="67">
        <v>82</v>
      </c>
      <c r="D25" s="57">
        <v>45291</v>
      </c>
      <c r="E25" s="67">
        <v>1</v>
      </c>
      <c r="F25" s="57"/>
      <c r="G25" s="68">
        <v>1</v>
      </c>
      <c r="H25" s="68">
        <v>0.9</v>
      </c>
      <c r="I25" s="68">
        <v>0.95</v>
      </c>
      <c r="J25" s="68">
        <v>50</v>
      </c>
      <c r="K25" s="68">
        <v>100</v>
      </c>
      <c r="L25" s="68">
        <v>40</v>
      </c>
      <c r="N25" s="64">
        <v>23</v>
      </c>
      <c r="O25" s="65">
        <v>1</v>
      </c>
      <c r="Q25" s="64">
        <v>23</v>
      </c>
      <c r="R25" s="65">
        <v>1</v>
      </c>
    </row>
    <row r="26" spans="1:18" x14ac:dyDescent="0.25">
      <c r="A26" s="66" t="s">
        <v>59</v>
      </c>
      <c r="B26" s="67">
        <v>67</v>
      </c>
      <c r="C26" s="67">
        <v>82</v>
      </c>
      <c r="D26" s="57">
        <v>45657</v>
      </c>
      <c r="E26" s="67">
        <v>0</v>
      </c>
      <c r="F26" s="57"/>
      <c r="G26" s="68">
        <v>1</v>
      </c>
      <c r="H26" s="68">
        <v>0.9</v>
      </c>
      <c r="I26" s="68">
        <v>0.95</v>
      </c>
      <c r="J26" s="68">
        <v>50</v>
      </c>
      <c r="K26" s="68">
        <v>100</v>
      </c>
      <c r="L26" s="68">
        <v>40</v>
      </c>
      <c r="N26" s="64">
        <v>24</v>
      </c>
      <c r="O26" s="65">
        <v>1</v>
      </c>
      <c r="Q26" s="64">
        <v>24</v>
      </c>
      <c r="R26" s="65">
        <v>1</v>
      </c>
    </row>
    <row r="27" spans="1:18" x14ac:dyDescent="0.25">
      <c r="A27" s="66" t="s">
        <v>96</v>
      </c>
      <c r="B27" s="67">
        <v>67</v>
      </c>
      <c r="C27" s="67">
        <v>82</v>
      </c>
      <c r="D27" s="57">
        <v>46022</v>
      </c>
      <c r="E27" s="67">
        <v>0</v>
      </c>
      <c r="F27" s="57"/>
      <c r="G27" s="68">
        <v>1</v>
      </c>
      <c r="H27" s="68">
        <v>0.9</v>
      </c>
      <c r="I27" s="68">
        <v>0.95</v>
      </c>
      <c r="J27" s="68">
        <v>50</v>
      </c>
      <c r="K27" s="68">
        <v>100</v>
      </c>
      <c r="L27" s="68">
        <v>40</v>
      </c>
      <c r="N27" s="64">
        <v>25</v>
      </c>
      <c r="O27" s="65">
        <v>1</v>
      </c>
      <c r="Q27" s="64">
        <v>25</v>
      </c>
      <c r="R27" s="65">
        <v>1</v>
      </c>
    </row>
    <row r="28" spans="1:18" x14ac:dyDescent="0.25">
      <c r="A28" s="66" t="s">
        <v>97</v>
      </c>
      <c r="B28" s="67">
        <v>67</v>
      </c>
      <c r="C28" s="67">
        <v>82</v>
      </c>
      <c r="D28" s="57">
        <v>46387</v>
      </c>
      <c r="E28" s="67">
        <v>0</v>
      </c>
      <c r="F28" s="57"/>
      <c r="G28" s="68">
        <v>1</v>
      </c>
      <c r="H28" s="68">
        <v>0.9</v>
      </c>
      <c r="I28" s="68">
        <v>0.95</v>
      </c>
      <c r="J28" s="68">
        <v>50</v>
      </c>
      <c r="K28" s="68">
        <v>100</v>
      </c>
      <c r="L28" s="68">
        <v>40</v>
      </c>
      <c r="N28" s="64">
        <v>26</v>
      </c>
      <c r="O28" s="65">
        <v>1</v>
      </c>
      <c r="Q28" s="64">
        <v>26</v>
      </c>
      <c r="R28" s="65">
        <v>1</v>
      </c>
    </row>
    <row r="29" spans="1:18" x14ac:dyDescent="0.25">
      <c r="A29" s="66" t="s">
        <v>98</v>
      </c>
      <c r="B29" s="67">
        <v>67</v>
      </c>
      <c r="C29" s="67">
        <v>82</v>
      </c>
      <c r="D29" s="57">
        <v>46752</v>
      </c>
      <c r="E29" s="67">
        <v>0</v>
      </c>
      <c r="F29" s="57"/>
      <c r="G29" s="68">
        <v>1</v>
      </c>
      <c r="H29" s="68">
        <v>0.9</v>
      </c>
      <c r="I29" s="68">
        <v>0.95</v>
      </c>
      <c r="J29" s="68">
        <v>50</v>
      </c>
      <c r="K29" s="68">
        <v>100</v>
      </c>
      <c r="L29" s="68">
        <v>40</v>
      </c>
      <c r="N29" s="64">
        <v>27</v>
      </c>
      <c r="O29" s="65">
        <v>1</v>
      </c>
      <c r="Q29" s="64">
        <v>27</v>
      </c>
      <c r="R29" s="65">
        <v>1</v>
      </c>
    </row>
    <row r="30" spans="1:18" x14ac:dyDescent="0.25">
      <c r="A30" s="66" t="s">
        <v>99</v>
      </c>
      <c r="B30" s="67">
        <v>67</v>
      </c>
      <c r="C30" s="67">
        <v>82</v>
      </c>
      <c r="D30" s="57">
        <v>47118</v>
      </c>
      <c r="E30" s="67">
        <v>0</v>
      </c>
      <c r="F30" s="57"/>
      <c r="G30" s="68">
        <v>1</v>
      </c>
      <c r="H30" s="68">
        <v>0.9</v>
      </c>
      <c r="I30" s="68">
        <v>0.95</v>
      </c>
      <c r="J30" s="68">
        <v>50</v>
      </c>
      <c r="K30" s="68">
        <v>100</v>
      </c>
      <c r="L30" s="68">
        <v>40</v>
      </c>
      <c r="N30" s="64">
        <v>28</v>
      </c>
      <c r="O30" s="65">
        <v>1</v>
      </c>
      <c r="Q30" s="64">
        <v>28</v>
      </c>
      <c r="R30" s="65">
        <v>1</v>
      </c>
    </row>
    <row r="31" spans="1:18" x14ac:dyDescent="0.25">
      <c r="A31" s="66" t="s">
        <v>60</v>
      </c>
      <c r="B31" s="67">
        <v>67</v>
      </c>
      <c r="C31" s="67">
        <v>82</v>
      </c>
      <c r="D31" s="57">
        <v>47483</v>
      </c>
      <c r="E31" s="67">
        <v>0</v>
      </c>
      <c r="F31" s="57"/>
      <c r="G31" s="68">
        <v>1</v>
      </c>
      <c r="H31" s="68">
        <v>0.9</v>
      </c>
      <c r="I31" s="68">
        <v>0.95</v>
      </c>
      <c r="J31" s="68">
        <v>50</v>
      </c>
      <c r="K31" s="68">
        <v>100</v>
      </c>
      <c r="L31" s="68">
        <v>40</v>
      </c>
      <c r="N31" s="64">
        <v>29</v>
      </c>
      <c r="O31" s="65">
        <v>1</v>
      </c>
      <c r="Q31" s="64">
        <v>29</v>
      </c>
      <c r="R31" s="65">
        <v>1</v>
      </c>
    </row>
    <row r="32" spans="1:18" x14ac:dyDescent="0.25">
      <c r="N32" s="64">
        <v>30</v>
      </c>
      <c r="O32" s="65">
        <v>1</v>
      </c>
      <c r="Q32" s="64">
        <v>30</v>
      </c>
      <c r="R32" s="65">
        <v>1</v>
      </c>
    </row>
    <row r="33" spans="14:18" x14ac:dyDescent="0.25">
      <c r="N33" s="64">
        <v>31</v>
      </c>
      <c r="O33" s="65">
        <v>1</v>
      </c>
      <c r="Q33" s="64">
        <v>31</v>
      </c>
      <c r="R33" s="65">
        <v>1</v>
      </c>
    </row>
    <row r="34" spans="14:18" x14ac:dyDescent="0.25">
      <c r="N34" s="64">
        <v>32</v>
      </c>
      <c r="O34" s="65">
        <v>1</v>
      </c>
      <c r="Q34" s="64">
        <v>32</v>
      </c>
      <c r="R34" s="65">
        <v>1</v>
      </c>
    </row>
    <row r="35" spans="14:18" x14ac:dyDescent="0.25">
      <c r="N35" s="64">
        <v>33</v>
      </c>
      <c r="O35" s="65">
        <v>1</v>
      </c>
      <c r="Q35" s="64">
        <v>33</v>
      </c>
      <c r="R35" s="65">
        <v>1</v>
      </c>
    </row>
    <row r="36" spans="14:18" x14ac:dyDescent="0.25">
      <c r="N36" s="64">
        <v>34</v>
      </c>
      <c r="O36" s="65">
        <v>1</v>
      </c>
      <c r="Q36" s="64">
        <v>34</v>
      </c>
      <c r="R36" s="65">
        <v>1</v>
      </c>
    </row>
    <row r="37" spans="14:18" x14ac:dyDescent="0.25">
      <c r="N37" s="64">
        <v>35</v>
      </c>
      <c r="O37" s="65">
        <v>1</v>
      </c>
      <c r="Q37" s="64">
        <v>35</v>
      </c>
      <c r="R37" s="65">
        <v>1</v>
      </c>
    </row>
    <row r="38" spans="14:18" x14ac:dyDescent="0.25">
      <c r="N38" s="64">
        <v>36</v>
      </c>
      <c r="O38" s="65">
        <v>1</v>
      </c>
      <c r="Q38" s="64">
        <v>36</v>
      </c>
      <c r="R38" s="65">
        <v>1</v>
      </c>
    </row>
    <row r="39" spans="14:18" x14ac:dyDescent="0.25">
      <c r="N39" s="64">
        <v>37</v>
      </c>
      <c r="O39" s="65">
        <v>1</v>
      </c>
      <c r="Q39" s="64">
        <v>37</v>
      </c>
      <c r="R39" s="65">
        <v>1</v>
      </c>
    </row>
    <row r="40" spans="14:18" x14ac:dyDescent="0.25">
      <c r="N40" s="64">
        <v>38</v>
      </c>
      <c r="O40" s="65">
        <v>1</v>
      </c>
      <c r="Q40" s="64">
        <v>38</v>
      </c>
      <c r="R40" s="65">
        <v>1</v>
      </c>
    </row>
    <row r="41" spans="14:18" x14ac:dyDescent="0.25">
      <c r="N41" s="64">
        <v>39</v>
      </c>
      <c r="O41" s="65">
        <v>1</v>
      </c>
      <c r="Q41" s="64">
        <v>39</v>
      </c>
      <c r="R41" s="65">
        <v>1</v>
      </c>
    </row>
    <row r="42" spans="14:18" x14ac:dyDescent="0.25">
      <c r="N42" s="64">
        <v>40</v>
      </c>
      <c r="O42" s="65">
        <v>1</v>
      </c>
      <c r="Q42" s="64">
        <v>40</v>
      </c>
      <c r="R42" s="65">
        <v>1</v>
      </c>
    </row>
    <row r="43" spans="14:18" x14ac:dyDescent="0.25">
      <c r="N43" s="64">
        <v>41</v>
      </c>
      <c r="O43" s="65">
        <v>1</v>
      </c>
      <c r="Q43" s="64">
        <v>41</v>
      </c>
      <c r="R43" s="65">
        <v>1</v>
      </c>
    </row>
    <row r="44" spans="14:18" x14ac:dyDescent="0.25">
      <c r="N44" s="64">
        <v>42</v>
      </c>
      <c r="O44" s="65">
        <v>1</v>
      </c>
      <c r="Q44" s="64">
        <v>42</v>
      </c>
      <c r="R44" s="65">
        <v>1</v>
      </c>
    </row>
    <row r="45" spans="14:18" x14ac:dyDescent="0.25">
      <c r="N45" s="64">
        <v>43</v>
      </c>
      <c r="O45" s="65">
        <v>1</v>
      </c>
      <c r="Q45" s="64">
        <v>43</v>
      </c>
      <c r="R45" s="65">
        <v>1</v>
      </c>
    </row>
    <row r="46" spans="14:18" x14ac:dyDescent="0.25">
      <c r="N46" s="64">
        <v>44</v>
      </c>
      <c r="O46" s="65">
        <v>1</v>
      </c>
      <c r="Q46" s="64">
        <v>44</v>
      </c>
      <c r="R46" s="65">
        <v>1</v>
      </c>
    </row>
    <row r="47" spans="14:18" x14ac:dyDescent="0.25">
      <c r="N47" s="64">
        <v>45</v>
      </c>
      <c r="O47" s="65">
        <v>1</v>
      </c>
      <c r="Q47" s="64">
        <v>45</v>
      </c>
      <c r="R47" s="65">
        <v>1</v>
      </c>
    </row>
    <row r="48" spans="14:18" x14ac:dyDescent="0.25">
      <c r="N48" s="64">
        <v>46</v>
      </c>
      <c r="O48" s="65">
        <v>1</v>
      </c>
      <c r="Q48" s="64">
        <v>46</v>
      </c>
      <c r="R48" s="65">
        <v>1</v>
      </c>
    </row>
    <row r="49" spans="14:18" x14ac:dyDescent="0.25">
      <c r="N49" s="64">
        <v>47</v>
      </c>
      <c r="O49" s="65">
        <v>1</v>
      </c>
      <c r="Q49" s="64">
        <v>47</v>
      </c>
      <c r="R49" s="65">
        <v>1</v>
      </c>
    </row>
    <row r="50" spans="14:18" x14ac:dyDescent="0.25">
      <c r="N50" s="64">
        <v>48</v>
      </c>
      <c r="O50" s="65">
        <v>1</v>
      </c>
      <c r="Q50" s="64">
        <v>48</v>
      </c>
      <c r="R50" s="65">
        <v>1</v>
      </c>
    </row>
    <row r="51" spans="14:18" x14ac:dyDescent="0.25">
      <c r="N51" s="64">
        <v>49</v>
      </c>
      <c r="O51" s="65">
        <v>1</v>
      </c>
      <c r="Q51" s="64">
        <v>49</v>
      </c>
      <c r="R51" s="65">
        <v>1</v>
      </c>
    </row>
    <row r="52" spans="14:18" x14ac:dyDescent="0.25">
      <c r="N52" s="64">
        <v>50</v>
      </c>
      <c r="O52" s="65">
        <v>1</v>
      </c>
      <c r="Q52" s="64">
        <v>50</v>
      </c>
      <c r="R52" s="65">
        <v>1</v>
      </c>
    </row>
    <row r="53" spans="14:18" x14ac:dyDescent="0.25">
      <c r="N53" s="64">
        <v>51</v>
      </c>
      <c r="O53" s="65">
        <v>1</v>
      </c>
      <c r="Q53" s="64">
        <v>51</v>
      </c>
      <c r="R53" s="65">
        <v>1</v>
      </c>
    </row>
    <row r="54" spans="14:18" x14ac:dyDescent="0.25">
      <c r="N54" s="64">
        <v>52</v>
      </c>
      <c r="O54" s="65">
        <v>1</v>
      </c>
      <c r="Q54" s="64">
        <v>52</v>
      </c>
      <c r="R54" s="65">
        <v>1</v>
      </c>
    </row>
    <row r="55" spans="14:18" x14ac:dyDescent="0.25">
      <c r="N55" s="64">
        <v>53</v>
      </c>
      <c r="O55" s="65">
        <v>1</v>
      </c>
      <c r="Q55" s="64">
        <v>53</v>
      </c>
      <c r="R55" s="65">
        <v>1</v>
      </c>
    </row>
    <row r="56" spans="14:18" x14ac:dyDescent="0.25">
      <c r="N56" s="64">
        <v>54</v>
      </c>
      <c r="O56" s="65">
        <v>1</v>
      </c>
      <c r="Q56" s="64">
        <v>54</v>
      </c>
      <c r="R56" s="65">
        <v>1</v>
      </c>
    </row>
    <row r="57" spans="14:18" x14ac:dyDescent="0.25">
      <c r="N57" s="64">
        <v>55</v>
      </c>
      <c r="O57" s="65">
        <v>1</v>
      </c>
      <c r="Q57" s="64">
        <v>55</v>
      </c>
      <c r="R57" s="65">
        <v>1</v>
      </c>
    </row>
    <row r="58" spans="14:18" x14ac:dyDescent="0.25">
      <c r="N58" s="64">
        <v>56</v>
      </c>
      <c r="O58" s="65">
        <v>1</v>
      </c>
      <c r="Q58" s="64">
        <v>56</v>
      </c>
      <c r="R58" s="65">
        <v>1</v>
      </c>
    </row>
    <row r="59" spans="14:18" x14ac:dyDescent="0.25">
      <c r="N59" s="64">
        <v>57</v>
      </c>
      <c r="O59" s="65">
        <v>1</v>
      </c>
      <c r="Q59" s="64">
        <v>57</v>
      </c>
      <c r="R59" s="65">
        <v>1</v>
      </c>
    </row>
    <row r="60" spans="14:18" x14ac:dyDescent="0.25">
      <c r="N60" s="64">
        <v>58</v>
      </c>
      <c r="O60" s="65">
        <v>1</v>
      </c>
      <c r="Q60" s="64">
        <v>58</v>
      </c>
      <c r="R60" s="65">
        <v>1</v>
      </c>
    </row>
    <row r="61" spans="14:18" x14ac:dyDescent="0.25">
      <c r="N61" s="64">
        <v>59</v>
      </c>
      <c r="O61" s="65">
        <v>1</v>
      </c>
      <c r="Q61" s="64">
        <v>59</v>
      </c>
      <c r="R61" s="65">
        <v>1</v>
      </c>
    </row>
    <row r="62" spans="14:18" x14ac:dyDescent="0.25">
      <c r="N62" s="64">
        <v>60</v>
      </c>
      <c r="O62" s="65">
        <v>1</v>
      </c>
      <c r="Q62" s="64">
        <v>60</v>
      </c>
      <c r="R62" s="65">
        <v>1</v>
      </c>
    </row>
    <row r="63" spans="14:18" x14ac:dyDescent="0.25">
      <c r="N63" s="64">
        <v>61</v>
      </c>
      <c r="O63" s="65">
        <v>0.9</v>
      </c>
      <c r="Q63" s="64">
        <v>61</v>
      </c>
      <c r="R63" s="65">
        <v>0.9</v>
      </c>
    </row>
    <row r="64" spans="14:18" x14ac:dyDescent="0.25">
      <c r="N64" s="64">
        <v>62</v>
      </c>
      <c r="O64" s="65">
        <v>0.9</v>
      </c>
      <c r="Q64" s="64">
        <v>62</v>
      </c>
      <c r="R64" s="65">
        <v>0.9</v>
      </c>
    </row>
    <row r="65" spans="14:18" x14ac:dyDescent="0.25">
      <c r="N65" s="64">
        <v>63</v>
      </c>
      <c r="O65" s="65">
        <v>0.9</v>
      </c>
      <c r="Q65" s="64">
        <v>63</v>
      </c>
      <c r="R65" s="65">
        <v>0.9</v>
      </c>
    </row>
    <row r="66" spans="14:18" x14ac:dyDescent="0.25">
      <c r="N66" s="64">
        <v>64</v>
      </c>
      <c r="O66" s="65">
        <v>0.9</v>
      </c>
      <c r="Q66" s="64">
        <v>64</v>
      </c>
      <c r="R66" s="65">
        <v>0.9</v>
      </c>
    </row>
    <row r="67" spans="14:18" x14ac:dyDescent="0.25">
      <c r="N67" s="64">
        <v>65</v>
      </c>
      <c r="O67" s="65">
        <v>0.9</v>
      </c>
      <c r="Q67" s="64">
        <v>65</v>
      </c>
      <c r="R67" s="65">
        <v>0.9</v>
      </c>
    </row>
    <row r="68" spans="14:18" x14ac:dyDescent="0.25">
      <c r="N68" s="64">
        <v>66</v>
      </c>
      <c r="O68" s="65">
        <v>0.9</v>
      </c>
      <c r="Q68" s="64">
        <v>66</v>
      </c>
      <c r="R68" s="65">
        <v>0.9</v>
      </c>
    </row>
    <row r="69" spans="14:18" x14ac:dyDescent="0.25">
      <c r="N69" s="64">
        <v>67</v>
      </c>
      <c r="O69" s="65">
        <v>0.9</v>
      </c>
      <c r="Q69" s="64">
        <v>67</v>
      </c>
      <c r="R69" s="65">
        <v>0.9</v>
      </c>
    </row>
    <row r="70" spans="14:18" x14ac:dyDescent="0.25">
      <c r="N70" s="64">
        <v>68</v>
      </c>
      <c r="O70" s="65">
        <v>0.9</v>
      </c>
      <c r="Q70" s="64">
        <v>68</v>
      </c>
      <c r="R70" s="65">
        <v>0.9</v>
      </c>
    </row>
    <row r="71" spans="14:18" x14ac:dyDescent="0.25">
      <c r="N71" s="64">
        <v>69</v>
      </c>
      <c r="O71" s="65">
        <v>0.9</v>
      </c>
      <c r="Q71" s="64">
        <v>69</v>
      </c>
      <c r="R71" s="65">
        <v>0.9</v>
      </c>
    </row>
    <row r="72" spans="14:18" x14ac:dyDescent="0.25">
      <c r="N72" s="64">
        <v>70</v>
      </c>
      <c r="O72" s="65">
        <v>0.9</v>
      </c>
      <c r="Q72" s="64">
        <v>70</v>
      </c>
      <c r="R72" s="65">
        <v>0.9</v>
      </c>
    </row>
    <row r="73" spans="14:18" x14ac:dyDescent="0.25">
      <c r="N73" s="64">
        <v>71</v>
      </c>
      <c r="O73" s="65">
        <v>0.9</v>
      </c>
      <c r="Q73" s="64">
        <v>71</v>
      </c>
      <c r="R73" s="65">
        <v>0.9</v>
      </c>
    </row>
    <row r="74" spans="14:18" x14ac:dyDescent="0.25">
      <c r="N74" s="64">
        <v>72</v>
      </c>
      <c r="O74" s="65">
        <v>0.9</v>
      </c>
      <c r="Q74" s="64">
        <v>72</v>
      </c>
      <c r="R74" s="65">
        <v>0.9</v>
      </c>
    </row>
    <row r="75" spans="14:18" x14ac:dyDescent="0.25">
      <c r="N75" s="64">
        <v>73</v>
      </c>
      <c r="O75" s="65">
        <v>0.9</v>
      </c>
      <c r="Q75" s="64">
        <v>73</v>
      </c>
      <c r="R75" s="65">
        <v>0.9</v>
      </c>
    </row>
    <row r="76" spans="14:18" x14ac:dyDescent="0.25">
      <c r="N76" s="64">
        <v>74</v>
      </c>
      <c r="O76" s="65">
        <v>0.9</v>
      </c>
      <c r="Q76" s="64">
        <v>74</v>
      </c>
      <c r="R76" s="65">
        <v>0.9</v>
      </c>
    </row>
    <row r="77" spans="14:18" x14ac:dyDescent="0.25">
      <c r="N77" s="64">
        <v>75</v>
      </c>
      <c r="O77" s="65">
        <v>0.9</v>
      </c>
      <c r="Q77" s="64">
        <v>75</v>
      </c>
      <c r="R77" s="65">
        <v>0.9</v>
      </c>
    </row>
    <row r="78" spans="14:18" x14ac:dyDescent="0.25">
      <c r="N78" s="64">
        <v>76</v>
      </c>
      <c r="O78" s="65">
        <v>0.9</v>
      </c>
      <c r="Q78" s="64">
        <v>76</v>
      </c>
      <c r="R78" s="65">
        <v>0.9</v>
      </c>
    </row>
    <row r="79" spans="14:18" x14ac:dyDescent="0.25">
      <c r="N79" s="64">
        <v>77</v>
      </c>
      <c r="O79" s="65">
        <v>0.9</v>
      </c>
      <c r="Q79" s="64">
        <v>77</v>
      </c>
      <c r="R79" s="65">
        <v>0.9</v>
      </c>
    </row>
    <row r="80" spans="14:18" x14ac:dyDescent="0.25">
      <c r="N80" s="64">
        <v>78</v>
      </c>
      <c r="O80" s="65">
        <v>0.9</v>
      </c>
      <c r="Q80" s="64">
        <v>78</v>
      </c>
      <c r="R80" s="65">
        <v>0.9</v>
      </c>
    </row>
    <row r="81" spans="14:18" x14ac:dyDescent="0.25">
      <c r="N81" s="64">
        <v>79</v>
      </c>
      <c r="O81" s="65">
        <v>0.9</v>
      </c>
      <c r="Q81" s="64">
        <v>79</v>
      </c>
      <c r="R81" s="65">
        <v>0.9</v>
      </c>
    </row>
    <row r="82" spans="14:18" x14ac:dyDescent="0.25">
      <c r="N82" s="64">
        <v>80</v>
      </c>
      <c r="O82" s="65">
        <v>0.9</v>
      </c>
      <c r="Q82" s="64">
        <v>80</v>
      </c>
      <c r="R82" s="65">
        <v>0.9</v>
      </c>
    </row>
    <row r="83" spans="14:18" x14ac:dyDescent="0.25">
      <c r="N83" s="64">
        <v>81</v>
      </c>
      <c r="O83" s="65">
        <v>0.9</v>
      </c>
      <c r="Q83" s="64">
        <v>81</v>
      </c>
      <c r="R83" s="65">
        <v>0.9</v>
      </c>
    </row>
    <row r="84" spans="14:18" x14ac:dyDescent="0.25">
      <c r="N84" s="64">
        <v>82</v>
      </c>
      <c r="O84" s="65">
        <v>0.9</v>
      </c>
      <c r="Q84" s="64">
        <v>82</v>
      </c>
      <c r="R84" s="65">
        <v>0.9</v>
      </c>
    </row>
    <row r="85" spans="14:18" x14ac:dyDescent="0.25">
      <c r="N85" s="64">
        <v>83</v>
      </c>
      <c r="O85" s="65">
        <v>0.9</v>
      </c>
      <c r="Q85" s="64">
        <v>83</v>
      </c>
      <c r="R85" s="65">
        <v>0.9</v>
      </c>
    </row>
    <row r="86" spans="14:18" x14ac:dyDescent="0.25">
      <c r="N86" s="64">
        <v>84</v>
      </c>
      <c r="O86" s="65">
        <v>0.9</v>
      </c>
      <c r="Q86" s="64">
        <v>84</v>
      </c>
      <c r="R86" s="65">
        <v>0.9</v>
      </c>
    </row>
    <row r="87" spans="14:18" x14ac:dyDescent="0.25">
      <c r="N87" s="64">
        <v>85</v>
      </c>
      <c r="O87" s="65">
        <v>0.9</v>
      </c>
      <c r="Q87" s="64">
        <v>85</v>
      </c>
      <c r="R87" s="65">
        <v>0.9</v>
      </c>
    </row>
    <row r="88" spans="14:18" x14ac:dyDescent="0.25">
      <c r="N88" s="64">
        <v>86</v>
      </c>
      <c r="O88" s="65">
        <v>0.9</v>
      </c>
      <c r="Q88" s="64">
        <v>86</v>
      </c>
      <c r="R88" s="65">
        <v>0.9</v>
      </c>
    </row>
    <row r="89" spans="14:18" x14ac:dyDescent="0.25">
      <c r="N89" s="64">
        <v>87</v>
      </c>
      <c r="O89" s="65">
        <v>0.9</v>
      </c>
      <c r="Q89" s="64">
        <v>87</v>
      </c>
      <c r="R89" s="65">
        <v>0.9</v>
      </c>
    </row>
    <row r="90" spans="14:18" x14ac:dyDescent="0.25">
      <c r="N90" s="64">
        <v>88</v>
      </c>
      <c r="O90" s="65">
        <v>0.9</v>
      </c>
      <c r="Q90" s="64">
        <v>88</v>
      </c>
      <c r="R90" s="65">
        <v>0.9</v>
      </c>
    </row>
    <row r="91" spans="14:18" x14ac:dyDescent="0.25">
      <c r="N91" s="64">
        <v>89</v>
      </c>
      <c r="O91" s="65">
        <v>0.9</v>
      </c>
      <c r="Q91" s="64">
        <v>89</v>
      </c>
      <c r="R91" s="65">
        <v>0.9</v>
      </c>
    </row>
    <row r="92" spans="14:18" x14ac:dyDescent="0.25">
      <c r="N92" s="64">
        <v>90</v>
      </c>
      <c r="O92" s="65">
        <v>0.9</v>
      </c>
      <c r="Q92" s="64">
        <v>90</v>
      </c>
      <c r="R92" s="65">
        <v>0.9</v>
      </c>
    </row>
    <row r="93" spans="14:18" x14ac:dyDescent="0.25">
      <c r="N93" s="64">
        <v>91</v>
      </c>
      <c r="O93" s="65">
        <v>0.9</v>
      </c>
      <c r="Q93" s="64">
        <v>91</v>
      </c>
      <c r="R93" s="65">
        <v>0.9</v>
      </c>
    </row>
    <row r="94" spans="14:18" x14ac:dyDescent="0.25">
      <c r="N94" s="64">
        <v>92</v>
      </c>
      <c r="O94" s="65">
        <v>0.9</v>
      </c>
      <c r="Q94" s="64">
        <v>92</v>
      </c>
      <c r="R94" s="65">
        <v>0.9</v>
      </c>
    </row>
    <row r="95" spans="14:18" x14ac:dyDescent="0.25">
      <c r="N95" s="64">
        <v>93</v>
      </c>
      <c r="O95" s="65">
        <v>0.9</v>
      </c>
      <c r="Q95" s="64">
        <v>93</v>
      </c>
      <c r="R95" s="65">
        <v>0.9</v>
      </c>
    </row>
    <row r="96" spans="14:18" x14ac:dyDescent="0.25">
      <c r="N96" s="64">
        <v>94</v>
      </c>
      <c r="O96" s="65">
        <v>0.9</v>
      </c>
      <c r="Q96" s="64">
        <v>94</v>
      </c>
      <c r="R96" s="65">
        <v>0.9</v>
      </c>
    </row>
    <row r="97" spans="14:18" x14ac:dyDescent="0.25">
      <c r="N97" s="64">
        <v>95</v>
      </c>
      <c r="O97" s="65">
        <v>0.9</v>
      </c>
      <c r="Q97" s="64">
        <v>95</v>
      </c>
      <c r="R97" s="65">
        <v>0.9</v>
      </c>
    </row>
    <row r="98" spans="14:18" x14ac:dyDescent="0.25">
      <c r="N98" s="64">
        <v>96</v>
      </c>
      <c r="O98" s="65">
        <v>0.9</v>
      </c>
      <c r="Q98" s="64">
        <v>96</v>
      </c>
      <c r="R98" s="65">
        <v>0.9</v>
      </c>
    </row>
    <row r="99" spans="14:18" x14ac:dyDescent="0.25">
      <c r="N99" s="64">
        <v>97</v>
      </c>
      <c r="O99" s="65">
        <v>0.9</v>
      </c>
      <c r="Q99" s="64">
        <v>97</v>
      </c>
      <c r="R99" s="65">
        <v>0.9</v>
      </c>
    </row>
    <row r="100" spans="14:18" x14ac:dyDescent="0.25">
      <c r="N100" s="64">
        <v>98</v>
      </c>
      <c r="O100" s="65">
        <v>0.9</v>
      </c>
      <c r="Q100" s="64">
        <v>98</v>
      </c>
      <c r="R100" s="65">
        <v>0.9</v>
      </c>
    </row>
    <row r="101" spans="14:18" x14ac:dyDescent="0.25">
      <c r="N101" s="64">
        <v>99</v>
      </c>
      <c r="O101" s="65">
        <v>0.9</v>
      </c>
      <c r="Q101" s="64">
        <v>99</v>
      </c>
      <c r="R101" s="65">
        <v>0.9</v>
      </c>
    </row>
    <row r="102" spans="14:18" x14ac:dyDescent="0.25">
      <c r="N102" s="64">
        <v>100</v>
      </c>
      <c r="O102" s="65">
        <v>0.9</v>
      </c>
      <c r="Q102" s="64">
        <v>100</v>
      </c>
      <c r="R102" s="65">
        <v>0.9</v>
      </c>
    </row>
    <row r="103" spans="14:18" x14ac:dyDescent="0.25">
      <c r="N103" s="64">
        <v>101</v>
      </c>
      <c r="O103" s="65">
        <v>0.9</v>
      </c>
      <c r="Q103" s="64">
        <v>101</v>
      </c>
      <c r="R103" s="65">
        <v>0.9</v>
      </c>
    </row>
    <row r="104" spans="14:18" x14ac:dyDescent="0.25">
      <c r="N104" s="64">
        <v>102</v>
      </c>
      <c r="O104" s="65">
        <v>0.9</v>
      </c>
      <c r="Q104" s="64">
        <v>102</v>
      </c>
      <c r="R104" s="65">
        <v>0.9</v>
      </c>
    </row>
    <row r="105" spans="14:18" x14ac:dyDescent="0.25">
      <c r="N105" s="64">
        <v>103</v>
      </c>
      <c r="O105" s="65">
        <v>0.9</v>
      </c>
      <c r="Q105" s="64">
        <v>103</v>
      </c>
      <c r="R105" s="65">
        <v>0.9</v>
      </c>
    </row>
    <row r="106" spans="14:18" x14ac:dyDescent="0.25">
      <c r="N106" s="64">
        <v>104</v>
      </c>
      <c r="O106" s="65">
        <v>0.9</v>
      </c>
      <c r="Q106" s="64">
        <v>104</v>
      </c>
      <c r="R106" s="65">
        <v>0.9</v>
      </c>
    </row>
    <row r="107" spans="14:18" x14ac:dyDescent="0.25">
      <c r="N107" s="64">
        <v>105</v>
      </c>
      <c r="O107" s="65">
        <v>0.9</v>
      </c>
      <c r="Q107" s="64">
        <v>105</v>
      </c>
      <c r="R107" s="65">
        <v>0.9</v>
      </c>
    </row>
    <row r="108" spans="14:18" x14ac:dyDescent="0.25">
      <c r="N108" s="64">
        <v>106</v>
      </c>
      <c r="O108" s="65">
        <v>0.8</v>
      </c>
      <c r="Q108" s="64">
        <v>106</v>
      </c>
      <c r="R108" s="65">
        <v>0.8</v>
      </c>
    </row>
    <row r="109" spans="14:18" x14ac:dyDescent="0.25">
      <c r="N109" s="64">
        <v>107</v>
      </c>
      <c r="O109" s="65">
        <v>0.8</v>
      </c>
      <c r="Q109" s="64">
        <v>107</v>
      </c>
      <c r="R109" s="65">
        <v>0.8</v>
      </c>
    </row>
    <row r="110" spans="14:18" x14ac:dyDescent="0.25">
      <c r="N110" s="64">
        <v>108</v>
      </c>
      <c r="O110" s="65">
        <v>0.8</v>
      </c>
      <c r="Q110" s="64">
        <v>108</v>
      </c>
      <c r="R110" s="65">
        <v>0.8</v>
      </c>
    </row>
    <row r="111" spans="14:18" x14ac:dyDescent="0.25">
      <c r="N111" s="64">
        <v>109</v>
      </c>
      <c r="O111" s="65">
        <v>0.8</v>
      </c>
      <c r="Q111" s="64">
        <v>109</v>
      </c>
      <c r="R111" s="65">
        <v>0.8</v>
      </c>
    </row>
    <row r="112" spans="14:18" x14ac:dyDescent="0.25">
      <c r="N112" s="64">
        <v>110</v>
      </c>
      <c r="O112" s="65">
        <v>0.8</v>
      </c>
      <c r="Q112" s="64">
        <v>110</v>
      </c>
      <c r="R112" s="65">
        <v>0.8</v>
      </c>
    </row>
    <row r="113" spans="14:18" x14ac:dyDescent="0.25">
      <c r="N113" s="64">
        <v>111</v>
      </c>
      <c r="O113" s="65">
        <v>0.8</v>
      </c>
      <c r="Q113" s="64">
        <v>111</v>
      </c>
      <c r="R113" s="65">
        <v>0.8</v>
      </c>
    </row>
    <row r="114" spans="14:18" x14ac:dyDescent="0.25">
      <c r="N114" s="64">
        <v>112</v>
      </c>
      <c r="O114" s="65">
        <v>0.8</v>
      </c>
      <c r="Q114" s="64">
        <v>112</v>
      </c>
      <c r="R114" s="65">
        <v>0.8</v>
      </c>
    </row>
    <row r="115" spans="14:18" x14ac:dyDescent="0.25">
      <c r="N115" s="64">
        <v>113</v>
      </c>
      <c r="O115" s="65">
        <v>0.8</v>
      </c>
      <c r="Q115" s="64">
        <v>113</v>
      </c>
      <c r="R115" s="65">
        <v>0.8</v>
      </c>
    </row>
    <row r="116" spans="14:18" x14ac:dyDescent="0.25">
      <c r="N116" s="64">
        <v>114</v>
      </c>
      <c r="O116" s="65">
        <v>0.8</v>
      </c>
      <c r="Q116" s="64">
        <v>114</v>
      </c>
      <c r="R116" s="65">
        <v>0.8</v>
      </c>
    </row>
    <row r="117" spans="14:18" x14ac:dyDescent="0.25">
      <c r="N117" s="64">
        <v>115</v>
      </c>
      <c r="O117" s="65">
        <v>0.8</v>
      </c>
      <c r="Q117" s="64">
        <v>115</v>
      </c>
      <c r="R117" s="65">
        <v>0.8</v>
      </c>
    </row>
    <row r="118" spans="14:18" x14ac:dyDescent="0.25">
      <c r="N118" s="64">
        <v>116</v>
      </c>
      <c r="O118" s="65">
        <v>0.75</v>
      </c>
      <c r="Q118" s="64">
        <v>116</v>
      </c>
      <c r="R118" s="65">
        <v>0.8</v>
      </c>
    </row>
    <row r="119" spans="14:18" x14ac:dyDescent="0.25">
      <c r="N119" s="64">
        <v>117</v>
      </c>
      <c r="O119" s="65">
        <v>0.75</v>
      </c>
      <c r="Q119" s="64">
        <v>117</v>
      </c>
      <c r="R119" s="65">
        <v>0.8</v>
      </c>
    </row>
    <row r="120" spans="14:18" x14ac:dyDescent="0.25">
      <c r="N120" s="64">
        <v>118</v>
      </c>
      <c r="O120" s="65">
        <v>0.75</v>
      </c>
      <c r="Q120" s="64">
        <v>118</v>
      </c>
      <c r="R120" s="65">
        <v>0.8</v>
      </c>
    </row>
    <row r="121" spans="14:18" x14ac:dyDescent="0.25">
      <c r="N121" s="64">
        <v>119</v>
      </c>
      <c r="O121" s="65">
        <v>0.75</v>
      </c>
      <c r="Q121" s="64">
        <v>119</v>
      </c>
      <c r="R121" s="65">
        <v>0.8</v>
      </c>
    </row>
    <row r="122" spans="14:18" x14ac:dyDescent="0.25">
      <c r="N122" s="64">
        <v>120</v>
      </c>
      <c r="O122" s="65">
        <v>0.75</v>
      </c>
      <c r="Q122" s="64">
        <v>120</v>
      </c>
      <c r="R122" s="65">
        <v>0.8</v>
      </c>
    </row>
    <row r="123" spans="14:18" x14ac:dyDescent="0.25">
      <c r="N123" s="64">
        <v>121</v>
      </c>
      <c r="O123" s="65">
        <v>0.75</v>
      </c>
      <c r="Q123" s="64">
        <v>121</v>
      </c>
      <c r="R123" s="65">
        <v>0.8</v>
      </c>
    </row>
    <row r="124" spans="14:18" x14ac:dyDescent="0.25">
      <c r="N124" s="64">
        <v>122</v>
      </c>
      <c r="O124" s="65">
        <v>0.75</v>
      </c>
      <c r="Q124" s="64">
        <v>122</v>
      </c>
      <c r="R124" s="65">
        <v>0.8</v>
      </c>
    </row>
    <row r="125" spans="14:18" x14ac:dyDescent="0.25">
      <c r="N125" s="64">
        <v>123</v>
      </c>
      <c r="O125" s="65">
        <v>0.75</v>
      </c>
      <c r="Q125" s="64">
        <v>123</v>
      </c>
      <c r="R125" s="65">
        <v>0.8</v>
      </c>
    </row>
    <row r="126" spans="14:18" x14ac:dyDescent="0.25">
      <c r="N126" s="64">
        <v>124</v>
      </c>
      <c r="O126" s="65">
        <v>0.75</v>
      </c>
      <c r="Q126" s="64">
        <v>124</v>
      </c>
      <c r="R126" s="65">
        <v>0.8</v>
      </c>
    </row>
    <row r="127" spans="14:18" x14ac:dyDescent="0.25">
      <c r="N127" s="64">
        <v>125</v>
      </c>
      <c r="O127" s="65">
        <v>0.75</v>
      </c>
      <c r="Q127" s="64">
        <v>125</v>
      </c>
      <c r="R127" s="65">
        <v>0.8</v>
      </c>
    </row>
    <row r="128" spans="14:18" x14ac:dyDescent="0.25">
      <c r="N128" s="64">
        <v>126</v>
      </c>
      <c r="O128" s="65">
        <v>0.75</v>
      </c>
      <c r="Q128" s="64">
        <v>126</v>
      </c>
      <c r="R128" s="65">
        <v>0.75</v>
      </c>
    </row>
    <row r="129" spans="14:18" x14ac:dyDescent="0.25">
      <c r="N129" s="64">
        <v>127</v>
      </c>
      <c r="O129" s="65">
        <v>0.75</v>
      </c>
      <c r="Q129" s="64">
        <v>127</v>
      </c>
      <c r="R129" s="65">
        <v>0.75</v>
      </c>
    </row>
    <row r="130" spans="14:18" x14ac:dyDescent="0.25">
      <c r="N130" s="64">
        <v>128</v>
      </c>
      <c r="O130" s="65">
        <v>0.75</v>
      </c>
      <c r="Q130" s="64">
        <v>128</v>
      </c>
      <c r="R130" s="65">
        <v>0.75</v>
      </c>
    </row>
    <row r="131" spans="14:18" x14ac:dyDescent="0.25">
      <c r="N131" s="64">
        <v>129</v>
      </c>
      <c r="O131" s="65">
        <v>0.75</v>
      </c>
      <c r="Q131" s="64">
        <v>129</v>
      </c>
      <c r="R131" s="65">
        <v>0.75</v>
      </c>
    </row>
    <row r="132" spans="14:18" x14ac:dyDescent="0.25">
      <c r="N132" s="64">
        <v>130</v>
      </c>
      <c r="O132" s="65">
        <v>0.75</v>
      </c>
      <c r="Q132" s="64">
        <v>130</v>
      </c>
      <c r="R132" s="65">
        <v>0.75</v>
      </c>
    </row>
    <row r="133" spans="14:18" x14ac:dyDescent="0.25">
      <c r="N133" s="64">
        <v>131</v>
      </c>
      <c r="O133" s="65">
        <v>0.75</v>
      </c>
      <c r="Q133" s="64">
        <v>131</v>
      </c>
      <c r="R133" s="65">
        <v>0.75</v>
      </c>
    </row>
    <row r="134" spans="14:18" x14ac:dyDescent="0.25">
      <c r="N134" s="64">
        <v>132</v>
      </c>
      <c r="O134" s="65">
        <v>0.75</v>
      </c>
      <c r="Q134" s="64">
        <v>132</v>
      </c>
      <c r="R134" s="65">
        <v>0.75</v>
      </c>
    </row>
    <row r="135" spans="14:18" x14ac:dyDescent="0.25">
      <c r="N135" s="64">
        <v>133</v>
      </c>
      <c r="O135" s="65">
        <v>0.75</v>
      </c>
      <c r="Q135" s="64">
        <v>133</v>
      </c>
      <c r="R135" s="65">
        <v>0.75</v>
      </c>
    </row>
    <row r="136" spans="14:18" x14ac:dyDescent="0.25">
      <c r="N136" s="64">
        <v>134</v>
      </c>
      <c r="O136" s="65">
        <v>0.75</v>
      </c>
      <c r="Q136" s="64">
        <v>134</v>
      </c>
      <c r="R136" s="65">
        <v>0.75</v>
      </c>
    </row>
    <row r="137" spans="14:18" x14ac:dyDescent="0.25">
      <c r="N137" s="64">
        <v>135</v>
      </c>
      <c r="O137" s="65">
        <v>0.75</v>
      </c>
      <c r="Q137" s="64">
        <v>135</v>
      </c>
      <c r="R137" s="65">
        <v>0.75</v>
      </c>
    </row>
    <row r="138" spans="14:18" x14ac:dyDescent="0.25">
      <c r="N138" s="64">
        <v>136</v>
      </c>
      <c r="O138" s="65">
        <v>0.75</v>
      </c>
      <c r="Q138" s="64">
        <v>136</v>
      </c>
      <c r="R138" s="65">
        <v>0.75</v>
      </c>
    </row>
    <row r="139" spans="14:18" x14ac:dyDescent="0.25">
      <c r="N139" s="64">
        <v>137</v>
      </c>
      <c r="O139" s="65">
        <v>0.75</v>
      </c>
      <c r="Q139" s="64">
        <v>137</v>
      </c>
      <c r="R139" s="65">
        <v>0.75</v>
      </c>
    </row>
    <row r="140" spans="14:18" x14ac:dyDescent="0.25">
      <c r="N140" s="64">
        <v>138</v>
      </c>
      <c r="O140" s="65">
        <v>0.75</v>
      </c>
      <c r="Q140" s="64">
        <v>138</v>
      </c>
      <c r="R140" s="65">
        <v>0.75</v>
      </c>
    </row>
    <row r="141" spans="14:18" x14ac:dyDescent="0.25">
      <c r="N141" s="64">
        <v>139</v>
      </c>
      <c r="O141" s="65">
        <v>0.75</v>
      </c>
      <c r="Q141" s="64">
        <v>139</v>
      </c>
      <c r="R141" s="65">
        <v>0.75</v>
      </c>
    </row>
    <row r="142" spans="14:18" x14ac:dyDescent="0.25">
      <c r="N142" s="64">
        <v>140</v>
      </c>
      <c r="O142" s="65">
        <v>0.75</v>
      </c>
      <c r="Q142" s="64">
        <v>140</v>
      </c>
      <c r="R142" s="65">
        <v>0.75</v>
      </c>
    </row>
    <row r="143" spans="14:18" x14ac:dyDescent="0.25">
      <c r="N143" s="64">
        <v>141</v>
      </c>
      <c r="O143" s="65">
        <v>0.75</v>
      </c>
      <c r="Q143" s="64">
        <v>141</v>
      </c>
      <c r="R143" s="65">
        <v>0.75</v>
      </c>
    </row>
    <row r="144" spans="14:18" x14ac:dyDescent="0.25">
      <c r="N144" s="64">
        <v>142</v>
      </c>
      <c r="O144" s="65">
        <v>0.75</v>
      </c>
      <c r="Q144" s="64">
        <v>142</v>
      </c>
      <c r="R144" s="65">
        <v>0.75</v>
      </c>
    </row>
    <row r="145" spans="14:18" x14ac:dyDescent="0.25">
      <c r="N145" s="64">
        <v>143</v>
      </c>
      <c r="O145" s="65">
        <v>0.75</v>
      </c>
      <c r="Q145" s="64">
        <v>143</v>
      </c>
      <c r="R145" s="65">
        <v>0.75</v>
      </c>
    </row>
    <row r="146" spans="14:18" x14ac:dyDescent="0.25">
      <c r="N146" s="64">
        <v>144</v>
      </c>
      <c r="O146" s="65">
        <v>0.75</v>
      </c>
      <c r="Q146" s="64">
        <v>144</v>
      </c>
      <c r="R146" s="65">
        <v>0.75</v>
      </c>
    </row>
    <row r="147" spans="14:18" x14ac:dyDescent="0.25">
      <c r="N147" s="64">
        <v>145</v>
      </c>
      <c r="O147" s="65">
        <v>0.75</v>
      </c>
      <c r="Q147" s="64">
        <v>145</v>
      </c>
      <c r="R147" s="65">
        <v>0.75</v>
      </c>
    </row>
    <row r="148" spans="14:18" x14ac:dyDescent="0.25">
      <c r="N148" s="64">
        <v>146</v>
      </c>
      <c r="O148" s="65">
        <v>0.7</v>
      </c>
      <c r="Q148" s="64">
        <v>146</v>
      </c>
      <c r="R148" s="65">
        <v>0.75</v>
      </c>
    </row>
    <row r="149" spans="14:18" x14ac:dyDescent="0.25">
      <c r="N149" s="64">
        <v>147</v>
      </c>
      <c r="O149" s="65">
        <v>0.7</v>
      </c>
      <c r="Q149" s="64">
        <v>147</v>
      </c>
      <c r="R149" s="65">
        <v>0.75</v>
      </c>
    </row>
    <row r="150" spans="14:18" x14ac:dyDescent="0.25">
      <c r="N150" s="64">
        <v>148</v>
      </c>
      <c r="O150" s="65">
        <v>0.7</v>
      </c>
      <c r="Q150" s="64">
        <v>148</v>
      </c>
      <c r="R150" s="65">
        <v>0.75</v>
      </c>
    </row>
    <row r="151" spans="14:18" x14ac:dyDescent="0.25">
      <c r="N151" s="64">
        <v>149</v>
      </c>
      <c r="O151" s="65">
        <v>0.7</v>
      </c>
      <c r="Q151" s="64">
        <v>149</v>
      </c>
      <c r="R151" s="65">
        <v>0.75</v>
      </c>
    </row>
    <row r="152" spans="14:18" x14ac:dyDescent="0.25">
      <c r="N152" s="64">
        <v>150</v>
      </c>
      <c r="O152" s="65">
        <v>0.7</v>
      </c>
      <c r="Q152" s="64">
        <v>150</v>
      </c>
      <c r="R152" s="65">
        <v>0.75</v>
      </c>
    </row>
    <row r="153" spans="14:18" x14ac:dyDescent="0.25">
      <c r="N153" s="64">
        <v>151</v>
      </c>
      <c r="O153" s="65">
        <v>0.7</v>
      </c>
      <c r="Q153" s="64">
        <v>151</v>
      </c>
      <c r="R153" s="65">
        <v>0.75</v>
      </c>
    </row>
    <row r="154" spans="14:18" x14ac:dyDescent="0.25">
      <c r="N154" s="64">
        <v>152</v>
      </c>
      <c r="O154" s="65">
        <v>0.7</v>
      </c>
      <c r="Q154" s="64">
        <v>152</v>
      </c>
      <c r="R154" s="65">
        <v>0.75</v>
      </c>
    </row>
    <row r="155" spans="14:18" x14ac:dyDescent="0.25">
      <c r="N155" s="64">
        <v>153</v>
      </c>
      <c r="O155" s="65">
        <v>0.7</v>
      </c>
      <c r="Q155" s="64">
        <v>153</v>
      </c>
      <c r="R155" s="65">
        <v>0.75</v>
      </c>
    </row>
    <row r="156" spans="14:18" x14ac:dyDescent="0.25">
      <c r="N156" s="64">
        <v>154</v>
      </c>
      <c r="O156" s="65">
        <v>0.7</v>
      </c>
      <c r="Q156" s="64">
        <v>154</v>
      </c>
      <c r="R156" s="65">
        <v>0.75</v>
      </c>
    </row>
    <row r="157" spans="14:18" x14ac:dyDescent="0.25">
      <c r="N157" s="64">
        <v>155</v>
      </c>
      <c r="O157" s="65">
        <v>0.7</v>
      </c>
      <c r="Q157" s="64">
        <v>155</v>
      </c>
      <c r="R157" s="65">
        <v>0.75</v>
      </c>
    </row>
    <row r="158" spans="14:18" x14ac:dyDescent="0.25">
      <c r="N158" s="64">
        <v>156</v>
      </c>
      <c r="O158" s="65">
        <v>0.7</v>
      </c>
      <c r="Q158" s="64">
        <v>156</v>
      </c>
      <c r="R158" s="65">
        <v>0.7</v>
      </c>
    </row>
    <row r="159" spans="14:18" x14ac:dyDescent="0.25">
      <c r="N159" s="64">
        <v>157</v>
      </c>
      <c r="O159" s="65">
        <v>0.7</v>
      </c>
      <c r="Q159" s="64">
        <v>157</v>
      </c>
      <c r="R159" s="65">
        <v>0.7</v>
      </c>
    </row>
    <row r="160" spans="14:18" x14ac:dyDescent="0.25">
      <c r="N160" s="64">
        <v>158</v>
      </c>
      <c r="O160" s="65">
        <v>0.7</v>
      </c>
      <c r="Q160" s="64">
        <v>158</v>
      </c>
      <c r="R160" s="65">
        <v>0.7</v>
      </c>
    </row>
    <row r="161" spans="14:18" x14ac:dyDescent="0.25">
      <c r="N161" s="64">
        <v>159</v>
      </c>
      <c r="O161" s="65">
        <v>0.7</v>
      </c>
      <c r="Q161" s="64">
        <v>159</v>
      </c>
      <c r="R161" s="65">
        <v>0.7</v>
      </c>
    </row>
    <row r="162" spans="14:18" x14ac:dyDescent="0.25">
      <c r="N162" s="64">
        <v>160</v>
      </c>
      <c r="O162" s="65">
        <v>0.7</v>
      </c>
      <c r="Q162" s="64">
        <v>160</v>
      </c>
      <c r="R162" s="65">
        <v>0.7</v>
      </c>
    </row>
    <row r="163" spans="14:18" x14ac:dyDescent="0.25">
      <c r="N163" s="64">
        <v>161</v>
      </c>
      <c r="O163" s="65">
        <v>0.7</v>
      </c>
      <c r="Q163" s="64">
        <v>161</v>
      </c>
      <c r="R163" s="65">
        <v>0.7</v>
      </c>
    </row>
    <row r="164" spans="14:18" x14ac:dyDescent="0.25">
      <c r="N164" s="64">
        <v>162</v>
      </c>
      <c r="O164" s="65">
        <v>0.7</v>
      </c>
      <c r="Q164" s="64">
        <v>162</v>
      </c>
      <c r="R164" s="65">
        <v>0.7</v>
      </c>
    </row>
    <row r="165" spans="14:18" x14ac:dyDescent="0.25">
      <c r="N165" s="64">
        <v>163</v>
      </c>
      <c r="O165" s="65">
        <v>0.7</v>
      </c>
      <c r="Q165" s="64">
        <v>163</v>
      </c>
      <c r="R165" s="65">
        <v>0.7</v>
      </c>
    </row>
    <row r="166" spans="14:18" x14ac:dyDescent="0.25">
      <c r="N166" s="64">
        <v>164</v>
      </c>
      <c r="O166" s="65">
        <v>0.7</v>
      </c>
      <c r="Q166" s="64">
        <v>164</v>
      </c>
      <c r="R166" s="65">
        <v>0.7</v>
      </c>
    </row>
    <row r="167" spans="14:18" x14ac:dyDescent="0.25">
      <c r="N167" s="64">
        <v>165</v>
      </c>
      <c r="O167" s="65">
        <v>0.7</v>
      </c>
      <c r="Q167" s="64">
        <v>165</v>
      </c>
      <c r="R167" s="65">
        <v>0.7</v>
      </c>
    </row>
    <row r="168" spans="14:18" x14ac:dyDescent="0.25">
      <c r="N168" s="64">
        <v>166</v>
      </c>
      <c r="O168" s="65">
        <v>0.7</v>
      </c>
      <c r="Q168" s="64">
        <v>166</v>
      </c>
      <c r="R168" s="65">
        <v>0.7</v>
      </c>
    </row>
    <row r="169" spans="14:18" x14ac:dyDescent="0.25">
      <c r="N169" s="64">
        <v>167</v>
      </c>
      <c r="O169" s="65">
        <v>0.7</v>
      </c>
      <c r="Q169" s="64">
        <v>167</v>
      </c>
      <c r="R169" s="65">
        <v>0.7</v>
      </c>
    </row>
    <row r="170" spans="14:18" x14ac:dyDescent="0.25">
      <c r="N170" s="64">
        <v>168</v>
      </c>
      <c r="O170" s="65">
        <v>0.7</v>
      </c>
      <c r="Q170" s="64">
        <v>168</v>
      </c>
      <c r="R170" s="65">
        <v>0.7</v>
      </c>
    </row>
    <row r="171" spans="14:18" x14ac:dyDescent="0.25">
      <c r="N171" s="64">
        <v>169</v>
      </c>
      <c r="O171" s="65">
        <v>0.7</v>
      </c>
      <c r="Q171" s="64">
        <v>169</v>
      </c>
      <c r="R171" s="65">
        <v>0.7</v>
      </c>
    </row>
    <row r="172" spans="14:18" x14ac:dyDescent="0.25">
      <c r="N172" s="64">
        <v>170</v>
      </c>
      <c r="O172" s="65">
        <v>0.7</v>
      </c>
      <c r="Q172" s="64">
        <v>170</v>
      </c>
      <c r="R172" s="65">
        <v>0.7</v>
      </c>
    </row>
    <row r="173" spans="14:18" x14ac:dyDescent="0.25">
      <c r="N173" s="64">
        <v>171</v>
      </c>
      <c r="O173" s="65">
        <v>0.6</v>
      </c>
      <c r="Q173" s="64">
        <v>171</v>
      </c>
      <c r="R173" s="65">
        <v>0.7</v>
      </c>
    </row>
    <row r="174" spans="14:18" x14ac:dyDescent="0.25">
      <c r="N174" s="64">
        <v>172</v>
      </c>
      <c r="O174" s="65">
        <v>0.6</v>
      </c>
      <c r="Q174" s="64">
        <v>172</v>
      </c>
      <c r="R174" s="65">
        <v>0.7</v>
      </c>
    </row>
    <row r="175" spans="14:18" x14ac:dyDescent="0.25">
      <c r="N175" s="64">
        <v>173</v>
      </c>
      <c r="O175" s="65">
        <v>0.6</v>
      </c>
      <c r="Q175" s="64">
        <v>173</v>
      </c>
      <c r="R175" s="65">
        <v>0.7</v>
      </c>
    </row>
    <row r="176" spans="14:18" x14ac:dyDescent="0.25">
      <c r="N176" s="64">
        <v>174</v>
      </c>
      <c r="O176" s="65">
        <v>0.6</v>
      </c>
      <c r="Q176" s="64">
        <v>174</v>
      </c>
      <c r="R176" s="65">
        <v>0.7</v>
      </c>
    </row>
    <row r="177" spans="14:18" x14ac:dyDescent="0.25">
      <c r="N177" s="64">
        <v>175</v>
      </c>
      <c r="O177" s="65">
        <v>0.6</v>
      </c>
      <c r="Q177" s="64">
        <v>175</v>
      </c>
      <c r="R177" s="65">
        <v>0.7</v>
      </c>
    </row>
    <row r="178" spans="14:18" x14ac:dyDescent="0.25">
      <c r="N178" s="64">
        <v>176</v>
      </c>
      <c r="O178" s="65">
        <v>0.6</v>
      </c>
      <c r="Q178" s="64">
        <v>176</v>
      </c>
      <c r="R178" s="65">
        <v>0.7</v>
      </c>
    </row>
    <row r="179" spans="14:18" x14ac:dyDescent="0.25">
      <c r="N179" s="64">
        <v>177</v>
      </c>
      <c r="O179" s="65">
        <v>0.6</v>
      </c>
      <c r="Q179" s="64">
        <v>177</v>
      </c>
      <c r="R179" s="65">
        <v>0.7</v>
      </c>
    </row>
    <row r="180" spans="14:18" x14ac:dyDescent="0.25">
      <c r="N180" s="64">
        <v>178</v>
      </c>
      <c r="O180" s="65">
        <v>0.6</v>
      </c>
      <c r="Q180" s="64">
        <v>178</v>
      </c>
      <c r="R180" s="65">
        <v>0.7</v>
      </c>
    </row>
    <row r="181" spans="14:18" x14ac:dyDescent="0.25">
      <c r="N181" s="64">
        <v>179</v>
      </c>
      <c r="O181" s="65">
        <v>0.6</v>
      </c>
      <c r="Q181" s="64">
        <v>179</v>
      </c>
      <c r="R181" s="65">
        <v>0.7</v>
      </c>
    </row>
    <row r="182" spans="14:18" x14ac:dyDescent="0.25">
      <c r="N182" s="64">
        <v>180</v>
      </c>
      <c r="O182" s="65">
        <v>0.6</v>
      </c>
      <c r="Q182" s="64">
        <v>180</v>
      </c>
      <c r="R182" s="65">
        <v>0.7</v>
      </c>
    </row>
    <row r="183" spans="14:18" x14ac:dyDescent="0.25">
      <c r="N183" s="64">
        <v>181</v>
      </c>
      <c r="O183" s="65">
        <v>0.6</v>
      </c>
      <c r="Q183" s="64">
        <v>181</v>
      </c>
      <c r="R183" s="65">
        <v>0.6</v>
      </c>
    </row>
    <row r="184" spans="14:18" x14ac:dyDescent="0.25">
      <c r="N184" s="64">
        <v>182</v>
      </c>
      <c r="O184" s="65">
        <v>0.6</v>
      </c>
      <c r="Q184" s="64">
        <v>182</v>
      </c>
      <c r="R184" s="65">
        <v>0.6</v>
      </c>
    </row>
    <row r="185" spans="14:18" x14ac:dyDescent="0.25">
      <c r="N185" s="64">
        <v>183</v>
      </c>
      <c r="O185" s="65">
        <v>0.6</v>
      </c>
      <c r="Q185" s="64">
        <v>183</v>
      </c>
      <c r="R185" s="65">
        <v>0.6</v>
      </c>
    </row>
    <row r="186" spans="14:18" x14ac:dyDescent="0.25">
      <c r="N186" s="64">
        <v>184</v>
      </c>
      <c r="O186" s="65">
        <v>0.6</v>
      </c>
      <c r="Q186" s="64">
        <v>184</v>
      </c>
      <c r="R186" s="65">
        <v>0.6</v>
      </c>
    </row>
    <row r="187" spans="14:18" x14ac:dyDescent="0.25">
      <c r="N187" s="64">
        <v>185</v>
      </c>
      <c r="O187" s="65">
        <v>0.6</v>
      </c>
      <c r="Q187" s="64">
        <v>185</v>
      </c>
      <c r="R187" s="65">
        <v>0.6</v>
      </c>
    </row>
    <row r="188" spans="14:18" x14ac:dyDescent="0.25">
      <c r="N188" s="64">
        <v>186</v>
      </c>
      <c r="O188" s="65">
        <v>0.6</v>
      </c>
      <c r="Q188" s="64">
        <v>186</v>
      </c>
      <c r="R188" s="65">
        <v>0.6</v>
      </c>
    </row>
    <row r="189" spans="14:18" x14ac:dyDescent="0.25">
      <c r="N189" s="64">
        <v>187</v>
      </c>
      <c r="O189" s="65">
        <v>0.6</v>
      </c>
      <c r="Q189" s="64">
        <v>187</v>
      </c>
      <c r="R189" s="65">
        <v>0.6</v>
      </c>
    </row>
    <row r="190" spans="14:18" x14ac:dyDescent="0.25">
      <c r="N190" s="64">
        <v>188</v>
      </c>
      <c r="O190" s="65">
        <v>0.6</v>
      </c>
      <c r="Q190" s="64">
        <v>188</v>
      </c>
      <c r="R190" s="65">
        <v>0.6</v>
      </c>
    </row>
    <row r="191" spans="14:18" x14ac:dyDescent="0.25">
      <c r="N191" s="64">
        <v>189</v>
      </c>
      <c r="O191" s="65">
        <v>0.6</v>
      </c>
      <c r="Q191" s="64">
        <v>189</v>
      </c>
      <c r="R191" s="65">
        <v>0.6</v>
      </c>
    </row>
    <row r="192" spans="14:18" x14ac:dyDescent="0.25">
      <c r="N192" s="64">
        <v>190</v>
      </c>
      <c r="O192" s="65">
        <v>0.6</v>
      </c>
      <c r="Q192" s="64">
        <v>190</v>
      </c>
      <c r="R192" s="65">
        <v>0.6</v>
      </c>
    </row>
    <row r="193" spans="14:18" x14ac:dyDescent="0.25">
      <c r="N193" s="64">
        <v>191</v>
      </c>
      <c r="O193" s="65">
        <v>0.6</v>
      </c>
      <c r="Q193" s="64">
        <v>191</v>
      </c>
      <c r="R193" s="65">
        <v>0.6</v>
      </c>
    </row>
    <row r="194" spans="14:18" x14ac:dyDescent="0.25">
      <c r="N194" s="64">
        <v>192</v>
      </c>
      <c r="O194" s="65">
        <v>0.6</v>
      </c>
      <c r="Q194" s="64">
        <v>192</v>
      </c>
      <c r="R194" s="65">
        <v>0.6</v>
      </c>
    </row>
    <row r="195" spans="14:18" x14ac:dyDescent="0.25">
      <c r="N195" s="64">
        <v>193</v>
      </c>
      <c r="O195" s="65">
        <v>0.6</v>
      </c>
      <c r="Q195" s="64">
        <v>193</v>
      </c>
      <c r="R195" s="65">
        <v>0.6</v>
      </c>
    </row>
    <row r="196" spans="14:18" x14ac:dyDescent="0.25">
      <c r="N196" s="64">
        <v>194</v>
      </c>
      <c r="O196" s="65">
        <v>0.6</v>
      </c>
      <c r="Q196" s="64">
        <v>194</v>
      </c>
      <c r="R196" s="65">
        <v>0.6</v>
      </c>
    </row>
    <row r="197" spans="14:18" x14ac:dyDescent="0.25">
      <c r="N197" s="64">
        <v>195</v>
      </c>
      <c r="O197" s="65">
        <v>0.6</v>
      </c>
      <c r="Q197" s="64">
        <v>195</v>
      </c>
      <c r="R197" s="65">
        <v>0.6</v>
      </c>
    </row>
    <row r="198" spans="14:18" x14ac:dyDescent="0.25">
      <c r="N198" s="64">
        <v>196</v>
      </c>
      <c r="O198" s="65">
        <v>0.5</v>
      </c>
      <c r="Q198" s="64">
        <v>196</v>
      </c>
      <c r="R198" s="65">
        <v>0.6</v>
      </c>
    </row>
    <row r="199" spans="14:18" x14ac:dyDescent="0.25">
      <c r="N199" s="64">
        <v>197</v>
      </c>
      <c r="O199" s="65">
        <v>0.5</v>
      </c>
      <c r="Q199" s="64">
        <v>197</v>
      </c>
      <c r="R199" s="65">
        <v>0.6</v>
      </c>
    </row>
    <row r="200" spans="14:18" x14ac:dyDescent="0.25">
      <c r="N200" s="64">
        <v>198</v>
      </c>
      <c r="O200" s="65">
        <v>0.5</v>
      </c>
      <c r="Q200" s="64">
        <v>198</v>
      </c>
      <c r="R200" s="65">
        <v>0.6</v>
      </c>
    </row>
    <row r="201" spans="14:18" x14ac:dyDescent="0.25">
      <c r="N201" s="64">
        <v>199</v>
      </c>
      <c r="O201" s="65">
        <v>0.5</v>
      </c>
      <c r="Q201" s="64">
        <v>199</v>
      </c>
      <c r="R201" s="65">
        <v>0.6</v>
      </c>
    </row>
    <row r="202" spans="14:18" x14ac:dyDescent="0.25">
      <c r="N202" s="64">
        <v>200</v>
      </c>
      <c r="O202" s="65">
        <v>0.5</v>
      </c>
      <c r="Q202" s="64">
        <v>200</v>
      </c>
      <c r="R202" s="65">
        <v>0.6</v>
      </c>
    </row>
    <row r="203" spans="14:18" x14ac:dyDescent="0.25">
      <c r="N203" s="64">
        <v>201</v>
      </c>
      <c r="O203" s="65">
        <v>0.5</v>
      </c>
      <c r="Q203" s="64">
        <v>201</v>
      </c>
      <c r="R203" s="65">
        <v>0.6</v>
      </c>
    </row>
    <row r="204" spans="14:18" x14ac:dyDescent="0.25">
      <c r="N204" s="64">
        <v>202</v>
      </c>
      <c r="O204" s="65">
        <v>0.5</v>
      </c>
      <c r="Q204" s="64">
        <v>202</v>
      </c>
      <c r="R204" s="65">
        <v>0.6</v>
      </c>
    </row>
    <row r="205" spans="14:18" x14ac:dyDescent="0.25">
      <c r="N205" s="64">
        <v>203</v>
      </c>
      <c r="O205" s="65">
        <v>0.5</v>
      </c>
      <c r="Q205" s="64">
        <v>203</v>
      </c>
      <c r="R205" s="65">
        <v>0.6</v>
      </c>
    </row>
    <row r="206" spans="14:18" x14ac:dyDescent="0.25">
      <c r="N206" s="64">
        <v>204</v>
      </c>
      <c r="O206" s="65">
        <v>0.5</v>
      </c>
      <c r="Q206" s="64">
        <v>204</v>
      </c>
      <c r="R206" s="65">
        <v>0.6</v>
      </c>
    </row>
    <row r="207" spans="14:18" x14ac:dyDescent="0.25">
      <c r="N207" s="64">
        <v>205</v>
      </c>
      <c r="O207" s="65">
        <v>0.5</v>
      </c>
      <c r="Q207" s="64">
        <v>205</v>
      </c>
      <c r="R207" s="65">
        <v>0.6</v>
      </c>
    </row>
    <row r="208" spans="14:18" x14ac:dyDescent="0.25">
      <c r="N208" s="64">
        <v>206</v>
      </c>
      <c r="O208" s="65">
        <v>0.5</v>
      </c>
      <c r="Q208" s="64">
        <v>206</v>
      </c>
      <c r="R208" s="65">
        <v>0.5</v>
      </c>
    </row>
    <row r="209" spans="14:18" x14ac:dyDescent="0.25">
      <c r="N209" s="64">
        <v>207</v>
      </c>
      <c r="O209" s="65">
        <v>0.5</v>
      </c>
      <c r="Q209" s="64">
        <v>207</v>
      </c>
      <c r="R209" s="65">
        <v>0.5</v>
      </c>
    </row>
    <row r="210" spans="14:18" x14ac:dyDescent="0.25">
      <c r="N210" s="64">
        <v>208</v>
      </c>
      <c r="O210" s="65">
        <v>0.5</v>
      </c>
      <c r="Q210" s="64">
        <v>208</v>
      </c>
      <c r="R210" s="65">
        <v>0.5</v>
      </c>
    </row>
    <row r="211" spans="14:18" x14ac:dyDescent="0.25">
      <c r="N211" s="64">
        <v>209</v>
      </c>
      <c r="O211" s="65">
        <v>0.5</v>
      </c>
      <c r="Q211" s="64">
        <v>209</v>
      </c>
      <c r="R211" s="65">
        <v>0.5</v>
      </c>
    </row>
    <row r="212" spans="14:18" x14ac:dyDescent="0.25">
      <c r="N212" s="64">
        <v>210</v>
      </c>
      <c r="O212" s="65">
        <v>0.5</v>
      </c>
      <c r="Q212" s="64">
        <v>210</v>
      </c>
      <c r="R212" s="65">
        <v>0.5</v>
      </c>
    </row>
    <row r="213" spans="14:18" x14ac:dyDescent="0.25">
      <c r="N213" s="64">
        <v>211</v>
      </c>
      <c r="O213" s="65">
        <v>0.5</v>
      </c>
      <c r="Q213" s="64">
        <v>211</v>
      </c>
      <c r="R213" s="65">
        <v>0.5</v>
      </c>
    </row>
    <row r="214" spans="14:18" x14ac:dyDescent="0.25">
      <c r="N214" s="64">
        <v>212</v>
      </c>
      <c r="O214" s="65">
        <v>0.5</v>
      </c>
      <c r="Q214" s="64">
        <v>212</v>
      </c>
      <c r="R214" s="65">
        <v>0.5</v>
      </c>
    </row>
    <row r="215" spans="14:18" x14ac:dyDescent="0.25">
      <c r="N215" s="64">
        <v>213</v>
      </c>
      <c r="O215" s="65">
        <v>0.5</v>
      </c>
      <c r="Q215" s="64">
        <v>213</v>
      </c>
      <c r="R215" s="65">
        <v>0.5</v>
      </c>
    </row>
    <row r="216" spans="14:18" x14ac:dyDescent="0.25">
      <c r="N216" s="64">
        <v>214</v>
      </c>
      <c r="O216" s="65">
        <v>0.5</v>
      </c>
      <c r="Q216" s="64">
        <v>214</v>
      </c>
      <c r="R216" s="65">
        <v>0.5</v>
      </c>
    </row>
    <row r="217" spans="14:18" x14ac:dyDescent="0.25">
      <c r="N217" s="64">
        <v>215</v>
      </c>
      <c r="O217" s="65">
        <v>0.5</v>
      </c>
      <c r="Q217" s="64">
        <v>215</v>
      </c>
      <c r="R217" s="65">
        <v>0.5</v>
      </c>
    </row>
    <row r="218" spans="14:18" x14ac:dyDescent="0.25">
      <c r="N218" s="64">
        <v>216</v>
      </c>
      <c r="O218" s="65">
        <v>0.5</v>
      </c>
      <c r="Q218" s="64">
        <v>216</v>
      </c>
      <c r="R218" s="65">
        <v>0.5</v>
      </c>
    </row>
    <row r="219" spans="14:18" x14ac:dyDescent="0.25">
      <c r="N219" s="64">
        <v>217</v>
      </c>
      <c r="O219" s="65">
        <v>0.5</v>
      </c>
      <c r="Q219" s="64">
        <v>217</v>
      </c>
      <c r="R219" s="65">
        <v>0.5</v>
      </c>
    </row>
    <row r="220" spans="14:18" x14ac:dyDescent="0.25">
      <c r="N220" s="64">
        <v>218</v>
      </c>
      <c r="O220" s="65">
        <v>0.5</v>
      </c>
      <c r="Q220" s="64">
        <v>218</v>
      </c>
      <c r="R220" s="65">
        <v>0.5</v>
      </c>
    </row>
    <row r="221" spans="14:18" x14ac:dyDescent="0.25">
      <c r="N221" s="64">
        <v>219</v>
      </c>
      <c r="O221" s="65">
        <v>0.5</v>
      </c>
      <c r="Q221" s="64">
        <v>219</v>
      </c>
      <c r="R221" s="65">
        <v>0.5</v>
      </c>
    </row>
    <row r="222" spans="14:18" x14ac:dyDescent="0.25">
      <c r="N222" s="64">
        <v>220</v>
      </c>
      <c r="O222" s="65">
        <v>0.5</v>
      </c>
      <c r="Q222" s="64">
        <v>220</v>
      </c>
      <c r="R222" s="65">
        <v>0.5</v>
      </c>
    </row>
    <row r="223" spans="14:18" x14ac:dyDescent="0.25">
      <c r="N223" s="64">
        <v>221</v>
      </c>
      <c r="O223" s="65">
        <v>0.5</v>
      </c>
      <c r="Q223" s="64">
        <v>221</v>
      </c>
      <c r="R223" s="65">
        <v>0.5</v>
      </c>
    </row>
    <row r="224" spans="14:18" x14ac:dyDescent="0.25">
      <c r="N224" s="64">
        <v>222</v>
      </c>
      <c r="O224" s="65">
        <v>0.5</v>
      </c>
      <c r="Q224" s="64">
        <v>222</v>
      </c>
      <c r="R224" s="65">
        <v>0.5</v>
      </c>
    </row>
    <row r="225" spans="14:18" x14ac:dyDescent="0.25">
      <c r="N225" s="64">
        <v>223</v>
      </c>
      <c r="O225" s="65">
        <v>0.5</v>
      </c>
      <c r="Q225" s="64">
        <v>223</v>
      </c>
      <c r="R225" s="65">
        <v>0.5</v>
      </c>
    </row>
    <row r="226" spans="14:18" x14ac:dyDescent="0.25">
      <c r="N226" s="64">
        <v>224</v>
      </c>
      <c r="O226" s="65">
        <v>0.5</v>
      </c>
      <c r="Q226" s="64">
        <v>224</v>
      </c>
      <c r="R226" s="65">
        <v>0.5</v>
      </c>
    </row>
    <row r="227" spans="14:18" x14ac:dyDescent="0.25">
      <c r="N227" s="64">
        <v>225</v>
      </c>
      <c r="O227" s="65">
        <v>0.5</v>
      </c>
      <c r="Q227" s="64">
        <v>225</v>
      </c>
      <c r="R227" s="65">
        <v>0.5</v>
      </c>
    </row>
    <row r="228" spans="14:18" x14ac:dyDescent="0.25">
      <c r="N228" s="64">
        <v>226</v>
      </c>
      <c r="O228" s="65">
        <v>0.5</v>
      </c>
      <c r="Q228" s="64">
        <v>226</v>
      </c>
      <c r="R228" s="65">
        <v>0.5</v>
      </c>
    </row>
    <row r="229" spans="14:18" x14ac:dyDescent="0.25">
      <c r="N229" s="64">
        <v>227</v>
      </c>
      <c r="O229" s="65">
        <v>0.5</v>
      </c>
      <c r="Q229" s="64">
        <v>227</v>
      </c>
      <c r="R229" s="65">
        <v>0.5</v>
      </c>
    </row>
    <row r="230" spans="14:18" x14ac:dyDescent="0.25">
      <c r="N230" s="64">
        <v>228</v>
      </c>
      <c r="O230" s="65">
        <v>0.5</v>
      </c>
      <c r="Q230" s="64">
        <v>228</v>
      </c>
      <c r="R230" s="65">
        <v>0.5</v>
      </c>
    </row>
    <row r="231" spans="14:18" x14ac:dyDescent="0.25">
      <c r="N231" s="64">
        <v>229</v>
      </c>
      <c r="O231" s="65">
        <v>0.5</v>
      </c>
      <c r="Q231" s="64">
        <v>229</v>
      </c>
      <c r="R231" s="65">
        <v>0.5</v>
      </c>
    </row>
    <row r="232" spans="14:18" x14ac:dyDescent="0.25">
      <c r="N232" s="64">
        <v>230</v>
      </c>
      <c r="O232" s="65">
        <v>0.5</v>
      </c>
      <c r="Q232" s="64">
        <v>230</v>
      </c>
      <c r="R232" s="65">
        <v>0.5</v>
      </c>
    </row>
    <row r="233" spans="14:18" x14ac:dyDescent="0.25">
      <c r="N233" s="64">
        <v>231</v>
      </c>
      <c r="O233" s="65">
        <v>0.5</v>
      </c>
      <c r="Q233" s="64">
        <v>231</v>
      </c>
      <c r="R233" s="65">
        <v>0.5</v>
      </c>
    </row>
    <row r="234" spans="14:18" x14ac:dyDescent="0.25">
      <c r="N234" s="64">
        <v>232</v>
      </c>
      <c r="O234" s="65">
        <v>0.5</v>
      </c>
      <c r="Q234" s="64">
        <v>232</v>
      </c>
      <c r="R234" s="65">
        <v>0.5</v>
      </c>
    </row>
    <row r="235" spans="14:18" x14ac:dyDescent="0.25">
      <c r="N235" s="64">
        <v>233</v>
      </c>
      <c r="O235" s="65">
        <v>0.5</v>
      </c>
      <c r="Q235" s="64">
        <v>233</v>
      </c>
      <c r="R235" s="65">
        <v>0.5</v>
      </c>
    </row>
    <row r="236" spans="14:18" x14ac:dyDescent="0.25">
      <c r="N236" s="64">
        <v>234</v>
      </c>
      <c r="O236" s="65">
        <v>0.5</v>
      </c>
      <c r="Q236" s="64">
        <v>234</v>
      </c>
      <c r="R236" s="65">
        <v>0.5</v>
      </c>
    </row>
    <row r="237" spans="14:18" x14ac:dyDescent="0.25">
      <c r="N237" s="64">
        <v>235</v>
      </c>
      <c r="O237" s="65">
        <v>0.5</v>
      </c>
      <c r="Q237" s="64">
        <v>235</v>
      </c>
      <c r="R237" s="65">
        <v>0.5</v>
      </c>
    </row>
    <row r="238" spans="14:18" x14ac:dyDescent="0.25">
      <c r="N238" s="64">
        <v>236</v>
      </c>
      <c r="O238" s="65">
        <v>0.5</v>
      </c>
      <c r="Q238" s="64">
        <v>236</v>
      </c>
      <c r="R238" s="65">
        <v>0.5</v>
      </c>
    </row>
    <row r="239" spans="14:18" x14ac:dyDescent="0.25">
      <c r="N239" s="64">
        <v>237</v>
      </c>
      <c r="O239" s="65">
        <v>0.5</v>
      </c>
      <c r="Q239" s="64">
        <v>237</v>
      </c>
      <c r="R239" s="65">
        <v>0.5</v>
      </c>
    </row>
    <row r="240" spans="14:18" x14ac:dyDescent="0.25">
      <c r="N240" s="64">
        <v>238</v>
      </c>
      <c r="O240" s="65">
        <v>0.5</v>
      </c>
      <c r="Q240" s="64">
        <v>238</v>
      </c>
      <c r="R240" s="65">
        <v>0.5</v>
      </c>
    </row>
    <row r="241" spans="14:18" x14ac:dyDescent="0.25">
      <c r="N241" s="64">
        <v>239</v>
      </c>
      <c r="O241" s="65">
        <v>0.5</v>
      </c>
      <c r="Q241" s="64">
        <v>239</v>
      </c>
      <c r="R241" s="65">
        <v>0.5</v>
      </c>
    </row>
    <row r="242" spans="14:18" x14ac:dyDescent="0.25">
      <c r="N242" s="64">
        <v>240</v>
      </c>
      <c r="O242" s="65">
        <v>0.5</v>
      </c>
      <c r="Q242" s="64">
        <v>240</v>
      </c>
      <c r="R242" s="65">
        <v>0.5</v>
      </c>
    </row>
    <row r="243" spans="14:18" x14ac:dyDescent="0.25">
      <c r="N243" s="64">
        <v>241</v>
      </c>
      <c r="O243" s="65">
        <v>0.5</v>
      </c>
      <c r="Q243" s="64">
        <v>241</v>
      </c>
      <c r="R243" s="65">
        <v>0.5</v>
      </c>
    </row>
    <row r="244" spans="14:18" x14ac:dyDescent="0.25">
      <c r="N244" s="64">
        <v>242</v>
      </c>
      <c r="O244" s="65">
        <v>0.5</v>
      </c>
      <c r="Q244" s="64">
        <v>242</v>
      </c>
      <c r="R244" s="65">
        <v>0.5</v>
      </c>
    </row>
    <row r="245" spans="14:18" x14ac:dyDescent="0.25">
      <c r="N245" s="64">
        <v>243</v>
      </c>
      <c r="O245" s="65">
        <v>0.5</v>
      </c>
      <c r="Q245" s="64">
        <v>243</v>
      </c>
      <c r="R245" s="65">
        <v>0.5</v>
      </c>
    </row>
    <row r="246" spans="14:18" x14ac:dyDescent="0.25">
      <c r="N246" s="64">
        <v>244</v>
      </c>
      <c r="O246" s="65">
        <v>0.5</v>
      </c>
      <c r="Q246" s="64">
        <v>244</v>
      </c>
      <c r="R246" s="65">
        <v>0.5</v>
      </c>
    </row>
    <row r="247" spans="14:18" x14ac:dyDescent="0.25">
      <c r="N247" s="64">
        <v>245</v>
      </c>
      <c r="O247" s="65">
        <v>0.5</v>
      </c>
      <c r="Q247" s="64">
        <v>245</v>
      </c>
      <c r="R247" s="65">
        <v>0.5</v>
      </c>
    </row>
    <row r="248" spans="14:18" x14ac:dyDescent="0.25">
      <c r="N248" s="64">
        <v>246</v>
      </c>
      <c r="O248" s="65">
        <v>0.5</v>
      </c>
      <c r="Q248" s="64">
        <v>246</v>
      </c>
      <c r="R248" s="65">
        <v>0.5</v>
      </c>
    </row>
    <row r="249" spans="14:18" x14ac:dyDescent="0.25">
      <c r="N249" s="64">
        <v>247</v>
      </c>
      <c r="O249" s="65">
        <v>0.5</v>
      </c>
      <c r="Q249" s="64">
        <v>247</v>
      </c>
      <c r="R249" s="65">
        <v>0.5</v>
      </c>
    </row>
    <row r="250" spans="14:18" x14ac:dyDescent="0.25">
      <c r="N250" s="64">
        <v>248</v>
      </c>
      <c r="O250" s="65">
        <v>0.5</v>
      </c>
      <c r="Q250" s="64">
        <v>248</v>
      </c>
      <c r="R250" s="65">
        <v>0.5</v>
      </c>
    </row>
    <row r="251" spans="14:18" x14ac:dyDescent="0.25">
      <c r="N251" s="64">
        <v>249</v>
      </c>
      <c r="O251" s="65">
        <v>0.5</v>
      </c>
      <c r="Q251" s="64">
        <v>249</v>
      </c>
      <c r="R251" s="65">
        <v>0.5</v>
      </c>
    </row>
    <row r="252" spans="14:18" x14ac:dyDescent="0.25">
      <c r="N252" s="64">
        <v>250</v>
      </c>
      <c r="O252" s="65">
        <v>0.5</v>
      </c>
      <c r="Q252" s="64">
        <v>250</v>
      </c>
      <c r="R252" s="65">
        <v>0.5</v>
      </c>
    </row>
    <row r="253" spans="14:18" x14ac:dyDescent="0.25">
      <c r="N253" s="64">
        <v>251</v>
      </c>
      <c r="O253" s="65">
        <v>0.5</v>
      </c>
      <c r="Q253" s="64">
        <v>251</v>
      </c>
      <c r="R253" s="65">
        <v>0.5</v>
      </c>
    </row>
    <row r="254" spans="14:18" x14ac:dyDescent="0.25">
      <c r="N254" s="64">
        <v>252</v>
      </c>
      <c r="O254" s="65">
        <v>0.5</v>
      </c>
      <c r="Q254" s="64">
        <v>252</v>
      </c>
      <c r="R254" s="65">
        <v>0.5</v>
      </c>
    </row>
    <row r="255" spans="14:18" x14ac:dyDescent="0.25">
      <c r="N255" s="64">
        <v>253</v>
      </c>
      <c r="O255" s="65">
        <v>0.5</v>
      </c>
      <c r="Q255" s="64">
        <v>253</v>
      </c>
      <c r="R255" s="65">
        <v>0.5</v>
      </c>
    </row>
    <row r="256" spans="14:18" x14ac:dyDescent="0.25">
      <c r="N256" s="64">
        <v>254</v>
      </c>
      <c r="O256" s="65">
        <v>0.5</v>
      </c>
      <c r="Q256" s="64">
        <v>254</v>
      </c>
      <c r="R256" s="65">
        <v>0.5</v>
      </c>
    </row>
    <row r="257" spans="14:18" x14ac:dyDescent="0.25">
      <c r="N257" s="64">
        <v>255</v>
      </c>
      <c r="O257" s="65">
        <v>0.5</v>
      </c>
      <c r="Q257" s="64">
        <v>255</v>
      </c>
      <c r="R257" s="65">
        <v>0.5</v>
      </c>
    </row>
    <row r="258" spans="14:18" x14ac:dyDescent="0.25">
      <c r="N258" s="64">
        <v>256</v>
      </c>
      <c r="O258" s="65">
        <v>0.5</v>
      </c>
      <c r="Q258" s="64">
        <v>256</v>
      </c>
      <c r="R258" s="65">
        <v>0.5</v>
      </c>
    </row>
    <row r="259" spans="14:18" x14ac:dyDescent="0.25">
      <c r="N259" s="64">
        <v>257</v>
      </c>
      <c r="O259" s="65">
        <v>0.5</v>
      </c>
      <c r="Q259" s="64">
        <v>257</v>
      </c>
      <c r="R259" s="65">
        <v>0.5</v>
      </c>
    </row>
    <row r="260" spans="14:18" x14ac:dyDescent="0.25">
      <c r="N260" s="64">
        <v>258</v>
      </c>
      <c r="O260" s="65">
        <v>0.5</v>
      </c>
      <c r="Q260" s="64">
        <v>258</v>
      </c>
      <c r="R260" s="65">
        <v>0.5</v>
      </c>
    </row>
    <row r="261" spans="14:18" x14ac:dyDescent="0.25">
      <c r="N261" s="64">
        <v>259</v>
      </c>
      <c r="O261" s="65">
        <v>0.5</v>
      </c>
      <c r="Q261" s="64">
        <v>259</v>
      </c>
      <c r="R261" s="65">
        <v>0.5</v>
      </c>
    </row>
    <row r="262" spans="14:18" x14ac:dyDescent="0.25">
      <c r="N262" s="64">
        <v>260</v>
      </c>
      <c r="O262" s="65">
        <v>0.5</v>
      </c>
      <c r="Q262" s="64">
        <v>260</v>
      </c>
      <c r="R262" s="65">
        <v>0.5</v>
      </c>
    </row>
    <row r="263" spans="14:18" x14ac:dyDescent="0.25">
      <c r="N263" s="64">
        <v>261</v>
      </c>
      <c r="O263" s="65">
        <v>0.5</v>
      </c>
      <c r="Q263" s="64">
        <v>261</v>
      </c>
      <c r="R263" s="65">
        <v>0.5</v>
      </c>
    </row>
    <row r="264" spans="14:18" x14ac:dyDescent="0.25">
      <c r="N264" s="64">
        <v>262</v>
      </c>
      <c r="O264" s="65">
        <v>0.5</v>
      </c>
      <c r="Q264" s="64">
        <v>262</v>
      </c>
      <c r="R264" s="65">
        <v>0.5</v>
      </c>
    </row>
    <row r="265" spans="14:18" x14ac:dyDescent="0.25">
      <c r="N265" s="64">
        <v>263</v>
      </c>
      <c r="O265" s="65">
        <v>0.5</v>
      </c>
      <c r="Q265" s="64">
        <v>263</v>
      </c>
      <c r="R265" s="65">
        <v>0.5</v>
      </c>
    </row>
    <row r="266" spans="14:18" x14ac:dyDescent="0.25">
      <c r="N266" s="64">
        <v>264</v>
      </c>
      <c r="O266" s="65">
        <v>0.5</v>
      </c>
      <c r="Q266" s="64">
        <v>264</v>
      </c>
      <c r="R266" s="65">
        <v>0.5</v>
      </c>
    </row>
    <row r="267" spans="14:18" x14ac:dyDescent="0.25">
      <c r="N267" s="64">
        <v>265</v>
      </c>
      <c r="O267" s="65">
        <v>0.5</v>
      </c>
      <c r="Q267" s="64">
        <v>265</v>
      </c>
      <c r="R267" s="65">
        <v>0.5</v>
      </c>
    </row>
    <row r="268" spans="14:18" x14ac:dyDescent="0.25">
      <c r="N268" s="64">
        <v>266</v>
      </c>
      <c r="O268" s="65">
        <v>0.5</v>
      </c>
      <c r="Q268" s="64">
        <v>266</v>
      </c>
      <c r="R268" s="65">
        <v>0.5</v>
      </c>
    </row>
    <row r="269" spans="14:18" x14ac:dyDescent="0.25">
      <c r="N269" s="64">
        <v>267</v>
      </c>
      <c r="O269" s="65">
        <v>0.5</v>
      </c>
      <c r="Q269" s="64">
        <v>267</v>
      </c>
      <c r="R269" s="65">
        <v>0.5</v>
      </c>
    </row>
    <row r="270" spans="14:18" x14ac:dyDescent="0.25">
      <c r="N270" s="64">
        <v>268</v>
      </c>
      <c r="O270" s="65">
        <v>0.5</v>
      </c>
      <c r="Q270" s="64">
        <v>268</v>
      </c>
      <c r="R270" s="65">
        <v>0.5</v>
      </c>
    </row>
    <row r="271" spans="14:18" x14ac:dyDescent="0.25">
      <c r="N271" s="64">
        <v>269</v>
      </c>
      <c r="O271" s="65">
        <v>0.5</v>
      </c>
      <c r="Q271" s="64">
        <v>269</v>
      </c>
      <c r="R271" s="65">
        <v>0.5</v>
      </c>
    </row>
    <row r="272" spans="14:18" x14ac:dyDescent="0.25">
      <c r="N272" s="64">
        <v>270</v>
      </c>
      <c r="O272" s="65">
        <v>0.5</v>
      </c>
      <c r="Q272" s="64">
        <v>270</v>
      </c>
      <c r="R272" s="65">
        <v>0.5</v>
      </c>
    </row>
    <row r="273" spans="14:18" x14ac:dyDescent="0.25">
      <c r="N273" s="64">
        <v>271</v>
      </c>
      <c r="O273" s="65">
        <v>0.5</v>
      </c>
      <c r="Q273" s="64">
        <v>271</v>
      </c>
      <c r="R273" s="65">
        <v>0.5</v>
      </c>
    </row>
    <row r="274" spans="14:18" x14ac:dyDescent="0.25">
      <c r="N274" s="64">
        <v>272</v>
      </c>
      <c r="O274" s="65">
        <v>0.5</v>
      </c>
      <c r="Q274" s="64">
        <v>272</v>
      </c>
      <c r="R274" s="65">
        <v>0.5</v>
      </c>
    </row>
    <row r="275" spans="14:18" x14ac:dyDescent="0.25">
      <c r="N275" s="64">
        <v>273</v>
      </c>
      <c r="O275" s="65">
        <v>0.5</v>
      </c>
      <c r="Q275" s="64">
        <v>273</v>
      </c>
      <c r="R275" s="65">
        <v>0.5</v>
      </c>
    </row>
    <row r="276" spans="14:18" x14ac:dyDescent="0.25">
      <c r="N276" s="64">
        <v>274</v>
      </c>
      <c r="O276" s="65">
        <v>0.5</v>
      </c>
      <c r="Q276" s="64">
        <v>274</v>
      </c>
      <c r="R276" s="65">
        <v>0.5</v>
      </c>
    </row>
    <row r="277" spans="14:18" x14ac:dyDescent="0.25">
      <c r="N277" s="64">
        <v>275</v>
      </c>
      <c r="O277" s="65">
        <v>0.5</v>
      </c>
      <c r="Q277" s="64">
        <v>275</v>
      </c>
      <c r="R277" s="65">
        <v>0.5</v>
      </c>
    </row>
    <row r="278" spans="14:18" x14ac:dyDescent="0.25">
      <c r="N278" s="64">
        <v>276</v>
      </c>
      <c r="O278" s="65">
        <v>0.5</v>
      </c>
      <c r="Q278" s="64">
        <v>276</v>
      </c>
      <c r="R278" s="65">
        <v>0.5</v>
      </c>
    </row>
    <row r="279" spans="14:18" x14ac:dyDescent="0.25">
      <c r="N279" s="64">
        <v>277</v>
      </c>
      <c r="O279" s="65">
        <v>0.5</v>
      </c>
      <c r="Q279" s="64">
        <v>277</v>
      </c>
      <c r="R279" s="65">
        <v>0.5</v>
      </c>
    </row>
    <row r="280" spans="14:18" x14ac:dyDescent="0.25">
      <c r="N280" s="64">
        <v>278</v>
      </c>
      <c r="O280" s="65">
        <v>0.5</v>
      </c>
      <c r="Q280" s="64">
        <v>278</v>
      </c>
      <c r="R280" s="65">
        <v>0.5</v>
      </c>
    </row>
    <row r="281" spans="14:18" x14ac:dyDescent="0.25">
      <c r="N281" s="64">
        <v>279</v>
      </c>
      <c r="O281" s="65">
        <v>0.5</v>
      </c>
      <c r="Q281" s="64">
        <v>279</v>
      </c>
      <c r="R281" s="65">
        <v>0.5</v>
      </c>
    </row>
    <row r="282" spans="14:18" x14ac:dyDescent="0.25">
      <c r="N282" s="64">
        <v>280</v>
      </c>
      <c r="O282" s="65">
        <v>0.5</v>
      </c>
      <c r="Q282" s="64">
        <v>280</v>
      </c>
      <c r="R282" s="65">
        <v>0.5</v>
      </c>
    </row>
    <row r="283" spans="14:18" x14ac:dyDescent="0.25">
      <c r="N283" s="64">
        <v>281</v>
      </c>
      <c r="O283" s="65">
        <v>0.5</v>
      </c>
      <c r="Q283" s="64">
        <v>281</v>
      </c>
      <c r="R283" s="65">
        <v>0.5</v>
      </c>
    </row>
    <row r="284" spans="14:18" x14ac:dyDescent="0.25">
      <c r="N284" s="64">
        <v>282</v>
      </c>
      <c r="O284" s="65">
        <v>0.5</v>
      </c>
      <c r="Q284" s="64">
        <v>282</v>
      </c>
      <c r="R284" s="65">
        <v>0.5</v>
      </c>
    </row>
    <row r="285" spans="14:18" x14ac:dyDescent="0.25">
      <c r="N285" s="64">
        <v>283</v>
      </c>
      <c r="O285" s="65">
        <v>0.5</v>
      </c>
      <c r="Q285" s="64">
        <v>283</v>
      </c>
      <c r="R285" s="65">
        <v>0.5</v>
      </c>
    </row>
    <row r="286" spans="14:18" x14ac:dyDescent="0.25">
      <c r="N286" s="64">
        <v>284</v>
      </c>
      <c r="O286" s="65">
        <v>0.5</v>
      </c>
      <c r="Q286" s="64">
        <v>284</v>
      </c>
      <c r="R286" s="65">
        <v>0.5</v>
      </c>
    </row>
    <row r="287" spans="14:18" x14ac:dyDescent="0.25">
      <c r="N287" s="64">
        <v>285</v>
      </c>
      <c r="O287" s="65">
        <v>0.5</v>
      </c>
      <c r="Q287" s="64">
        <v>285</v>
      </c>
      <c r="R287" s="65">
        <v>0.5</v>
      </c>
    </row>
    <row r="288" spans="14:18" x14ac:dyDescent="0.25">
      <c r="N288" s="64">
        <v>286</v>
      </c>
      <c r="O288" s="65">
        <v>0.5</v>
      </c>
      <c r="Q288" s="64">
        <v>286</v>
      </c>
      <c r="R288" s="65">
        <v>0.5</v>
      </c>
    </row>
    <row r="289" spans="14:18" x14ac:dyDescent="0.25">
      <c r="N289" s="64">
        <v>287</v>
      </c>
      <c r="O289" s="65">
        <v>0.5</v>
      </c>
      <c r="Q289" s="64">
        <v>287</v>
      </c>
      <c r="R289" s="65">
        <v>0.5</v>
      </c>
    </row>
    <row r="290" spans="14:18" x14ac:dyDescent="0.25">
      <c r="N290" s="64">
        <v>288</v>
      </c>
      <c r="O290" s="65">
        <v>0.5</v>
      </c>
      <c r="Q290" s="64">
        <v>288</v>
      </c>
      <c r="R290" s="65">
        <v>0.5</v>
      </c>
    </row>
    <row r="291" spans="14:18" x14ac:dyDescent="0.25">
      <c r="N291" s="64">
        <v>289</v>
      </c>
      <c r="O291" s="65">
        <v>0.5</v>
      </c>
      <c r="Q291" s="64">
        <v>289</v>
      </c>
      <c r="R291" s="65">
        <v>0.5</v>
      </c>
    </row>
    <row r="292" spans="14:18" x14ac:dyDescent="0.25">
      <c r="N292" s="64">
        <v>290</v>
      </c>
      <c r="O292" s="65">
        <v>0.5</v>
      </c>
      <c r="Q292" s="64">
        <v>290</v>
      </c>
      <c r="R292" s="65">
        <v>0.5</v>
      </c>
    </row>
    <row r="293" spans="14:18" x14ac:dyDescent="0.25">
      <c r="N293" s="64">
        <v>291</v>
      </c>
      <c r="O293" s="65">
        <v>0.5</v>
      </c>
      <c r="Q293" s="64">
        <v>291</v>
      </c>
      <c r="R293" s="65">
        <v>0.5</v>
      </c>
    </row>
    <row r="294" spans="14:18" x14ac:dyDescent="0.25">
      <c r="N294" s="64">
        <v>292</v>
      </c>
      <c r="O294" s="65">
        <v>0.5</v>
      </c>
      <c r="Q294" s="64">
        <v>292</v>
      </c>
      <c r="R294" s="65">
        <v>0.5</v>
      </c>
    </row>
    <row r="295" spans="14:18" x14ac:dyDescent="0.25">
      <c r="N295" s="64">
        <v>293</v>
      </c>
      <c r="O295" s="65">
        <v>0.5</v>
      </c>
      <c r="Q295" s="64">
        <v>293</v>
      </c>
      <c r="R295" s="65">
        <v>0.5</v>
      </c>
    </row>
    <row r="296" spans="14:18" x14ac:dyDescent="0.25">
      <c r="N296" s="64">
        <v>294</v>
      </c>
      <c r="O296" s="65">
        <v>0.5</v>
      </c>
      <c r="Q296" s="64">
        <v>294</v>
      </c>
      <c r="R296" s="65">
        <v>0.5</v>
      </c>
    </row>
    <row r="297" spans="14:18" x14ac:dyDescent="0.25">
      <c r="N297" s="64">
        <v>295</v>
      </c>
      <c r="O297" s="65">
        <v>0.5</v>
      </c>
      <c r="Q297" s="64">
        <v>295</v>
      </c>
      <c r="R297" s="65">
        <v>0.5</v>
      </c>
    </row>
    <row r="298" spans="14:18" x14ac:dyDescent="0.25">
      <c r="N298" s="64">
        <v>296</v>
      </c>
      <c r="O298" s="65">
        <v>0.5</v>
      </c>
      <c r="Q298" s="64">
        <v>296</v>
      </c>
      <c r="R298" s="65">
        <v>0.5</v>
      </c>
    </row>
    <row r="299" spans="14:18" x14ac:dyDescent="0.25">
      <c r="N299" s="64">
        <v>297</v>
      </c>
      <c r="O299" s="65">
        <v>0.5</v>
      </c>
      <c r="Q299" s="64">
        <v>297</v>
      </c>
      <c r="R299" s="65">
        <v>0.5</v>
      </c>
    </row>
    <row r="300" spans="14:18" x14ac:dyDescent="0.25">
      <c r="N300" s="64">
        <v>298</v>
      </c>
      <c r="O300" s="65">
        <v>0.5</v>
      </c>
      <c r="Q300" s="64">
        <v>298</v>
      </c>
      <c r="R300" s="65">
        <v>0.5</v>
      </c>
    </row>
    <row r="301" spans="14:18" x14ac:dyDescent="0.25">
      <c r="N301" s="64">
        <v>299</v>
      </c>
      <c r="O301" s="65">
        <v>0.5</v>
      </c>
      <c r="Q301" s="64">
        <v>299</v>
      </c>
      <c r="R301" s="65">
        <v>0.5</v>
      </c>
    </row>
    <row r="302" spans="14:18" x14ac:dyDescent="0.25">
      <c r="N302" s="64">
        <v>300</v>
      </c>
      <c r="O302" s="65">
        <v>0.5</v>
      </c>
      <c r="Q302" s="64">
        <v>300</v>
      </c>
      <c r="R302" s="65">
        <v>0.5</v>
      </c>
    </row>
  </sheetData>
  <sheetProtection algorithmName="SHA-512" hashValue="opaGPeVmAOziLpXc7dVGbAdBihTzlLwJBHr/1e8YmdMy6nhDETfKwKbBmMHrNzd8MRegC1YLqRPORzVLF/9WBw==" saltValue="UCUm9DGLE+4DX0Hj2a9+bg==" spinCount="100000" sheet="1" selectLockedCells="1" selectUnlockedCells="1"/>
  <mergeCells count="2">
    <mergeCell ref="N1:P1"/>
    <mergeCell ref="Q1:S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1:D19"/>
  <sheetViews>
    <sheetView workbookViewId="0"/>
  </sheetViews>
  <sheetFormatPr defaultRowHeight="15" x14ac:dyDescent="0.25"/>
  <cols>
    <col min="1" max="1" width="14" style="55" bestFit="1" customWidth="1"/>
    <col min="2" max="2" width="9.140625" style="62"/>
    <col min="3" max="3" width="10.7109375" style="56" bestFit="1" customWidth="1"/>
    <col min="4" max="4" width="9.140625" style="61"/>
    <col min="5" max="16384" width="9.140625" style="55"/>
  </cols>
  <sheetData>
    <row r="1" spans="1:4" x14ac:dyDescent="0.25">
      <c r="A1" s="61" t="s">
        <v>80</v>
      </c>
      <c r="B1" s="61" t="s">
        <v>100</v>
      </c>
      <c r="C1" s="61" t="s">
        <v>81</v>
      </c>
      <c r="D1" s="61" t="s">
        <v>82</v>
      </c>
    </row>
    <row r="2" spans="1:4" x14ac:dyDescent="0.25">
      <c r="A2" s="62" t="s">
        <v>86</v>
      </c>
      <c r="B2" s="62">
        <v>1200</v>
      </c>
      <c r="C2" s="56">
        <v>41274</v>
      </c>
      <c r="D2" s="61">
        <v>1</v>
      </c>
    </row>
    <row r="3" spans="1:4" x14ac:dyDescent="0.25">
      <c r="A3" s="62" t="s">
        <v>87</v>
      </c>
      <c r="B3" s="62">
        <v>1230</v>
      </c>
      <c r="C3" s="56">
        <v>41639</v>
      </c>
      <c r="D3" s="61">
        <v>1</v>
      </c>
    </row>
    <row r="4" spans="1:4" x14ac:dyDescent="0.25">
      <c r="A4" s="62" t="s">
        <v>88</v>
      </c>
      <c r="B4" s="62">
        <v>1250</v>
      </c>
      <c r="C4" s="56">
        <v>42004</v>
      </c>
      <c r="D4" s="61">
        <v>1</v>
      </c>
    </row>
    <row r="5" spans="1:4" x14ac:dyDescent="0.25">
      <c r="A5" s="62" t="s">
        <v>89</v>
      </c>
      <c r="B5" s="62">
        <v>1250</v>
      </c>
      <c r="C5" s="56">
        <v>42369</v>
      </c>
      <c r="D5" s="61">
        <v>1</v>
      </c>
    </row>
    <row r="6" spans="1:4" x14ac:dyDescent="0.25">
      <c r="A6" s="62" t="s">
        <v>90</v>
      </c>
      <c r="B6" s="62">
        <v>1260</v>
      </c>
      <c r="C6" s="56">
        <v>42735</v>
      </c>
      <c r="D6" s="61">
        <v>1</v>
      </c>
    </row>
    <row r="7" spans="1:4" x14ac:dyDescent="0.25">
      <c r="A7" s="62" t="s">
        <v>91</v>
      </c>
      <c r="B7" s="62">
        <v>1280</v>
      </c>
      <c r="C7" s="56">
        <v>43100</v>
      </c>
      <c r="D7" s="61">
        <v>1</v>
      </c>
    </row>
    <row r="8" spans="1:4" x14ac:dyDescent="0.25">
      <c r="A8" s="62" t="s">
        <v>92</v>
      </c>
      <c r="B8" s="62">
        <v>1310</v>
      </c>
      <c r="C8" s="56">
        <v>43465</v>
      </c>
      <c r="D8" s="61">
        <v>1</v>
      </c>
    </row>
    <row r="9" spans="1:4" x14ac:dyDescent="0.25">
      <c r="A9" s="62" t="s">
        <v>93</v>
      </c>
      <c r="B9" s="62">
        <v>1340</v>
      </c>
      <c r="C9" s="56">
        <v>43830</v>
      </c>
      <c r="D9" s="61">
        <v>1</v>
      </c>
    </row>
    <row r="10" spans="1:4" x14ac:dyDescent="0.25">
      <c r="A10" s="62" t="s">
        <v>94</v>
      </c>
      <c r="B10" s="62">
        <v>1360</v>
      </c>
      <c r="C10" s="56">
        <v>44196</v>
      </c>
      <c r="D10" s="61">
        <v>1</v>
      </c>
    </row>
    <row r="11" spans="1:4" x14ac:dyDescent="0.25">
      <c r="A11" s="62" t="s">
        <v>37</v>
      </c>
      <c r="B11" s="62">
        <v>1370</v>
      </c>
      <c r="C11" s="56">
        <v>44561</v>
      </c>
      <c r="D11" s="61">
        <v>1</v>
      </c>
    </row>
    <row r="12" spans="1:4" x14ac:dyDescent="0.25">
      <c r="A12" s="62" t="s">
        <v>58</v>
      </c>
      <c r="B12" s="62">
        <v>1400</v>
      </c>
      <c r="C12" s="56">
        <v>44926</v>
      </c>
      <c r="D12" s="61">
        <v>1</v>
      </c>
    </row>
    <row r="13" spans="1:4" x14ac:dyDescent="0.25">
      <c r="A13" s="62" t="s">
        <v>95</v>
      </c>
      <c r="B13" s="62">
        <v>1540</v>
      </c>
      <c r="C13" s="56">
        <v>45291</v>
      </c>
      <c r="D13" s="61">
        <v>1</v>
      </c>
    </row>
    <row r="14" spans="1:4" x14ac:dyDescent="0.25">
      <c r="A14" s="62" t="s">
        <v>59</v>
      </c>
      <c r="B14" s="62">
        <v>1540</v>
      </c>
      <c r="C14" s="56">
        <v>45657</v>
      </c>
      <c r="D14" s="61">
        <v>0</v>
      </c>
    </row>
    <row r="15" spans="1:4" x14ac:dyDescent="0.25">
      <c r="A15" s="62" t="s">
        <v>96</v>
      </c>
      <c r="B15" s="62">
        <v>1540</v>
      </c>
      <c r="C15" s="56">
        <v>46022</v>
      </c>
      <c r="D15" s="61">
        <v>0</v>
      </c>
    </row>
    <row r="16" spans="1:4" x14ac:dyDescent="0.25">
      <c r="A16" s="62" t="s">
        <v>97</v>
      </c>
      <c r="B16" s="62">
        <v>1540</v>
      </c>
      <c r="C16" s="56">
        <v>46387</v>
      </c>
      <c r="D16" s="61">
        <v>0</v>
      </c>
    </row>
    <row r="17" spans="1:4" x14ac:dyDescent="0.25">
      <c r="A17" s="62" t="s">
        <v>98</v>
      </c>
      <c r="B17" s="62">
        <v>1540</v>
      </c>
      <c r="C17" s="56">
        <v>46752</v>
      </c>
      <c r="D17" s="61">
        <v>0</v>
      </c>
    </row>
    <row r="18" spans="1:4" x14ac:dyDescent="0.25">
      <c r="A18" s="62" t="s">
        <v>99</v>
      </c>
      <c r="B18" s="62">
        <v>1540</v>
      </c>
      <c r="C18" s="56">
        <v>47118</v>
      </c>
      <c r="D18" s="61">
        <v>0</v>
      </c>
    </row>
    <row r="19" spans="1:4" x14ac:dyDescent="0.25">
      <c r="A19" s="62" t="s">
        <v>60</v>
      </c>
      <c r="B19" s="62">
        <v>1540</v>
      </c>
      <c r="C19" s="56">
        <v>47483</v>
      </c>
      <c r="D19" s="61">
        <v>0</v>
      </c>
    </row>
  </sheetData>
  <sheetProtection algorithmName="SHA-512" hashValue="5IOoVC/nlXp1Dsy6JKDV8F5J39fVyA4Ia/1scnX52mYXBmzNATIT1Bkl31UAdrN83+dy9rQ0K2F2D3/rdO6cDw==" saltValue="FTjvbnji+SMff1LY0TDapw==" spinCount="100000" sheet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6"/>
  <dimension ref="A1:XFC18629"/>
  <sheetViews>
    <sheetView workbookViewId="0">
      <selection sqref="A1:XFD1048576"/>
    </sheetView>
  </sheetViews>
  <sheetFormatPr defaultRowHeight="15" x14ac:dyDescent="0.25"/>
  <cols>
    <col min="1" max="1" width="10.7109375" style="55" bestFit="1" customWidth="1"/>
    <col min="2" max="4" width="9.140625" style="55"/>
    <col min="5" max="5" width="9.7109375" style="55" bestFit="1" customWidth="1"/>
    <col min="6" max="6" width="10.7109375" style="55" bestFit="1" customWidth="1"/>
    <col min="7" max="7" width="9.140625" style="58"/>
    <col min="8" max="8" width="10.7109375" style="59" bestFit="1" customWidth="1"/>
    <col min="9" max="9" width="10.7109375" style="55" bestFit="1" customWidth="1"/>
    <col min="10" max="16382" width="9.140625" style="55"/>
    <col min="16383" max="16383" width="10.7109375" style="55" customWidth="1"/>
    <col min="16384" max="16384" width="9.140625" style="55"/>
  </cols>
  <sheetData>
    <row r="1" spans="1:10 16383:16383" x14ac:dyDescent="0.25">
      <c r="A1" s="56">
        <v>29221</v>
      </c>
      <c r="C1" s="55" t="str">
        <f t="shared" ref="C1:C64" si="0">CONCATENATE(YEAR(E1),MONTH(E1))</f>
        <v>19801</v>
      </c>
      <c r="D1" s="55" t="str">
        <f>IF(Maanden!A5=Datum!C1,1,"")</f>
        <v/>
      </c>
      <c r="E1" s="56">
        <v>29221</v>
      </c>
      <c r="F1" s="56">
        <v>29251</v>
      </c>
      <c r="G1" s="58" t="str">
        <f>C1</f>
        <v>19801</v>
      </c>
      <c r="H1" s="59" t="s">
        <v>69</v>
      </c>
      <c r="I1" s="56">
        <v>44926</v>
      </c>
      <c r="J1" s="58"/>
      <c r="XFC1" s="56"/>
    </row>
    <row r="2" spans="1:10 16383:16383" x14ac:dyDescent="0.25">
      <c r="A2" s="56">
        <v>29222</v>
      </c>
      <c r="C2" s="55" t="str">
        <f t="shared" si="0"/>
        <v>19802</v>
      </c>
      <c r="D2" s="55" t="str">
        <f>IF(SUM($D$1:D1)&gt;0,D1+1,IF(C2=Maanden!$A$5,1,""))</f>
        <v/>
      </c>
      <c r="E2" s="56">
        <v>29252</v>
      </c>
      <c r="F2" s="56">
        <v>29280</v>
      </c>
      <c r="G2" s="58" t="str">
        <f t="shared" ref="G2:G65" si="1">C2</f>
        <v>19802</v>
      </c>
      <c r="I2" s="56">
        <v>45291</v>
      </c>
      <c r="J2" s="60"/>
      <c r="XFC2" s="56">
        <f ca="1">TODAY()</f>
        <v>44966</v>
      </c>
    </row>
    <row r="3" spans="1:10 16383:16383" x14ac:dyDescent="0.25">
      <c r="A3" s="56">
        <v>29223</v>
      </c>
      <c r="C3" s="55" t="str">
        <f t="shared" si="0"/>
        <v>19803</v>
      </c>
      <c r="D3" s="55" t="str">
        <f>IF(SUM($D$1:D2)&gt;0,D2+1,IF(C3=Maanden!$A$5,1,""))</f>
        <v/>
      </c>
      <c r="E3" s="56">
        <v>29281</v>
      </c>
      <c r="F3" s="56">
        <v>29311</v>
      </c>
      <c r="G3" s="58" t="str">
        <f t="shared" si="1"/>
        <v>19803</v>
      </c>
      <c r="I3" s="56">
        <v>45657</v>
      </c>
      <c r="J3" s="60"/>
    </row>
    <row r="4" spans="1:10 16383:16383" x14ac:dyDescent="0.25">
      <c r="A4" s="56">
        <v>29224</v>
      </c>
      <c r="C4" s="55" t="str">
        <f t="shared" si="0"/>
        <v>19804</v>
      </c>
      <c r="D4" s="55" t="str">
        <f>IF(SUM($D$1:D3)&gt;0,D3+1,IF(C4=Maanden!$A$5,1,""))</f>
        <v/>
      </c>
      <c r="E4" s="56">
        <v>29312</v>
      </c>
      <c r="F4" s="56">
        <v>29341</v>
      </c>
      <c r="G4" s="58" t="str">
        <f t="shared" si="1"/>
        <v>19804</v>
      </c>
      <c r="I4" s="56">
        <v>46022</v>
      </c>
      <c r="J4" s="60"/>
    </row>
    <row r="5" spans="1:10 16383:16383" x14ac:dyDescent="0.25">
      <c r="A5" s="56">
        <v>29225</v>
      </c>
      <c r="C5" s="55" t="str">
        <f t="shared" si="0"/>
        <v>19805</v>
      </c>
      <c r="D5" s="55" t="str">
        <f>IF(SUM($D$1:D4)&gt;0,D4+1,IF(C5=Maanden!$A$5,1,""))</f>
        <v/>
      </c>
      <c r="E5" s="56">
        <v>29342</v>
      </c>
      <c r="F5" s="56">
        <v>29372</v>
      </c>
      <c r="G5" s="58" t="str">
        <f t="shared" si="1"/>
        <v>19805</v>
      </c>
      <c r="I5" s="56">
        <v>46387</v>
      </c>
      <c r="J5" s="60"/>
    </row>
    <row r="6" spans="1:10 16383:16383" x14ac:dyDescent="0.25">
      <c r="A6" s="56">
        <v>29226</v>
      </c>
      <c r="C6" s="55" t="str">
        <f t="shared" si="0"/>
        <v>19806</v>
      </c>
      <c r="D6" s="55" t="str">
        <f>IF(SUM($D$1:D5)&gt;0,D5+1,IF(C6=Maanden!$A$5,1,""))</f>
        <v/>
      </c>
      <c r="E6" s="56">
        <v>29373</v>
      </c>
      <c r="F6" s="56">
        <v>29402</v>
      </c>
      <c r="G6" s="58" t="str">
        <f t="shared" si="1"/>
        <v>19806</v>
      </c>
      <c r="I6" s="56">
        <v>46752</v>
      </c>
      <c r="J6" s="60"/>
    </row>
    <row r="7" spans="1:10 16383:16383" x14ac:dyDescent="0.25">
      <c r="A7" s="56">
        <v>29227</v>
      </c>
      <c r="C7" s="55" t="str">
        <f t="shared" si="0"/>
        <v>19807</v>
      </c>
      <c r="D7" s="55" t="str">
        <f>IF(SUM($D$1:D6)&gt;0,D6+1,IF(C7=Maanden!$A$5,1,""))</f>
        <v/>
      </c>
      <c r="E7" s="56">
        <v>29403</v>
      </c>
      <c r="F7" s="56">
        <v>29433</v>
      </c>
      <c r="G7" s="58" t="str">
        <f t="shared" si="1"/>
        <v>19807</v>
      </c>
      <c r="I7" s="56">
        <v>47118</v>
      </c>
      <c r="J7" s="60"/>
    </row>
    <row r="8" spans="1:10 16383:16383" x14ac:dyDescent="0.25">
      <c r="A8" s="56">
        <v>29228</v>
      </c>
      <c r="C8" s="55" t="str">
        <f t="shared" si="0"/>
        <v>19808</v>
      </c>
      <c r="D8" s="55" t="str">
        <f>IF(SUM($D$1:D7)&gt;0,D7+1,IF(C8=Maanden!$A$5,1,""))</f>
        <v/>
      </c>
      <c r="E8" s="56">
        <v>29434</v>
      </c>
      <c r="F8" s="56">
        <v>29464</v>
      </c>
      <c r="G8" s="58" t="str">
        <f t="shared" si="1"/>
        <v>19808</v>
      </c>
      <c r="I8" s="56">
        <v>47483</v>
      </c>
      <c r="J8" s="60"/>
    </row>
    <row r="9" spans="1:10 16383:16383" x14ac:dyDescent="0.25">
      <c r="A9" s="56">
        <v>29229</v>
      </c>
      <c r="C9" s="55" t="str">
        <f t="shared" si="0"/>
        <v>19809</v>
      </c>
      <c r="D9" s="55" t="str">
        <f>IF(SUM($D$1:D8)&gt;0,D8+1,IF(C9=Maanden!$A$5,1,""))</f>
        <v/>
      </c>
      <c r="E9" s="56">
        <v>29465</v>
      </c>
      <c r="F9" s="56">
        <v>29494</v>
      </c>
      <c r="G9" s="58" t="str">
        <f t="shared" si="1"/>
        <v>19809</v>
      </c>
      <c r="I9" s="56">
        <v>47848</v>
      </c>
      <c r="J9" s="60"/>
    </row>
    <row r="10" spans="1:10 16383:16383" x14ac:dyDescent="0.25">
      <c r="A10" s="56">
        <v>29230</v>
      </c>
      <c r="C10" s="55" t="str">
        <f t="shared" si="0"/>
        <v>198010</v>
      </c>
      <c r="D10" s="55" t="str">
        <f>IF(SUM($D$1:D9)&gt;0,D9+1,IF(C10=Maanden!$A$5,1,""))</f>
        <v/>
      </c>
      <c r="E10" s="56">
        <v>29495</v>
      </c>
      <c r="F10" s="56">
        <v>29525</v>
      </c>
      <c r="G10" s="58" t="str">
        <f t="shared" si="1"/>
        <v>198010</v>
      </c>
      <c r="I10" s="56">
        <v>48213</v>
      </c>
      <c r="J10" s="60"/>
    </row>
    <row r="11" spans="1:10 16383:16383" x14ac:dyDescent="0.25">
      <c r="A11" s="56">
        <v>29231</v>
      </c>
      <c r="C11" s="55" t="str">
        <f t="shared" si="0"/>
        <v>198011</v>
      </c>
      <c r="D11" s="55" t="str">
        <f>IF(SUM($D$1:D10)&gt;0,D10+1,IF(C11=Maanden!$A$5,1,""))</f>
        <v/>
      </c>
      <c r="E11" s="56">
        <v>29526</v>
      </c>
      <c r="F11" s="56">
        <v>29555</v>
      </c>
      <c r="G11" s="58" t="str">
        <f t="shared" si="1"/>
        <v>198011</v>
      </c>
      <c r="I11" s="56">
        <v>48579</v>
      </c>
      <c r="J11" s="60"/>
    </row>
    <row r="12" spans="1:10 16383:16383" x14ac:dyDescent="0.25">
      <c r="A12" s="56">
        <v>29232</v>
      </c>
      <c r="C12" s="55" t="str">
        <f t="shared" si="0"/>
        <v>198012</v>
      </c>
      <c r="D12" s="55" t="str">
        <f>IF(SUM($D$1:D11)&gt;0,D11+1,IF(C12=Maanden!$A$5,1,""))</f>
        <v/>
      </c>
      <c r="E12" s="56">
        <v>29556</v>
      </c>
      <c r="F12" s="56">
        <v>29586</v>
      </c>
      <c r="G12" s="58" t="str">
        <f t="shared" si="1"/>
        <v>198012</v>
      </c>
      <c r="J12" s="60"/>
    </row>
    <row r="13" spans="1:10 16383:16383" x14ac:dyDescent="0.25">
      <c r="A13" s="56">
        <v>29233</v>
      </c>
      <c r="C13" s="55" t="str">
        <f t="shared" si="0"/>
        <v>19811</v>
      </c>
      <c r="D13" s="55" t="str">
        <f>IF(SUM($D$1:D12)&gt;0,D12+1,IF(C13=Maanden!$A$5,1,""))</f>
        <v/>
      </c>
      <c r="E13" s="56">
        <v>29587</v>
      </c>
      <c r="F13" s="56">
        <v>29617</v>
      </c>
      <c r="G13" s="58" t="str">
        <f t="shared" si="1"/>
        <v>19811</v>
      </c>
    </row>
    <row r="14" spans="1:10 16383:16383" x14ac:dyDescent="0.25">
      <c r="A14" s="56">
        <v>29234</v>
      </c>
      <c r="C14" s="55" t="str">
        <f t="shared" si="0"/>
        <v>19812</v>
      </c>
      <c r="D14" s="55" t="str">
        <f>IF(SUM($D$1:D13)&gt;0,D13+1,IF(C14=Maanden!$A$5,1,""))</f>
        <v/>
      </c>
      <c r="E14" s="56">
        <v>29618</v>
      </c>
      <c r="F14" s="56">
        <v>29645</v>
      </c>
      <c r="G14" s="58" t="str">
        <f t="shared" si="1"/>
        <v>19812</v>
      </c>
    </row>
    <row r="15" spans="1:10 16383:16383" x14ac:dyDescent="0.25">
      <c r="A15" s="56">
        <v>29235</v>
      </c>
      <c r="C15" s="55" t="str">
        <f t="shared" si="0"/>
        <v>19813</v>
      </c>
      <c r="D15" s="55" t="str">
        <f>IF(SUM($D$1:D14)&gt;0,D14+1,IF(C15=Maanden!$A$5,1,""))</f>
        <v/>
      </c>
      <c r="E15" s="56">
        <v>29646</v>
      </c>
      <c r="F15" s="56">
        <v>29676</v>
      </c>
      <c r="G15" s="58" t="str">
        <f t="shared" si="1"/>
        <v>19813</v>
      </c>
    </row>
    <row r="16" spans="1:10 16383:16383" x14ac:dyDescent="0.25">
      <c r="A16" s="56">
        <v>29236</v>
      </c>
      <c r="C16" s="55" t="str">
        <f t="shared" si="0"/>
        <v>19814</v>
      </c>
      <c r="D16" s="55" t="str">
        <f>IF(SUM($D$1:D15)&gt;0,D15+1,IF(C16=Maanden!$A$5,1,""))</f>
        <v/>
      </c>
      <c r="E16" s="56">
        <v>29677</v>
      </c>
      <c r="F16" s="56">
        <v>29706</v>
      </c>
      <c r="G16" s="58" t="str">
        <f t="shared" si="1"/>
        <v>19814</v>
      </c>
    </row>
    <row r="17" spans="1:7" x14ac:dyDescent="0.25">
      <c r="A17" s="56">
        <v>29237</v>
      </c>
      <c r="C17" s="55" t="str">
        <f t="shared" si="0"/>
        <v>19815</v>
      </c>
      <c r="D17" s="55" t="str">
        <f>IF(SUM($D$1:D16)&gt;0,D16+1,IF(C17=Maanden!$A$5,1,""))</f>
        <v/>
      </c>
      <c r="E17" s="56">
        <v>29707</v>
      </c>
      <c r="F17" s="56">
        <v>29737</v>
      </c>
      <c r="G17" s="58" t="str">
        <f t="shared" si="1"/>
        <v>19815</v>
      </c>
    </row>
    <row r="18" spans="1:7" x14ac:dyDescent="0.25">
      <c r="A18" s="56">
        <v>29238</v>
      </c>
      <c r="C18" s="55" t="str">
        <f t="shared" si="0"/>
        <v>19816</v>
      </c>
      <c r="D18" s="55" t="str">
        <f>IF(SUM($D$1:D17)&gt;0,D17+1,IF(C18=Maanden!$A$5,1,""))</f>
        <v/>
      </c>
      <c r="E18" s="56">
        <v>29738</v>
      </c>
      <c r="F18" s="56">
        <v>29767</v>
      </c>
      <c r="G18" s="58" t="str">
        <f t="shared" si="1"/>
        <v>19816</v>
      </c>
    </row>
    <row r="19" spans="1:7" x14ac:dyDescent="0.25">
      <c r="A19" s="56">
        <v>29239</v>
      </c>
      <c r="C19" s="55" t="str">
        <f t="shared" si="0"/>
        <v>19817</v>
      </c>
      <c r="D19" s="55" t="str">
        <f>IF(SUM($D$1:D18)&gt;0,D18+1,IF(C19=Maanden!$A$5,1,""))</f>
        <v/>
      </c>
      <c r="E19" s="56">
        <v>29768</v>
      </c>
      <c r="F19" s="56">
        <v>29798</v>
      </c>
      <c r="G19" s="58" t="str">
        <f t="shared" si="1"/>
        <v>19817</v>
      </c>
    </row>
    <row r="20" spans="1:7" x14ac:dyDescent="0.25">
      <c r="A20" s="56">
        <v>29240</v>
      </c>
      <c r="C20" s="55" t="str">
        <f t="shared" si="0"/>
        <v>19818</v>
      </c>
      <c r="D20" s="55" t="str">
        <f>IF(SUM($D$1:D19)&gt;0,D19+1,IF(C20=Maanden!$A$5,1,""))</f>
        <v/>
      </c>
      <c r="E20" s="56">
        <v>29799</v>
      </c>
      <c r="F20" s="56">
        <v>29829</v>
      </c>
      <c r="G20" s="58" t="str">
        <f t="shared" si="1"/>
        <v>19818</v>
      </c>
    </row>
    <row r="21" spans="1:7" x14ac:dyDescent="0.25">
      <c r="A21" s="56">
        <v>29241</v>
      </c>
      <c r="C21" s="55" t="str">
        <f t="shared" si="0"/>
        <v>19819</v>
      </c>
      <c r="D21" s="55" t="str">
        <f>IF(SUM($D$1:D20)&gt;0,D20+1,IF(C21=Maanden!$A$5,1,""))</f>
        <v/>
      </c>
      <c r="E21" s="56">
        <v>29830</v>
      </c>
      <c r="F21" s="56">
        <v>29859</v>
      </c>
      <c r="G21" s="58" t="str">
        <f t="shared" si="1"/>
        <v>19819</v>
      </c>
    </row>
    <row r="22" spans="1:7" x14ac:dyDescent="0.25">
      <c r="A22" s="56">
        <v>29242</v>
      </c>
      <c r="C22" s="55" t="str">
        <f t="shared" si="0"/>
        <v>198110</v>
      </c>
      <c r="D22" s="55" t="str">
        <f>IF(SUM($D$1:D21)&gt;0,D21+1,IF(C22=Maanden!$A$5,1,""))</f>
        <v/>
      </c>
      <c r="E22" s="56">
        <v>29860</v>
      </c>
      <c r="F22" s="56">
        <v>29890</v>
      </c>
      <c r="G22" s="58" t="str">
        <f t="shared" si="1"/>
        <v>198110</v>
      </c>
    </row>
    <row r="23" spans="1:7" x14ac:dyDescent="0.25">
      <c r="A23" s="56">
        <v>29243</v>
      </c>
      <c r="C23" s="55" t="str">
        <f t="shared" si="0"/>
        <v>198111</v>
      </c>
      <c r="D23" s="55" t="str">
        <f>IF(SUM($D$1:D22)&gt;0,D22+1,IF(C23=Maanden!$A$5,1,""))</f>
        <v/>
      </c>
      <c r="E23" s="56">
        <v>29891</v>
      </c>
      <c r="F23" s="56">
        <v>29920</v>
      </c>
      <c r="G23" s="58" t="str">
        <f t="shared" si="1"/>
        <v>198111</v>
      </c>
    </row>
    <row r="24" spans="1:7" x14ac:dyDescent="0.25">
      <c r="A24" s="56">
        <v>29244</v>
      </c>
      <c r="C24" s="55" t="str">
        <f t="shared" si="0"/>
        <v>198112</v>
      </c>
      <c r="D24" s="55" t="str">
        <f>IF(SUM($D$1:D23)&gt;0,D23+1,IF(C24=Maanden!$A$5,1,""))</f>
        <v/>
      </c>
      <c r="E24" s="56">
        <v>29921</v>
      </c>
      <c r="F24" s="56">
        <v>29951</v>
      </c>
      <c r="G24" s="58" t="str">
        <f t="shared" si="1"/>
        <v>198112</v>
      </c>
    </row>
    <row r="25" spans="1:7" x14ac:dyDescent="0.25">
      <c r="A25" s="56">
        <v>29245</v>
      </c>
      <c r="C25" s="55" t="str">
        <f t="shared" si="0"/>
        <v>19821</v>
      </c>
      <c r="D25" s="55" t="str">
        <f>IF(SUM($D$1:D24)&gt;0,D24+1,IF(C25=Maanden!$A$5,1,""))</f>
        <v/>
      </c>
      <c r="E25" s="56">
        <v>29952</v>
      </c>
      <c r="F25" s="56">
        <v>29982</v>
      </c>
      <c r="G25" s="58" t="str">
        <f t="shared" si="1"/>
        <v>19821</v>
      </c>
    </row>
    <row r="26" spans="1:7" x14ac:dyDescent="0.25">
      <c r="A26" s="56">
        <v>29246</v>
      </c>
      <c r="C26" s="55" t="str">
        <f t="shared" si="0"/>
        <v>19822</v>
      </c>
      <c r="D26" s="55" t="str">
        <f>IF(SUM($D$1:D25)&gt;0,D25+1,IF(C26=Maanden!$A$5,1,""))</f>
        <v/>
      </c>
      <c r="E26" s="56">
        <v>29983</v>
      </c>
      <c r="F26" s="56">
        <v>30010</v>
      </c>
      <c r="G26" s="58" t="str">
        <f t="shared" si="1"/>
        <v>19822</v>
      </c>
    </row>
    <row r="27" spans="1:7" x14ac:dyDescent="0.25">
      <c r="A27" s="56">
        <v>29247</v>
      </c>
      <c r="C27" s="55" t="str">
        <f t="shared" si="0"/>
        <v>19823</v>
      </c>
      <c r="D27" s="55" t="str">
        <f>IF(SUM($D$1:D26)&gt;0,D26+1,IF(C27=Maanden!$A$5,1,""))</f>
        <v/>
      </c>
      <c r="E27" s="56">
        <v>30011</v>
      </c>
      <c r="F27" s="56">
        <v>30041</v>
      </c>
      <c r="G27" s="58" t="str">
        <f t="shared" si="1"/>
        <v>19823</v>
      </c>
    </row>
    <row r="28" spans="1:7" x14ac:dyDescent="0.25">
      <c r="A28" s="56">
        <v>29248</v>
      </c>
      <c r="C28" s="55" t="str">
        <f t="shared" si="0"/>
        <v>19824</v>
      </c>
      <c r="D28" s="55" t="str">
        <f>IF(SUM($D$1:D27)&gt;0,D27+1,IF(C28=Maanden!$A$5,1,""))</f>
        <v/>
      </c>
      <c r="E28" s="56">
        <v>30042</v>
      </c>
      <c r="F28" s="56">
        <v>30071</v>
      </c>
      <c r="G28" s="58" t="str">
        <f t="shared" si="1"/>
        <v>19824</v>
      </c>
    </row>
    <row r="29" spans="1:7" x14ac:dyDescent="0.25">
      <c r="A29" s="56">
        <v>29249</v>
      </c>
      <c r="C29" s="55" t="str">
        <f t="shared" si="0"/>
        <v>19825</v>
      </c>
      <c r="D29" s="55" t="str">
        <f>IF(SUM($D$1:D28)&gt;0,D28+1,IF(C29=Maanden!$A$5,1,""))</f>
        <v/>
      </c>
      <c r="E29" s="56">
        <v>30072</v>
      </c>
      <c r="F29" s="56">
        <v>30102</v>
      </c>
      <c r="G29" s="58" t="str">
        <f t="shared" si="1"/>
        <v>19825</v>
      </c>
    </row>
    <row r="30" spans="1:7" x14ac:dyDescent="0.25">
      <c r="A30" s="56">
        <v>29250</v>
      </c>
      <c r="C30" s="55" t="str">
        <f t="shared" si="0"/>
        <v>19826</v>
      </c>
      <c r="D30" s="55" t="str">
        <f>IF(SUM($D$1:D29)&gt;0,D29+1,IF(C30=Maanden!$A$5,1,""))</f>
        <v/>
      </c>
      <c r="E30" s="56">
        <v>30103</v>
      </c>
      <c r="F30" s="56">
        <v>30132</v>
      </c>
      <c r="G30" s="58" t="str">
        <f t="shared" si="1"/>
        <v>19826</v>
      </c>
    </row>
    <row r="31" spans="1:7" x14ac:dyDescent="0.25">
      <c r="A31" s="56">
        <v>29251</v>
      </c>
      <c r="C31" s="55" t="str">
        <f t="shared" si="0"/>
        <v>19827</v>
      </c>
      <c r="D31" s="55" t="str">
        <f>IF(SUM($D$1:D30)&gt;0,D30+1,IF(C31=Maanden!$A$5,1,""))</f>
        <v/>
      </c>
      <c r="E31" s="56">
        <v>30133</v>
      </c>
      <c r="F31" s="56">
        <v>30163</v>
      </c>
      <c r="G31" s="58" t="str">
        <f t="shared" si="1"/>
        <v>19827</v>
      </c>
    </row>
    <row r="32" spans="1:7" x14ac:dyDescent="0.25">
      <c r="A32" s="56">
        <v>29252</v>
      </c>
      <c r="C32" s="55" t="str">
        <f t="shared" si="0"/>
        <v>19828</v>
      </c>
      <c r="D32" s="55" t="str">
        <f>IF(SUM($D$1:D31)&gt;0,D31+1,IF(C32=Maanden!$A$5,1,""))</f>
        <v/>
      </c>
      <c r="E32" s="56">
        <v>30164</v>
      </c>
      <c r="F32" s="56">
        <v>30194</v>
      </c>
      <c r="G32" s="58" t="str">
        <f t="shared" si="1"/>
        <v>19828</v>
      </c>
    </row>
    <row r="33" spans="1:7" x14ac:dyDescent="0.25">
      <c r="A33" s="56">
        <v>29253</v>
      </c>
      <c r="C33" s="55" t="str">
        <f t="shared" si="0"/>
        <v>19829</v>
      </c>
      <c r="D33" s="55" t="str">
        <f>IF(SUM($D$1:D32)&gt;0,D32+1,IF(C33=Maanden!$A$5,1,""))</f>
        <v/>
      </c>
      <c r="E33" s="56">
        <v>30195</v>
      </c>
      <c r="F33" s="56">
        <v>30224</v>
      </c>
      <c r="G33" s="58" t="str">
        <f t="shared" si="1"/>
        <v>19829</v>
      </c>
    </row>
    <row r="34" spans="1:7" x14ac:dyDescent="0.25">
      <c r="A34" s="56">
        <v>29254</v>
      </c>
      <c r="C34" s="55" t="str">
        <f t="shared" si="0"/>
        <v>198210</v>
      </c>
      <c r="D34" s="55" t="str">
        <f>IF(SUM($D$1:D33)&gt;0,D33+1,IF(C34=Maanden!$A$5,1,""))</f>
        <v/>
      </c>
      <c r="E34" s="56">
        <v>30225</v>
      </c>
      <c r="F34" s="56">
        <v>30255</v>
      </c>
      <c r="G34" s="58" t="str">
        <f t="shared" si="1"/>
        <v>198210</v>
      </c>
    </row>
    <row r="35" spans="1:7" x14ac:dyDescent="0.25">
      <c r="A35" s="56">
        <v>29255</v>
      </c>
      <c r="C35" s="55" t="str">
        <f t="shared" si="0"/>
        <v>198211</v>
      </c>
      <c r="D35" s="55" t="str">
        <f>IF(SUM($D$1:D34)&gt;0,D34+1,IF(C35=Maanden!$A$5,1,""))</f>
        <v/>
      </c>
      <c r="E35" s="56">
        <v>30256</v>
      </c>
      <c r="F35" s="56">
        <v>30285</v>
      </c>
      <c r="G35" s="58" t="str">
        <f t="shared" si="1"/>
        <v>198211</v>
      </c>
    </row>
    <row r="36" spans="1:7" x14ac:dyDescent="0.25">
      <c r="A36" s="56">
        <v>29256</v>
      </c>
      <c r="C36" s="55" t="str">
        <f t="shared" si="0"/>
        <v>198212</v>
      </c>
      <c r="D36" s="55" t="str">
        <f>IF(SUM($D$1:D35)&gt;0,D35+1,IF(C36=Maanden!$A$5,1,""))</f>
        <v/>
      </c>
      <c r="E36" s="56">
        <v>30286</v>
      </c>
      <c r="F36" s="56">
        <v>30316</v>
      </c>
      <c r="G36" s="58" t="str">
        <f t="shared" si="1"/>
        <v>198212</v>
      </c>
    </row>
    <row r="37" spans="1:7" x14ac:dyDescent="0.25">
      <c r="A37" s="56">
        <v>29257</v>
      </c>
      <c r="C37" s="55" t="str">
        <f t="shared" si="0"/>
        <v>19831</v>
      </c>
      <c r="D37" s="55" t="str">
        <f>IF(SUM($D$1:D36)&gt;0,D36+1,IF(C37=Maanden!$A$5,1,""))</f>
        <v/>
      </c>
      <c r="E37" s="56">
        <v>30317</v>
      </c>
      <c r="F37" s="56">
        <v>30347</v>
      </c>
      <c r="G37" s="58" t="str">
        <f t="shared" si="1"/>
        <v>19831</v>
      </c>
    </row>
    <row r="38" spans="1:7" x14ac:dyDescent="0.25">
      <c r="A38" s="56">
        <v>29258</v>
      </c>
      <c r="C38" s="55" t="str">
        <f t="shared" si="0"/>
        <v>19832</v>
      </c>
      <c r="D38" s="55" t="str">
        <f>IF(SUM($D$1:D37)&gt;0,D37+1,IF(C38=Maanden!$A$5,1,""))</f>
        <v/>
      </c>
      <c r="E38" s="56">
        <v>30348</v>
      </c>
      <c r="F38" s="56">
        <v>30375</v>
      </c>
      <c r="G38" s="58" t="str">
        <f t="shared" si="1"/>
        <v>19832</v>
      </c>
    </row>
    <row r="39" spans="1:7" x14ac:dyDescent="0.25">
      <c r="A39" s="56">
        <v>29259</v>
      </c>
      <c r="C39" s="55" t="str">
        <f t="shared" si="0"/>
        <v>19833</v>
      </c>
      <c r="D39" s="55" t="str">
        <f>IF(SUM($D$1:D38)&gt;0,D38+1,IF(C39=Maanden!$A$5,1,""))</f>
        <v/>
      </c>
      <c r="E39" s="56">
        <v>30376</v>
      </c>
      <c r="F39" s="56">
        <v>30406</v>
      </c>
      <c r="G39" s="58" t="str">
        <f t="shared" si="1"/>
        <v>19833</v>
      </c>
    </row>
    <row r="40" spans="1:7" x14ac:dyDescent="0.25">
      <c r="A40" s="56">
        <v>29260</v>
      </c>
      <c r="C40" s="55" t="str">
        <f t="shared" si="0"/>
        <v>19834</v>
      </c>
      <c r="D40" s="55" t="str">
        <f>IF(SUM($D$1:D39)&gt;0,D39+1,IF(C40=Maanden!$A$5,1,""))</f>
        <v/>
      </c>
      <c r="E40" s="56">
        <v>30407</v>
      </c>
      <c r="F40" s="56">
        <v>30436</v>
      </c>
      <c r="G40" s="58" t="str">
        <f t="shared" si="1"/>
        <v>19834</v>
      </c>
    </row>
    <row r="41" spans="1:7" x14ac:dyDescent="0.25">
      <c r="A41" s="56">
        <v>29261</v>
      </c>
      <c r="C41" s="55" t="str">
        <f t="shared" si="0"/>
        <v>19835</v>
      </c>
      <c r="D41" s="55" t="str">
        <f>IF(SUM($D$1:D40)&gt;0,D40+1,IF(C41=Maanden!$A$5,1,""))</f>
        <v/>
      </c>
      <c r="E41" s="56">
        <v>30437</v>
      </c>
      <c r="F41" s="56">
        <v>30467</v>
      </c>
      <c r="G41" s="58" t="str">
        <f t="shared" si="1"/>
        <v>19835</v>
      </c>
    </row>
    <row r="42" spans="1:7" x14ac:dyDescent="0.25">
      <c r="A42" s="56">
        <v>29262</v>
      </c>
      <c r="C42" s="55" t="str">
        <f t="shared" si="0"/>
        <v>19836</v>
      </c>
      <c r="D42" s="55" t="str">
        <f>IF(SUM($D$1:D41)&gt;0,D41+1,IF(C42=Maanden!$A$5,1,""))</f>
        <v/>
      </c>
      <c r="E42" s="56">
        <v>30468</v>
      </c>
      <c r="F42" s="56">
        <v>30497</v>
      </c>
      <c r="G42" s="58" t="str">
        <f t="shared" si="1"/>
        <v>19836</v>
      </c>
    </row>
    <row r="43" spans="1:7" x14ac:dyDescent="0.25">
      <c r="A43" s="56">
        <v>29263</v>
      </c>
      <c r="C43" s="55" t="str">
        <f t="shared" si="0"/>
        <v>19837</v>
      </c>
      <c r="D43" s="55" t="str">
        <f>IF(SUM($D$1:D42)&gt;0,D42+1,IF(C43=Maanden!$A$5,1,""))</f>
        <v/>
      </c>
      <c r="E43" s="56">
        <v>30498</v>
      </c>
      <c r="F43" s="56">
        <v>30528</v>
      </c>
      <c r="G43" s="58" t="str">
        <f t="shared" si="1"/>
        <v>19837</v>
      </c>
    </row>
    <row r="44" spans="1:7" x14ac:dyDescent="0.25">
      <c r="A44" s="56">
        <v>29264</v>
      </c>
      <c r="C44" s="55" t="str">
        <f t="shared" si="0"/>
        <v>19838</v>
      </c>
      <c r="D44" s="55" t="str">
        <f>IF(SUM($D$1:D43)&gt;0,D43+1,IF(C44=Maanden!$A$5,1,""))</f>
        <v/>
      </c>
      <c r="E44" s="56">
        <v>30529</v>
      </c>
      <c r="F44" s="56">
        <v>30559</v>
      </c>
      <c r="G44" s="58" t="str">
        <f t="shared" si="1"/>
        <v>19838</v>
      </c>
    </row>
    <row r="45" spans="1:7" x14ac:dyDescent="0.25">
      <c r="A45" s="56">
        <v>29265</v>
      </c>
      <c r="C45" s="55" t="str">
        <f t="shared" si="0"/>
        <v>19839</v>
      </c>
      <c r="D45" s="55" t="str">
        <f>IF(SUM($D$1:D44)&gt;0,D44+1,IF(C45=Maanden!$A$5,1,""))</f>
        <v/>
      </c>
      <c r="E45" s="56">
        <v>30560</v>
      </c>
      <c r="F45" s="56">
        <v>30589</v>
      </c>
      <c r="G45" s="58" t="str">
        <f t="shared" si="1"/>
        <v>19839</v>
      </c>
    </row>
    <row r="46" spans="1:7" x14ac:dyDescent="0.25">
      <c r="A46" s="56">
        <v>29266</v>
      </c>
      <c r="C46" s="55" t="str">
        <f t="shared" si="0"/>
        <v>198310</v>
      </c>
      <c r="D46" s="55" t="str">
        <f>IF(SUM($D$1:D45)&gt;0,D45+1,IF(C46=Maanden!$A$5,1,""))</f>
        <v/>
      </c>
      <c r="E46" s="56">
        <v>30590</v>
      </c>
      <c r="F46" s="56">
        <v>30620</v>
      </c>
      <c r="G46" s="58" t="str">
        <f t="shared" si="1"/>
        <v>198310</v>
      </c>
    </row>
    <row r="47" spans="1:7" x14ac:dyDescent="0.25">
      <c r="A47" s="56">
        <v>29267</v>
      </c>
      <c r="C47" s="55" t="str">
        <f t="shared" si="0"/>
        <v>198311</v>
      </c>
      <c r="D47" s="55" t="str">
        <f>IF(SUM($D$1:D46)&gt;0,D46+1,IF(C47=Maanden!$A$5,1,""))</f>
        <v/>
      </c>
      <c r="E47" s="56">
        <v>30621</v>
      </c>
      <c r="F47" s="56">
        <v>30650</v>
      </c>
      <c r="G47" s="58" t="str">
        <f t="shared" si="1"/>
        <v>198311</v>
      </c>
    </row>
    <row r="48" spans="1:7" x14ac:dyDescent="0.25">
      <c r="A48" s="56">
        <v>29268</v>
      </c>
      <c r="C48" s="55" t="str">
        <f t="shared" si="0"/>
        <v>198312</v>
      </c>
      <c r="D48" s="55" t="str">
        <f>IF(SUM($D$1:D47)&gt;0,D47+1,IF(C48=Maanden!$A$5,1,""))</f>
        <v/>
      </c>
      <c r="E48" s="56">
        <v>30651</v>
      </c>
      <c r="F48" s="56">
        <v>30681</v>
      </c>
      <c r="G48" s="58" t="str">
        <f t="shared" si="1"/>
        <v>198312</v>
      </c>
    </row>
    <row r="49" spans="1:7" x14ac:dyDescent="0.25">
      <c r="A49" s="56">
        <v>29269</v>
      </c>
      <c r="C49" s="55" t="str">
        <f t="shared" si="0"/>
        <v>19841</v>
      </c>
      <c r="D49" s="55" t="str">
        <f>IF(SUM($D$1:D48)&gt;0,D48+1,IF(C49=Maanden!$A$5,1,""))</f>
        <v/>
      </c>
      <c r="E49" s="56">
        <v>30682</v>
      </c>
      <c r="F49" s="56">
        <v>30712</v>
      </c>
      <c r="G49" s="58" t="str">
        <f t="shared" si="1"/>
        <v>19841</v>
      </c>
    </row>
    <row r="50" spans="1:7" x14ac:dyDescent="0.25">
      <c r="A50" s="56">
        <v>29270</v>
      </c>
      <c r="C50" s="55" t="str">
        <f t="shared" si="0"/>
        <v>19842</v>
      </c>
      <c r="D50" s="55" t="str">
        <f>IF(SUM($D$1:D49)&gt;0,D49+1,IF(C50=Maanden!$A$5,1,""))</f>
        <v/>
      </c>
      <c r="E50" s="56">
        <v>30713</v>
      </c>
      <c r="F50" s="56">
        <v>30741</v>
      </c>
      <c r="G50" s="58" t="str">
        <f t="shared" si="1"/>
        <v>19842</v>
      </c>
    </row>
    <row r="51" spans="1:7" x14ac:dyDescent="0.25">
      <c r="A51" s="56">
        <v>29271</v>
      </c>
      <c r="C51" s="55" t="str">
        <f t="shared" si="0"/>
        <v>19843</v>
      </c>
      <c r="D51" s="55" t="str">
        <f>IF(SUM($D$1:D50)&gt;0,D50+1,IF(C51=Maanden!$A$5,1,""))</f>
        <v/>
      </c>
      <c r="E51" s="56">
        <v>30742</v>
      </c>
      <c r="F51" s="56">
        <v>30772</v>
      </c>
      <c r="G51" s="58" t="str">
        <f t="shared" si="1"/>
        <v>19843</v>
      </c>
    </row>
    <row r="52" spans="1:7" x14ac:dyDescent="0.25">
      <c r="A52" s="56">
        <v>29272</v>
      </c>
      <c r="C52" s="55" t="str">
        <f t="shared" si="0"/>
        <v>19844</v>
      </c>
      <c r="D52" s="55" t="str">
        <f>IF(SUM($D$1:D51)&gt;0,D51+1,IF(C52=Maanden!$A$5,1,""))</f>
        <v/>
      </c>
      <c r="E52" s="56">
        <v>30773</v>
      </c>
      <c r="F52" s="56">
        <v>30802</v>
      </c>
      <c r="G52" s="58" t="str">
        <f t="shared" si="1"/>
        <v>19844</v>
      </c>
    </row>
    <row r="53" spans="1:7" x14ac:dyDescent="0.25">
      <c r="A53" s="56">
        <v>29273</v>
      </c>
      <c r="C53" s="55" t="str">
        <f t="shared" si="0"/>
        <v>19845</v>
      </c>
      <c r="D53" s="55" t="str">
        <f>IF(SUM($D$1:D52)&gt;0,D52+1,IF(C53=Maanden!$A$5,1,""))</f>
        <v/>
      </c>
      <c r="E53" s="56">
        <v>30803</v>
      </c>
      <c r="F53" s="56">
        <v>30833</v>
      </c>
      <c r="G53" s="58" t="str">
        <f t="shared" si="1"/>
        <v>19845</v>
      </c>
    </row>
    <row r="54" spans="1:7" x14ac:dyDescent="0.25">
      <c r="A54" s="56">
        <v>29274</v>
      </c>
      <c r="C54" s="55" t="str">
        <f t="shared" si="0"/>
        <v>19846</v>
      </c>
      <c r="D54" s="55" t="str">
        <f>IF(SUM($D$1:D53)&gt;0,D53+1,IF(C54=Maanden!$A$5,1,""))</f>
        <v/>
      </c>
      <c r="E54" s="56">
        <v>30834</v>
      </c>
      <c r="F54" s="56">
        <v>30863</v>
      </c>
      <c r="G54" s="58" t="str">
        <f t="shared" si="1"/>
        <v>19846</v>
      </c>
    </row>
    <row r="55" spans="1:7" x14ac:dyDescent="0.25">
      <c r="A55" s="56">
        <v>29275</v>
      </c>
      <c r="C55" s="55" t="str">
        <f t="shared" si="0"/>
        <v>19847</v>
      </c>
      <c r="D55" s="55" t="str">
        <f>IF(SUM($D$1:D54)&gt;0,D54+1,IF(C55=Maanden!$A$5,1,""))</f>
        <v/>
      </c>
      <c r="E55" s="56">
        <v>30864</v>
      </c>
      <c r="F55" s="56">
        <v>30894</v>
      </c>
      <c r="G55" s="58" t="str">
        <f t="shared" si="1"/>
        <v>19847</v>
      </c>
    </row>
    <row r="56" spans="1:7" x14ac:dyDescent="0.25">
      <c r="A56" s="56">
        <v>29276</v>
      </c>
      <c r="C56" s="55" t="str">
        <f t="shared" si="0"/>
        <v>19848</v>
      </c>
      <c r="D56" s="55" t="str">
        <f>IF(SUM($D$1:D55)&gt;0,D55+1,IF(C56=Maanden!$A$5,1,""))</f>
        <v/>
      </c>
      <c r="E56" s="56">
        <v>30895</v>
      </c>
      <c r="F56" s="56">
        <v>30925</v>
      </c>
      <c r="G56" s="58" t="str">
        <f t="shared" si="1"/>
        <v>19848</v>
      </c>
    </row>
    <row r="57" spans="1:7" x14ac:dyDescent="0.25">
      <c r="A57" s="56">
        <v>29277</v>
      </c>
      <c r="C57" s="55" t="str">
        <f t="shared" si="0"/>
        <v>19849</v>
      </c>
      <c r="D57" s="55" t="str">
        <f>IF(SUM($D$1:D56)&gt;0,D56+1,IF(C57=Maanden!$A$5,1,""))</f>
        <v/>
      </c>
      <c r="E57" s="56">
        <v>30926</v>
      </c>
      <c r="F57" s="56">
        <v>30955</v>
      </c>
      <c r="G57" s="58" t="str">
        <f t="shared" si="1"/>
        <v>19849</v>
      </c>
    </row>
    <row r="58" spans="1:7" x14ac:dyDescent="0.25">
      <c r="A58" s="56">
        <v>29278</v>
      </c>
      <c r="C58" s="55" t="str">
        <f t="shared" si="0"/>
        <v>198410</v>
      </c>
      <c r="D58" s="55" t="str">
        <f>IF(SUM($D$1:D57)&gt;0,D57+1,IF(C58=Maanden!$A$5,1,""))</f>
        <v/>
      </c>
      <c r="E58" s="56">
        <v>30956</v>
      </c>
      <c r="F58" s="56">
        <v>30986</v>
      </c>
      <c r="G58" s="58" t="str">
        <f t="shared" si="1"/>
        <v>198410</v>
      </c>
    </row>
    <row r="59" spans="1:7" x14ac:dyDescent="0.25">
      <c r="A59" s="56">
        <v>29279</v>
      </c>
      <c r="C59" s="55" t="str">
        <f t="shared" si="0"/>
        <v>198411</v>
      </c>
      <c r="D59" s="55" t="str">
        <f>IF(SUM($D$1:D58)&gt;0,D58+1,IF(C59=Maanden!$A$5,1,""))</f>
        <v/>
      </c>
      <c r="E59" s="56">
        <v>30987</v>
      </c>
      <c r="F59" s="56">
        <v>31016</v>
      </c>
      <c r="G59" s="58" t="str">
        <f t="shared" si="1"/>
        <v>198411</v>
      </c>
    </row>
    <row r="60" spans="1:7" x14ac:dyDescent="0.25">
      <c r="A60" s="56">
        <v>29280</v>
      </c>
      <c r="C60" s="55" t="str">
        <f t="shared" si="0"/>
        <v>198412</v>
      </c>
      <c r="D60" s="55" t="str">
        <f>IF(SUM($D$1:D59)&gt;0,D59+1,IF(C60=Maanden!$A$5,1,""))</f>
        <v/>
      </c>
      <c r="E60" s="56">
        <v>31017</v>
      </c>
      <c r="F60" s="56">
        <v>31047</v>
      </c>
      <c r="G60" s="58" t="str">
        <f t="shared" si="1"/>
        <v>198412</v>
      </c>
    </row>
    <row r="61" spans="1:7" x14ac:dyDescent="0.25">
      <c r="A61" s="56">
        <v>29281</v>
      </c>
      <c r="C61" s="55" t="str">
        <f t="shared" si="0"/>
        <v>19851</v>
      </c>
      <c r="D61" s="55" t="str">
        <f>IF(SUM($D$1:D60)&gt;0,D60+1,IF(C61=Maanden!$A$5,1,""))</f>
        <v/>
      </c>
      <c r="E61" s="56">
        <v>31048</v>
      </c>
      <c r="F61" s="56">
        <v>31078</v>
      </c>
      <c r="G61" s="58" t="str">
        <f t="shared" si="1"/>
        <v>19851</v>
      </c>
    </row>
    <row r="62" spans="1:7" x14ac:dyDescent="0.25">
      <c r="A62" s="56">
        <v>29282</v>
      </c>
      <c r="C62" s="55" t="str">
        <f t="shared" si="0"/>
        <v>19852</v>
      </c>
      <c r="D62" s="55" t="str">
        <f>IF(SUM($D$1:D61)&gt;0,D61+1,IF(C62=Maanden!$A$5,1,""))</f>
        <v/>
      </c>
      <c r="E62" s="56">
        <v>31079</v>
      </c>
      <c r="F62" s="56">
        <v>31106</v>
      </c>
      <c r="G62" s="58" t="str">
        <f t="shared" si="1"/>
        <v>19852</v>
      </c>
    </row>
    <row r="63" spans="1:7" x14ac:dyDescent="0.25">
      <c r="A63" s="56">
        <v>29283</v>
      </c>
      <c r="C63" s="55" t="str">
        <f t="shared" si="0"/>
        <v>19853</v>
      </c>
      <c r="D63" s="55" t="str">
        <f>IF(SUM($D$1:D62)&gt;0,D62+1,IF(C63=Maanden!$A$5,1,""))</f>
        <v/>
      </c>
      <c r="E63" s="56">
        <v>31107</v>
      </c>
      <c r="F63" s="56">
        <v>31137</v>
      </c>
      <c r="G63" s="58" t="str">
        <f t="shared" si="1"/>
        <v>19853</v>
      </c>
    </row>
    <row r="64" spans="1:7" x14ac:dyDescent="0.25">
      <c r="A64" s="56">
        <v>29284</v>
      </c>
      <c r="C64" s="55" t="str">
        <f t="shared" si="0"/>
        <v>19854</v>
      </c>
      <c r="D64" s="55" t="str">
        <f>IF(SUM($D$1:D63)&gt;0,D63+1,IF(C64=Maanden!$A$5,1,""))</f>
        <v/>
      </c>
      <c r="E64" s="56">
        <v>31138</v>
      </c>
      <c r="F64" s="56">
        <v>31167</v>
      </c>
      <c r="G64" s="58" t="str">
        <f t="shared" si="1"/>
        <v>19854</v>
      </c>
    </row>
    <row r="65" spans="1:7" x14ac:dyDescent="0.25">
      <c r="A65" s="56">
        <v>29285</v>
      </c>
      <c r="C65" s="55" t="str">
        <f t="shared" ref="C65:C128" si="2">CONCATENATE(YEAR(E65),MONTH(E65))</f>
        <v>19855</v>
      </c>
      <c r="D65" s="55" t="str">
        <f>IF(SUM($D$1:D64)&gt;0,D64+1,IF(C65=Maanden!$A$5,1,""))</f>
        <v/>
      </c>
      <c r="E65" s="56">
        <v>31168</v>
      </c>
      <c r="F65" s="56">
        <v>31198</v>
      </c>
      <c r="G65" s="58" t="str">
        <f t="shared" si="1"/>
        <v>19855</v>
      </c>
    </row>
    <row r="66" spans="1:7" x14ac:dyDescent="0.25">
      <c r="A66" s="56">
        <v>29286</v>
      </c>
      <c r="C66" s="55" t="str">
        <f t="shared" si="2"/>
        <v>19856</v>
      </c>
      <c r="D66" s="55" t="str">
        <f>IF(SUM($D$1:D65)&gt;0,D65+1,IF(C66=Maanden!$A$5,1,""))</f>
        <v/>
      </c>
      <c r="E66" s="56">
        <v>31199</v>
      </c>
      <c r="F66" s="56">
        <v>31228</v>
      </c>
      <c r="G66" s="58" t="str">
        <f t="shared" ref="G66:G129" si="3">C66</f>
        <v>19856</v>
      </c>
    </row>
    <row r="67" spans="1:7" x14ac:dyDescent="0.25">
      <c r="A67" s="56">
        <v>29287</v>
      </c>
      <c r="C67" s="55" t="str">
        <f t="shared" si="2"/>
        <v>19857</v>
      </c>
      <c r="D67" s="55" t="str">
        <f>IF(SUM($D$1:D66)&gt;0,D66+1,IF(C67=Maanden!$A$5,1,""))</f>
        <v/>
      </c>
      <c r="E67" s="56">
        <v>31229</v>
      </c>
      <c r="F67" s="56">
        <v>31259</v>
      </c>
      <c r="G67" s="58" t="str">
        <f t="shared" si="3"/>
        <v>19857</v>
      </c>
    </row>
    <row r="68" spans="1:7" x14ac:dyDescent="0.25">
      <c r="A68" s="56">
        <v>29288</v>
      </c>
      <c r="C68" s="55" t="str">
        <f t="shared" si="2"/>
        <v>19858</v>
      </c>
      <c r="D68" s="55" t="str">
        <f>IF(SUM($D$1:D67)&gt;0,D67+1,IF(C68=Maanden!$A$5,1,""))</f>
        <v/>
      </c>
      <c r="E68" s="56">
        <v>31260</v>
      </c>
      <c r="F68" s="56">
        <v>31290</v>
      </c>
      <c r="G68" s="58" t="str">
        <f t="shared" si="3"/>
        <v>19858</v>
      </c>
    </row>
    <row r="69" spans="1:7" x14ac:dyDescent="0.25">
      <c r="A69" s="56">
        <v>29289</v>
      </c>
      <c r="C69" s="55" t="str">
        <f t="shared" si="2"/>
        <v>19859</v>
      </c>
      <c r="D69" s="55" t="str">
        <f>IF(SUM($D$1:D68)&gt;0,D68+1,IF(C69=Maanden!$A$5,1,""))</f>
        <v/>
      </c>
      <c r="E69" s="56">
        <v>31291</v>
      </c>
      <c r="F69" s="56">
        <v>31320</v>
      </c>
      <c r="G69" s="58" t="str">
        <f t="shared" si="3"/>
        <v>19859</v>
      </c>
    </row>
    <row r="70" spans="1:7" x14ac:dyDescent="0.25">
      <c r="A70" s="56">
        <v>29290</v>
      </c>
      <c r="C70" s="55" t="str">
        <f t="shared" si="2"/>
        <v>198510</v>
      </c>
      <c r="D70" s="55" t="str">
        <f>IF(SUM($D$1:D69)&gt;0,D69+1,IF(C70=Maanden!$A$5,1,""))</f>
        <v/>
      </c>
      <c r="E70" s="56">
        <v>31321</v>
      </c>
      <c r="F70" s="56">
        <v>31351</v>
      </c>
      <c r="G70" s="58" t="str">
        <f t="shared" si="3"/>
        <v>198510</v>
      </c>
    </row>
    <row r="71" spans="1:7" x14ac:dyDescent="0.25">
      <c r="A71" s="56">
        <v>29291</v>
      </c>
      <c r="C71" s="55" t="str">
        <f t="shared" si="2"/>
        <v>198511</v>
      </c>
      <c r="D71" s="55" t="str">
        <f>IF(SUM($D$1:D70)&gt;0,D70+1,IF(C71=Maanden!$A$5,1,""))</f>
        <v/>
      </c>
      <c r="E71" s="56">
        <v>31352</v>
      </c>
      <c r="F71" s="56">
        <v>31381</v>
      </c>
      <c r="G71" s="58" t="str">
        <f t="shared" si="3"/>
        <v>198511</v>
      </c>
    </row>
    <row r="72" spans="1:7" x14ac:dyDescent="0.25">
      <c r="A72" s="56">
        <v>29292</v>
      </c>
      <c r="C72" s="55" t="str">
        <f t="shared" si="2"/>
        <v>198512</v>
      </c>
      <c r="D72" s="55" t="str">
        <f>IF(SUM($D$1:D71)&gt;0,D71+1,IF(C72=Maanden!$A$5,1,""))</f>
        <v/>
      </c>
      <c r="E72" s="56">
        <v>31382</v>
      </c>
      <c r="F72" s="56">
        <v>31412</v>
      </c>
      <c r="G72" s="58" t="str">
        <f t="shared" si="3"/>
        <v>198512</v>
      </c>
    </row>
    <row r="73" spans="1:7" x14ac:dyDescent="0.25">
      <c r="A73" s="56">
        <v>29293</v>
      </c>
      <c r="C73" s="55" t="str">
        <f t="shared" si="2"/>
        <v>19861</v>
      </c>
      <c r="D73" s="55" t="str">
        <f>IF(SUM($D$1:D72)&gt;0,D72+1,IF(C73=Maanden!$A$5,1,""))</f>
        <v/>
      </c>
      <c r="E73" s="56">
        <v>31413</v>
      </c>
      <c r="F73" s="56">
        <v>31443</v>
      </c>
      <c r="G73" s="58" t="str">
        <f t="shared" si="3"/>
        <v>19861</v>
      </c>
    </row>
    <row r="74" spans="1:7" x14ac:dyDescent="0.25">
      <c r="A74" s="56">
        <v>29294</v>
      </c>
      <c r="C74" s="55" t="str">
        <f t="shared" si="2"/>
        <v>19862</v>
      </c>
      <c r="D74" s="55" t="str">
        <f>IF(SUM($D$1:D73)&gt;0,D73+1,IF(C74=Maanden!$A$5,1,""))</f>
        <v/>
      </c>
      <c r="E74" s="56">
        <v>31444</v>
      </c>
      <c r="F74" s="56">
        <v>31471</v>
      </c>
      <c r="G74" s="58" t="str">
        <f t="shared" si="3"/>
        <v>19862</v>
      </c>
    </row>
    <row r="75" spans="1:7" x14ac:dyDescent="0.25">
      <c r="A75" s="56">
        <v>29295</v>
      </c>
      <c r="C75" s="55" t="str">
        <f t="shared" si="2"/>
        <v>19863</v>
      </c>
      <c r="D75" s="55" t="str">
        <f>IF(SUM($D$1:D74)&gt;0,D74+1,IF(C75=Maanden!$A$5,1,""))</f>
        <v/>
      </c>
      <c r="E75" s="56">
        <v>31472</v>
      </c>
      <c r="F75" s="56">
        <v>31502</v>
      </c>
      <c r="G75" s="58" t="str">
        <f t="shared" si="3"/>
        <v>19863</v>
      </c>
    </row>
    <row r="76" spans="1:7" x14ac:dyDescent="0.25">
      <c r="A76" s="56">
        <v>29296</v>
      </c>
      <c r="C76" s="55" t="str">
        <f t="shared" si="2"/>
        <v>19864</v>
      </c>
      <c r="D76" s="55" t="str">
        <f>IF(SUM($D$1:D75)&gt;0,D75+1,IF(C76=Maanden!$A$5,1,""))</f>
        <v/>
      </c>
      <c r="E76" s="56">
        <v>31503</v>
      </c>
      <c r="F76" s="56">
        <v>31532</v>
      </c>
      <c r="G76" s="58" t="str">
        <f t="shared" si="3"/>
        <v>19864</v>
      </c>
    </row>
    <row r="77" spans="1:7" x14ac:dyDescent="0.25">
      <c r="A77" s="56">
        <v>29297</v>
      </c>
      <c r="C77" s="55" t="str">
        <f t="shared" si="2"/>
        <v>19865</v>
      </c>
      <c r="D77" s="55" t="str">
        <f>IF(SUM($D$1:D76)&gt;0,D76+1,IF(C77=Maanden!$A$5,1,""))</f>
        <v/>
      </c>
      <c r="E77" s="56">
        <v>31533</v>
      </c>
      <c r="F77" s="56">
        <v>31563</v>
      </c>
      <c r="G77" s="58" t="str">
        <f t="shared" si="3"/>
        <v>19865</v>
      </c>
    </row>
    <row r="78" spans="1:7" x14ac:dyDescent="0.25">
      <c r="A78" s="56">
        <v>29298</v>
      </c>
      <c r="C78" s="55" t="str">
        <f t="shared" si="2"/>
        <v>19866</v>
      </c>
      <c r="D78" s="55" t="str">
        <f>IF(SUM($D$1:D77)&gt;0,D77+1,IF(C78=Maanden!$A$5,1,""))</f>
        <v/>
      </c>
      <c r="E78" s="56">
        <v>31564</v>
      </c>
      <c r="F78" s="56">
        <v>31593</v>
      </c>
      <c r="G78" s="58" t="str">
        <f t="shared" si="3"/>
        <v>19866</v>
      </c>
    </row>
    <row r="79" spans="1:7" x14ac:dyDescent="0.25">
      <c r="A79" s="56">
        <v>29299</v>
      </c>
      <c r="C79" s="55" t="str">
        <f t="shared" si="2"/>
        <v>19867</v>
      </c>
      <c r="D79" s="55" t="str">
        <f>IF(SUM($D$1:D78)&gt;0,D78+1,IF(C79=Maanden!$A$5,1,""))</f>
        <v/>
      </c>
      <c r="E79" s="56">
        <v>31594</v>
      </c>
      <c r="F79" s="56">
        <v>31624</v>
      </c>
      <c r="G79" s="58" t="str">
        <f t="shared" si="3"/>
        <v>19867</v>
      </c>
    </row>
    <row r="80" spans="1:7" x14ac:dyDescent="0.25">
      <c r="A80" s="56">
        <v>29300</v>
      </c>
      <c r="C80" s="55" t="str">
        <f t="shared" si="2"/>
        <v>19868</v>
      </c>
      <c r="D80" s="55" t="str">
        <f>IF(SUM($D$1:D79)&gt;0,D79+1,IF(C80=Maanden!$A$5,1,""))</f>
        <v/>
      </c>
      <c r="E80" s="56">
        <v>31625</v>
      </c>
      <c r="F80" s="56">
        <v>31655</v>
      </c>
      <c r="G80" s="58" t="str">
        <f t="shared" si="3"/>
        <v>19868</v>
      </c>
    </row>
    <row r="81" spans="1:7" x14ac:dyDescent="0.25">
      <c r="A81" s="56">
        <v>29301</v>
      </c>
      <c r="C81" s="55" t="str">
        <f t="shared" si="2"/>
        <v>19869</v>
      </c>
      <c r="D81" s="55" t="str">
        <f>IF(SUM($D$1:D80)&gt;0,D80+1,IF(C81=Maanden!$A$5,1,""))</f>
        <v/>
      </c>
      <c r="E81" s="56">
        <v>31656</v>
      </c>
      <c r="F81" s="56">
        <v>31685</v>
      </c>
      <c r="G81" s="58" t="str">
        <f t="shared" si="3"/>
        <v>19869</v>
      </c>
    </row>
    <row r="82" spans="1:7" x14ac:dyDescent="0.25">
      <c r="A82" s="56">
        <v>29302</v>
      </c>
      <c r="C82" s="55" t="str">
        <f t="shared" si="2"/>
        <v>198610</v>
      </c>
      <c r="D82" s="55" t="str">
        <f>IF(SUM($D$1:D81)&gt;0,D81+1,IF(C82=Maanden!$A$5,1,""))</f>
        <v/>
      </c>
      <c r="E82" s="56">
        <v>31686</v>
      </c>
      <c r="F82" s="56">
        <v>31716</v>
      </c>
      <c r="G82" s="58" t="str">
        <f t="shared" si="3"/>
        <v>198610</v>
      </c>
    </row>
    <row r="83" spans="1:7" x14ac:dyDescent="0.25">
      <c r="A83" s="56">
        <v>29303</v>
      </c>
      <c r="C83" s="55" t="str">
        <f t="shared" si="2"/>
        <v>198611</v>
      </c>
      <c r="D83" s="55" t="str">
        <f>IF(SUM($D$1:D82)&gt;0,D82+1,IF(C83=Maanden!$A$5,1,""))</f>
        <v/>
      </c>
      <c r="E83" s="56">
        <v>31717</v>
      </c>
      <c r="F83" s="56">
        <v>31746</v>
      </c>
      <c r="G83" s="58" t="str">
        <f t="shared" si="3"/>
        <v>198611</v>
      </c>
    </row>
    <row r="84" spans="1:7" x14ac:dyDescent="0.25">
      <c r="A84" s="56">
        <v>29304</v>
      </c>
      <c r="C84" s="55" t="str">
        <f t="shared" si="2"/>
        <v>198612</v>
      </c>
      <c r="D84" s="55" t="str">
        <f>IF(SUM($D$1:D83)&gt;0,D83+1,IF(C84=Maanden!$A$5,1,""))</f>
        <v/>
      </c>
      <c r="E84" s="56">
        <v>31747</v>
      </c>
      <c r="F84" s="56">
        <v>31777</v>
      </c>
      <c r="G84" s="58" t="str">
        <f t="shared" si="3"/>
        <v>198612</v>
      </c>
    </row>
    <row r="85" spans="1:7" x14ac:dyDescent="0.25">
      <c r="A85" s="56">
        <v>29305</v>
      </c>
      <c r="C85" s="55" t="str">
        <f t="shared" si="2"/>
        <v>19871</v>
      </c>
      <c r="D85" s="55" t="str">
        <f>IF(SUM($D$1:D84)&gt;0,D84+1,IF(C85=Maanden!$A$5,1,""))</f>
        <v/>
      </c>
      <c r="E85" s="56">
        <v>31778</v>
      </c>
      <c r="F85" s="56">
        <v>31808</v>
      </c>
      <c r="G85" s="58" t="str">
        <f t="shared" si="3"/>
        <v>19871</v>
      </c>
    </row>
    <row r="86" spans="1:7" x14ac:dyDescent="0.25">
      <c r="A86" s="56">
        <v>29306</v>
      </c>
      <c r="C86" s="55" t="str">
        <f t="shared" si="2"/>
        <v>19872</v>
      </c>
      <c r="D86" s="55" t="str">
        <f>IF(SUM($D$1:D85)&gt;0,D85+1,IF(C86=Maanden!$A$5,1,""))</f>
        <v/>
      </c>
      <c r="E86" s="56">
        <v>31809</v>
      </c>
      <c r="F86" s="56">
        <v>31836</v>
      </c>
      <c r="G86" s="58" t="str">
        <f t="shared" si="3"/>
        <v>19872</v>
      </c>
    </row>
    <row r="87" spans="1:7" x14ac:dyDescent="0.25">
      <c r="A87" s="56">
        <v>29307</v>
      </c>
      <c r="C87" s="55" t="str">
        <f t="shared" si="2"/>
        <v>19873</v>
      </c>
      <c r="D87" s="55" t="str">
        <f>IF(SUM($D$1:D86)&gt;0,D86+1,IF(C87=Maanden!$A$5,1,""))</f>
        <v/>
      </c>
      <c r="E87" s="56">
        <v>31837</v>
      </c>
      <c r="F87" s="56">
        <v>31867</v>
      </c>
      <c r="G87" s="58" t="str">
        <f t="shared" si="3"/>
        <v>19873</v>
      </c>
    </row>
    <row r="88" spans="1:7" x14ac:dyDescent="0.25">
      <c r="A88" s="56">
        <v>29308</v>
      </c>
      <c r="C88" s="55" t="str">
        <f t="shared" si="2"/>
        <v>19874</v>
      </c>
      <c r="D88" s="55" t="str">
        <f>IF(SUM($D$1:D87)&gt;0,D87+1,IF(C88=Maanden!$A$5,1,""))</f>
        <v/>
      </c>
      <c r="E88" s="56">
        <v>31868</v>
      </c>
      <c r="F88" s="56">
        <v>31897</v>
      </c>
      <c r="G88" s="58" t="str">
        <f t="shared" si="3"/>
        <v>19874</v>
      </c>
    </row>
    <row r="89" spans="1:7" x14ac:dyDescent="0.25">
      <c r="A89" s="56">
        <v>29309</v>
      </c>
      <c r="C89" s="55" t="str">
        <f t="shared" si="2"/>
        <v>19875</v>
      </c>
      <c r="D89" s="55" t="str">
        <f>IF(SUM($D$1:D88)&gt;0,D88+1,IF(C89=Maanden!$A$5,1,""))</f>
        <v/>
      </c>
      <c r="E89" s="56">
        <v>31898</v>
      </c>
      <c r="F89" s="56">
        <v>31928</v>
      </c>
      <c r="G89" s="58" t="str">
        <f t="shared" si="3"/>
        <v>19875</v>
      </c>
    </row>
    <row r="90" spans="1:7" x14ac:dyDescent="0.25">
      <c r="A90" s="56">
        <v>29310</v>
      </c>
      <c r="C90" s="55" t="str">
        <f t="shared" si="2"/>
        <v>19876</v>
      </c>
      <c r="D90" s="55" t="str">
        <f>IF(SUM($D$1:D89)&gt;0,D89+1,IF(C90=Maanden!$A$5,1,""))</f>
        <v/>
      </c>
      <c r="E90" s="56">
        <v>31929</v>
      </c>
      <c r="F90" s="56">
        <v>31958</v>
      </c>
      <c r="G90" s="58" t="str">
        <f t="shared" si="3"/>
        <v>19876</v>
      </c>
    </row>
    <row r="91" spans="1:7" x14ac:dyDescent="0.25">
      <c r="A91" s="56">
        <v>29311</v>
      </c>
      <c r="C91" s="55" t="str">
        <f t="shared" si="2"/>
        <v>19877</v>
      </c>
      <c r="D91" s="55" t="str">
        <f>IF(SUM($D$1:D90)&gt;0,D90+1,IF(C91=Maanden!$A$5,1,""))</f>
        <v/>
      </c>
      <c r="E91" s="56">
        <v>31959</v>
      </c>
      <c r="F91" s="56">
        <v>31989</v>
      </c>
      <c r="G91" s="58" t="str">
        <f t="shared" si="3"/>
        <v>19877</v>
      </c>
    </row>
    <row r="92" spans="1:7" x14ac:dyDescent="0.25">
      <c r="A92" s="56">
        <v>29312</v>
      </c>
      <c r="C92" s="55" t="str">
        <f t="shared" si="2"/>
        <v>19878</v>
      </c>
      <c r="D92" s="55" t="str">
        <f>IF(SUM($D$1:D91)&gt;0,D91+1,IF(C92=Maanden!$A$5,1,""))</f>
        <v/>
      </c>
      <c r="E92" s="56">
        <v>31990</v>
      </c>
      <c r="F92" s="56">
        <v>32020</v>
      </c>
      <c r="G92" s="58" t="str">
        <f t="shared" si="3"/>
        <v>19878</v>
      </c>
    </row>
    <row r="93" spans="1:7" x14ac:dyDescent="0.25">
      <c r="A93" s="56">
        <v>29313</v>
      </c>
      <c r="C93" s="55" t="str">
        <f t="shared" si="2"/>
        <v>19879</v>
      </c>
      <c r="D93" s="55" t="str">
        <f>IF(SUM($D$1:D92)&gt;0,D92+1,IF(C93=Maanden!$A$5,1,""))</f>
        <v/>
      </c>
      <c r="E93" s="56">
        <v>32021</v>
      </c>
      <c r="F93" s="56">
        <v>32050</v>
      </c>
      <c r="G93" s="58" t="str">
        <f t="shared" si="3"/>
        <v>19879</v>
      </c>
    </row>
    <row r="94" spans="1:7" x14ac:dyDescent="0.25">
      <c r="A94" s="56">
        <v>29314</v>
      </c>
      <c r="C94" s="55" t="str">
        <f t="shared" si="2"/>
        <v>198710</v>
      </c>
      <c r="D94" s="55" t="str">
        <f>IF(SUM($D$1:D93)&gt;0,D93+1,IF(C94=Maanden!$A$5,1,""))</f>
        <v/>
      </c>
      <c r="E94" s="56">
        <v>32051</v>
      </c>
      <c r="F94" s="56">
        <v>32081</v>
      </c>
      <c r="G94" s="58" t="str">
        <f t="shared" si="3"/>
        <v>198710</v>
      </c>
    </row>
    <row r="95" spans="1:7" x14ac:dyDescent="0.25">
      <c r="A95" s="56">
        <v>29315</v>
      </c>
      <c r="C95" s="55" t="str">
        <f t="shared" si="2"/>
        <v>198711</v>
      </c>
      <c r="D95" s="55" t="str">
        <f>IF(SUM($D$1:D94)&gt;0,D94+1,IF(C95=Maanden!$A$5,1,""))</f>
        <v/>
      </c>
      <c r="E95" s="56">
        <v>32082</v>
      </c>
      <c r="F95" s="56">
        <v>32111</v>
      </c>
      <c r="G95" s="58" t="str">
        <f t="shared" si="3"/>
        <v>198711</v>
      </c>
    </row>
    <row r="96" spans="1:7" x14ac:dyDescent="0.25">
      <c r="A96" s="56">
        <v>29316</v>
      </c>
      <c r="C96" s="55" t="str">
        <f t="shared" si="2"/>
        <v>198712</v>
      </c>
      <c r="D96" s="55" t="str">
        <f>IF(SUM($D$1:D95)&gt;0,D95+1,IF(C96=Maanden!$A$5,1,""))</f>
        <v/>
      </c>
      <c r="E96" s="56">
        <v>32112</v>
      </c>
      <c r="F96" s="56">
        <v>32142</v>
      </c>
      <c r="G96" s="58" t="str">
        <f t="shared" si="3"/>
        <v>198712</v>
      </c>
    </row>
    <row r="97" spans="1:7" x14ac:dyDescent="0.25">
      <c r="A97" s="56">
        <v>29317</v>
      </c>
      <c r="C97" s="55" t="str">
        <f t="shared" si="2"/>
        <v>19881</v>
      </c>
      <c r="D97" s="55" t="str">
        <f>IF(SUM($D$1:D96)&gt;0,D96+1,IF(C97=Maanden!$A$5,1,""))</f>
        <v/>
      </c>
      <c r="E97" s="56">
        <v>32143</v>
      </c>
      <c r="F97" s="56">
        <v>32173</v>
      </c>
      <c r="G97" s="58" t="str">
        <f t="shared" si="3"/>
        <v>19881</v>
      </c>
    </row>
    <row r="98" spans="1:7" x14ac:dyDescent="0.25">
      <c r="A98" s="56">
        <v>29318</v>
      </c>
      <c r="C98" s="55" t="str">
        <f t="shared" si="2"/>
        <v>19882</v>
      </c>
      <c r="D98" s="55" t="str">
        <f>IF(SUM($D$1:D97)&gt;0,D97+1,IF(C98=Maanden!$A$5,1,""))</f>
        <v/>
      </c>
      <c r="E98" s="56">
        <v>32174</v>
      </c>
      <c r="F98" s="56">
        <v>32202</v>
      </c>
      <c r="G98" s="58" t="str">
        <f t="shared" si="3"/>
        <v>19882</v>
      </c>
    </row>
    <row r="99" spans="1:7" x14ac:dyDescent="0.25">
      <c r="A99" s="56">
        <v>29319</v>
      </c>
      <c r="C99" s="55" t="str">
        <f t="shared" si="2"/>
        <v>19883</v>
      </c>
      <c r="D99" s="55" t="str">
        <f>IF(SUM($D$1:D98)&gt;0,D98+1,IF(C99=Maanden!$A$5,1,""))</f>
        <v/>
      </c>
      <c r="E99" s="56">
        <v>32203</v>
      </c>
      <c r="F99" s="56">
        <v>32233</v>
      </c>
      <c r="G99" s="58" t="str">
        <f t="shared" si="3"/>
        <v>19883</v>
      </c>
    </row>
    <row r="100" spans="1:7" x14ac:dyDescent="0.25">
      <c r="A100" s="56">
        <v>29320</v>
      </c>
      <c r="C100" s="55" t="str">
        <f t="shared" si="2"/>
        <v>19884</v>
      </c>
      <c r="D100" s="55" t="str">
        <f>IF(SUM($D$1:D99)&gt;0,D99+1,IF(C100=Maanden!$A$5,1,""))</f>
        <v/>
      </c>
      <c r="E100" s="56">
        <v>32234</v>
      </c>
      <c r="F100" s="56">
        <v>32263</v>
      </c>
      <c r="G100" s="58" t="str">
        <f t="shared" si="3"/>
        <v>19884</v>
      </c>
    </row>
    <row r="101" spans="1:7" x14ac:dyDescent="0.25">
      <c r="A101" s="56">
        <v>29321</v>
      </c>
      <c r="C101" s="55" t="str">
        <f t="shared" si="2"/>
        <v>19885</v>
      </c>
      <c r="D101" s="55" t="str">
        <f>IF(SUM($D$1:D100)&gt;0,D100+1,IF(C101=Maanden!$A$5,1,""))</f>
        <v/>
      </c>
      <c r="E101" s="56">
        <v>32264</v>
      </c>
      <c r="F101" s="56">
        <v>32294</v>
      </c>
      <c r="G101" s="58" t="str">
        <f t="shared" si="3"/>
        <v>19885</v>
      </c>
    </row>
    <row r="102" spans="1:7" x14ac:dyDescent="0.25">
      <c r="A102" s="56">
        <v>29322</v>
      </c>
      <c r="C102" s="55" t="str">
        <f t="shared" si="2"/>
        <v>19886</v>
      </c>
      <c r="D102" s="55" t="str">
        <f>IF(SUM($D$1:D101)&gt;0,D101+1,IF(C102=Maanden!$A$5,1,""))</f>
        <v/>
      </c>
      <c r="E102" s="56">
        <v>32295</v>
      </c>
      <c r="F102" s="56">
        <v>32324</v>
      </c>
      <c r="G102" s="58" t="str">
        <f t="shared" si="3"/>
        <v>19886</v>
      </c>
    </row>
    <row r="103" spans="1:7" x14ac:dyDescent="0.25">
      <c r="A103" s="56">
        <v>29323</v>
      </c>
      <c r="C103" s="55" t="str">
        <f t="shared" si="2"/>
        <v>19887</v>
      </c>
      <c r="D103" s="55" t="str">
        <f>IF(SUM($D$1:D102)&gt;0,D102+1,IF(C103=Maanden!$A$5,1,""))</f>
        <v/>
      </c>
      <c r="E103" s="56">
        <v>32325</v>
      </c>
      <c r="F103" s="56">
        <v>32355</v>
      </c>
      <c r="G103" s="58" t="str">
        <f t="shared" si="3"/>
        <v>19887</v>
      </c>
    </row>
    <row r="104" spans="1:7" x14ac:dyDescent="0.25">
      <c r="A104" s="56">
        <v>29324</v>
      </c>
      <c r="C104" s="55" t="str">
        <f t="shared" si="2"/>
        <v>19888</v>
      </c>
      <c r="D104" s="55" t="str">
        <f>IF(SUM($D$1:D103)&gt;0,D103+1,IF(C104=Maanden!$A$5,1,""))</f>
        <v/>
      </c>
      <c r="E104" s="56">
        <v>32356</v>
      </c>
      <c r="F104" s="56">
        <v>32386</v>
      </c>
      <c r="G104" s="58" t="str">
        <f t="shared" si="3"/>
        <v>19888</v>
      </c>
    </row>
    <row r="105" spans="1:7" x14ac:dyDescent="0.25">
      <c r="A105" s="56">
        <v>29325</v>
      </c>
      <c r="C105" s="55" t="str">
        <f t="shared" si="2"/>
        <v>19889</v>
      </c>
      <c r="D105" s="55" t="str">
        <f>IF(SUM($D$1:D104)&gt;0,D104+1,IF(C105=Maanden!$A$5,1,""))</f>
        <v/>
      </c>
      <c r="E105" s="56">
        <v>32387</v>
      </c>
      <c r="F105" s="56">
        <v>32416</v>
      </c>
      <c r="G105" s="58" t="str">
        <f t="shared" si="3"/>
        <v>19889</v>
      </c>
    </row>
    <row r="106" spans="1:7" x14ac:dyDescent="0.25">
      <c r="A106" s="56">
        <v>29326</v>
      </c>
      <c r="C106" s="55" t="str">
        <f t="shared" si="2"/>
        <v>198810</v>
      </c>
      <c r="D106" s="55" t="str">
        <f>IF(SUM($D$1:D105)&gt;0,D105+1,IF(C106=Maanden!$A$5,1,""))</f>
        <v/>
      </c>
      <c r="E106" s="56">
        <v>32417</v>
      </c>
      <c r="F106" s="56">
        <v>32447</v>
      </c>
      <c r="G106" s="58" t="str">
        <f t="shared" si="3"/>
        <v>198810</v>
      </c>
    </row>
    <row r="107" spans="1:7" x14ac:dyDescent="0.25">
      <c r="A107" s="56">
        <v>29327</v>
      </c>
      <c r="C107" s="55" t="str">
        <f t="shared" si="2"/>
        <v>198811</v>
      </c>
      <c r="D107" s="55" t="str">
        <f>IF(SUM($D$1:D106)&gt;0,D106+1,IF(C107=Maanden!$A$5,1,""))</f>
        <v/>
      </c>
      <c r="E107" s="56">
        <v>32448</v>
      </c>
      <c r="F107" s="56">
        <v>32477</v>
      </c>
      <c r="G107" s="58" t="str">
        <f t="shared" si="3"/>
        <v>198811</v>
      </c>
    </row>
    <row r="108" spans="1:7" x14ac:dyDescent="0.25">
      <c r="A108" s="56">
        <v>29328</v>
      </c>
      <c r="C108" s="55" t="str">
        <f t="shared" si="2"/>
        <v>198812</v>
      </c>
      <c r="D108" s="55" t="str">
        <f>IF(SUM($D$1:D107)&gt;0,D107+1,IF(C108=Maanden!$A$5,1,""))</f>
        <v/>
      </c>
      <c r="E108" s="56">
        <v>32478</v>
      </c>
      <c r="F108" s="56">
        <v>32508</v>
      </c>
      <c r="G108" s="58" t="str">
        <f t="shared" si="3"/>
        <v>198812</v>
      </c>
    </row>
    <row r="109" spans="1:7" x14ac:dyDescent="0.25">
      <c r="A109" s="56">
        <v>29329</v>
      </c>
      <c r="C109" s="55" t="str">
        <f t="shared" si="2"/>
        <v>19891</v>
      </c>
      <c r="D109" s="55" t="str">
        <f>IF(SUM($D$1:D108)&gt;0,D108+1,IF(C109=Maanden!$A$5,1,""))</f>
        <v/>
      </c>
      <c r="E109" s="56">
        <v>32509</v>
      </c>
      <c r="F109" s="56">
        <v>32539</v>
      </c>
      <c r="G109" s="58" t="str">
        <f t="shared" si="3"/>
        <v>19891</v>
      </c>
    </row>
    <row r="110" spans="1:7" x14ac:dyDescent="0.25">
      <c r="A110" s="56">
        <v>29330</v>
      </c>
      <c r="C110" s="55" t="str">
        <f t="shared" si="2"/>
        <v>19892</v>
      </c>
      <c r="D110" s="55" t="str">
        <f>IF(SUM($D$1:D109)&gt;0,D109+1,IF(C110=Maanden!$A$5,1,""))</f>
        <v/>
      </c>
      <c r="E110" s="56">
        <v>32540</v>
      </c>
      <c r="F110" s="56">
        <v>32567</v>
      </c>
      <c r="G110" s="58" t="str">
        <f t="shared" si="3"/>
        <v>19892</v>
      </c>
    </row>
    <row r="111" spans="1:7" x14ac:dyDescent="0.25">
      <c r="A111" s="56">
        <v>29331</v>
      </c>
      <c r="C111" s="55" t="str">
        <f t="shared" si="2"/>
        <v>19893</v>
      </c>
      <c r="D111" s="55" t="str">
        <f>IF(SUM($D$1:D110)&gt;0,D110+1,IF(C111=Maanden!$A$5,1,""))</f>
        <v/>
      </c>
      <c r="E111" s="56">
        <v>32568</v>
      </c>
      <c r="F111" s="56">
        <v>32598</v>
      </c>
      <c r="G111" s="58" t="str">
        <f t="shared" si="3"/>
        <v>19893</v>
      </c>
    </row>
    <row r="112" spans="1:7" x14ac:dyDescent="0.25">
      <c r="A112" s="56">
        <v>29332</v>
      </c>
      <c r="C112" s="55" t="str">
        <f t="shared" si="2"/>
        <v>19894</v>
      </c>
      <c r="D112" s="55" t="str">
        <f>IF(SUM($D$1:D111)&gt;0,D111+1,IF(C112=Maanden!$A$5,1,""))</f>
        <v/>
      </c>
      <c r="E112" s="56">
        <v>32599</v>
      </c>
      <c r="F112" s="56">
        <v>32628</v>
      </c>
      <c r="G112" s="58" t="str">
        <f t="shared" si="3"/>
        <v>19894</v>
      </c>
    </row>
    <row r="113" spans="1:7" x14ac:dyDescent="0.25">
      <c r="A113" s="56">
        <v>29333</v>
      </c>
      <c r="C113" s="55" t="str">
        <f t="shared" si="2"/>
        <v>19895</v>
      </c>
      <c r="D113" s="55" t="str">
        <f>IF(SUM($D$1:D112)&gt;0,D112+1,IF(C113=Maanden!$A$5,1,""))</f>
        <v/>
      </c>
      <c r="E113" s="56">
        <v>32629</v>
      </c>
      <c r="F113" s="56">
        <v>32659</v>
      </c>
      <c r="G113" s="58" t="str">
        <f t="shared" si="3"/>
        <v>19895</v>
      </c>
    </row>
    <row r="114" spans="1:7" x14ac:dyDescent="0.25">
      <c r="A114" s="56">
        <v>29334</v>
      </c>
      <c r="C114" s="55" t="str">
        <f t="shared" si="2"/>
        <v>19896</v>
      </c>
      <c r="D114" s="55" t="str">
        <f>IF(SUM($D$1:D113)&gt;0,D113+1,IF(C114=Maanden!$A$5,1,""))</f>
        <v/>
      </c>
      <c r="E114" s="56">
        <v>32660</v>
      </c>
      <c r="F114" s="56">
        <v>32689</v>
      </c>
      <c r="G114" s="58" t="str">
        <f t="shared" si="3"/>
        <v>19896</v>
      </c>
    </row>
    <row r="115" spans="1:7" x14ac:dyDescent="0.25">
      <c r="A115" s="56">
        <v>29335</v>
      </c>
      <c r="C115" s="55" t="str">
        <f t="shared" si="2"/>
        <v>19897</v>
      </c>
      <c r="D115" s="55" t="str">
        <f>IF(SUM($D$1:D114)&gt;0,D114+1,IF(C115=Maanden!$A$5,1,""))</f>
        <v/>
      </c>
      <c r="E115" s="56">
        <v>32690</v>
      </c>
      <c r="F115" s="56">
        <v>32720</v>
      </c>
      <c r="G115" s="58" t="str">
        <f t="shared" si="3"/>
        <v>19897</v>
      </c>
    </row>
    <row r="116" spans="1:7" x14ac:dyDescent="0.25">
      <c r="A116" s="56">
        <v>29336</v>
      </c>
      <c r="C116" s="55" t="str">
        <f t="shared" si="2"/>
        <v>19898</v>
      </c>
      <c r="D116" s="55" t="str">
        <f>IF(SUM($D$1:D115)&gt;0,D115+1,IF(C116=Maanden!$A$5,1,""))</f>
        <v/>
      </c>
      <c r="E116" s="56">
        <v>32721</v>
      </c>
      <c r="F116" s="56">
        <v>32751</v>
      </c>
      <c r="G116" s="58" t="str">
        <f t="shared" si="3"/>
        <v>19898</v>
      </c>
    </row>
    <row r="117" spans="1:7" x14ac:dyDescent="0.25">
      <c r="A117" s="56">
        <v>29337</v>
      </c>
      <c r="C117" s="55" t="str">
        <f t="shared" si="2"/>
        <v>19899</v>
      </c>
      <c r="D117" s="55" t="str">
        <f>IF(SUM($D$1:D116)&gt;0,D116+1,IF(C117=Maanden!$A$5,1,""))</f>
        <v/>
      </c>
      <c r="E117" s="56">
        <v>32752</v>
      </c>
      <c r="F117" s="56">
        <v>32781</v>
      </c>
      <c r="G117" s="58" t="str">
        <f t="shared" si="3"/>
        <v>19899</v>
      </c>
    </row>
    <row r="118" spans="1:7" x14ac:dyDescent="0.25">
      <c r="A118" s="56">
        <v>29338</v>
      </c>
      <c r="C118" s="55" t="str">
        <f t="shared" si="2"/>
        <v>198910</v>
      </c>
      <c r="D118" s="55" t="str">
        <f>IF(SUM($D$1:D117)&gt;0,D117+1,IF(C118=Maanden!$A$5,1,""))</f>
        <v/>
      </c>
      <c r="E118" s="56">
        <v>32782</v>
      </c>
      <c r="F118" s="56">
        <v>32812</v>
      </c>
      <c r="G118" s="58" t="str">
        <f t="shared" si="3"/>
        <v>198910</v>
      </c>
    </row>
    <row r="119" spans="1:7" x14ac:dyDescent="0.25">
      <c r="A119" s="56">
        <v>29339</v>
      </c>
      <c r="C119" s="55" t="str">
        <f t="shared" si="2"/>
        <v>198911</v>
      </c>
      <c r="D119" s="55" t="str">
        <f>IF(SUM($D$1:D118)&gt;0,D118+1,IF(C119=Maanden!$A$5,1,""))</f>
        <v/>
      </c>
      <c r="E119" s="56">
        <v>32813</v>
      </c>
      <c r="F119" s="56">
        <v>32842</v>
      </c>
      <c r="G119" s="58" t="str">
        <f t="shared" si="3"/>
        <v>198911</v>
      </c>
    </row>
    <row r="120" spans="1:7" x14ac:dyDescent="0.25">
      <c r="A120" s="56">
        <v>29340</v>
      </c>
      <c r="C120" s="55" t="str">
        <f t="shared" si="2"/>
        <v>198912</v>
      </c>
      <c r="D120" s="55" t="str">
        <f>IF(SUM($D$1:D119)&gt;0,D119+1,IF(C120=Maanden!$A$5,1,""))</f>
        <v/>
      </c>
      <c r="E120" s="56">
        <v>32843</v>
      </c>
      <c r="F120" s="56">
        <v>32873</v>
      </c>
      <c r="G120" s="58" t="str">
        <f t="shared" si="3"/>
        <v>198912</v>
      </c>
    </row>
    <row r="121" spans="1:7" x14ac:dyDescent="0.25">
      <c r="A121" s="56">
        <v>29341</v>
      </c>
      <c r="C121" s="55" t="str">
        <f t="shared" si="2"/>
        <v>19901</v>
      </c>
      <c r="D121" s="55" t="str">
        <f>IF(SUM($D$1:D120)&gt;0,D120+1,IF(C121=Maanden!$A$5,1,""))</f>
        <v/>
      </c>
      <c r="E121" s="56">
        <v>32874</v>
      </c>
      <c r="F121" s="56">
        <v>32904</v>
      </c>
      <c r="G121" s="58" t="str">
        <f t="shared" si="3"/>
        <v>19901</v>
      </c>
    </row>
    <row r="122" spans="1:7" x14ac:dyDescent="0.25">
      <c r="A122" s="56">
        <v>29342</v>
      </c>
      <c r="C122" s="55" t="str">
        <f t="shared" si="2"/>
        <v>19902</v>
      </c>
      <c r="D122" s="55" t="str">
        <f>IF(SUM($D$1:D121)&gt;0,D121+1,IF(C122=Maanden!$A$5,1,""))</f>
        <v/>
      </c>
      <c r="E122" s="56">
        <v>32905</v>
      </c>
      <c r="F122" s="56">
        <v>32932</v>
      </c>
      <c r="G122" s="58" t="str">
        <f t="shared" si="3"/>
        <v>19902</v>
      </c>
    </row>
    <row r="123" spans="1:7" x14ac:dyDescent="0.25">
      <c r="A123" s="56">
        <v>29343</v>
      </c>
      <c r="C123" s="55" t="str">
        <f t="shared" si="2"/>
        <v>19903</v>
      </c>
      <c r="D123" s="55" t="str">
        <f>IF(SUM($D$1:D122)&gt;0,D122+1,IF(C123=Maanden!$A$5,1,""))</f>
        <v/>
      </c>
      <c r="E123" s="56">
        <v>32933</v>
      </c>
      <c r="F123" s="56">
        <v>32963</v>
      </c>
      <c r="G123" s="58" t="str">
        <f t="shared" si="3"/>
        <v>19903</v>
      </c>
    </row>
    <row r="124" spans="1:7" x14ac:dyDescent="0.25">
      <c r="A124" s="56">
        <v>29344</v>
      </c>
      <c r="C124" s="55" t="str">
        <f t="shared" si="2"/>
        <v>19904</v>
      </c>
      <c r="D124" s="55" t="str">
        <f>IF(SUM($D$1:D123)&gt;0,D123+1,IF(C124=Maanden!$A$5,1,""))</f>
        <v/>
      </c>
      <c r="E124" s="56">
        <v>32964</v>
      </c>
      <c r="F124" s="56">
        <v>32993</v>
      </c>
      <c r="G124" s="58" t="str">
        <f t="shared" si="3"/>
        <v>19904</v>
      </c>
    </row>
    <row r="125" spans="1:7" x14ac:dyDescent="0.25">
      <c r="A125" s="56">
        <v>29345</v>
      </c>
      <c r="C125" s="55" t="str">
        <f t="shared" si="2"/>
        <v>19905</v>
      </c>
      <c r="D125" s="55" t="str">
        <f>IF(SUM($D$1:D124)&gt;0,D124+1,IF(C125=Maanden!$A$5,1,""))</f>
        <v/>
      </c>
      <c r="E125" s="56">
        <v>32994</v>
      </c>
      <c r="F125" s="56">
        <v>33024</v>
      </c>
      <c r="G125" s="58" t="str">
        <f t="shared" si="3"/>
        <v>19905</v>
      </c>
    </row>
    <row r="126" spans="1:7" x14ac:dyDescent="0.25">
      <c r="A126" s="56">
        <v>29346</v>
      </c>
      <c r="C126" s="55" t="str">
        <f t="shared" si="2"/>
        <v>19906</v>
      </c>
      <c r="D126" s="55" t="str">
        <f>IF(SUM($D$1:D125)&gt;0,D125+1,IF(C126=Maanden!$A$5,1,""))</f>
        <v/>
      </c>
      <c r="E126" s="56">
        <v>33025</v>
      </c>
      <c r="F126" s="56">
        <v>33054</v>
      </c>
      <c r="G126" s="58" t="str">
        <f t="shared" si="3"/>
        <v>19906</v>
      </c>
    </row>
    <row r="127" spans="1:7" x14ac:dyDescent="0.25">
      <c r="A127" s="56">
        <v>29347</v>
      </c>
      <c r="C127" s="55" t="str">
        <f t="shared" si="2"/>
        <v>19907</v>
      </c>
      <c r="D127" s="55" t="str">
        <f>IF(SUM($D$1:D126)&gt;0,D126+1,IF(C127=Maanden!$A$5,1,""))</f>
        <v/>
      </c>
      <c r="E127" s="56">
        <v>33055</v>
      </c>
      <c r="F127" s="56">
        <v>33085</v>
      </c>
      <c r="G127" s="58" t="str">
        <f t="shared" si="3"/>
        <v>19907</v>
      </c>
    </row>
    <row r="128" spans="1:7" x14ac:dyDescent="0.25">
      <c r="A128" s="56">
        <v>29348</v>
      </c>
      <c r="C128" s="55" t="str">
        <f t="shared" si="2"/>
        <v>19908</v>
      </c>
      <c r="D128" s="55" t="str">
        <f>IF(SUM($D$1:D127)&gt;0,D127+1,IF(C128=Maanden!$A$5,1,""))</f>
        <v/>
      </c>
      <c r="E128" s="56">
        <v>33086</v>
      </c>
      <c r="F128" s="56">
        <v>33116</v>
      </c>
      <c r="G128" s="58" t="str">
        <f t="shared" si="3"/>
        <v>19908</v>
      </c>
    </row>
    <row r="129" spans="1:7" x14ac:dyDescent="0.25">
      <c r="A129" s="56">
        <v>29349</v>
      </c>
      <c r="C129" s="55" t="str">
        <f t="shared" ref="C129:C192" si="4">CONCATENATE(YEAR(E129),MONTH(E129))</f>
        <v>19909</v>
      </c>
      <c r="D129" s="55" t="str">
        <f>IF(SUM($D$1:D128)&gt;0,D128+1,IF(C129=Maanden!$A$5,1,""))</f>
        <v/>
      </c>
      <c r="E129" s="56">
        <v>33117</v>
      </c>
      <c r="F129" s="56">
        <v>33146</v>
      </c>
      <c r="G129" s="58" t="str">
        <f t="shared" si="3"/>
        <v>19909</v>
      </c>
    </row>
    <row r="130" spans="1:7" x14ac:dyDescent="0.25">
      <c r="A130" s="56">
        <v>29350</v>
      </c>
      <c r="C130" s="55" t="str">
        <f t="shared" si="4"/>
        <v>199010</v>
      </c>
      <c r="D130" s="55" t="str">
        <f>IF(SUM($D$1:D129)&gt;0,D129+1,IF(C130=Maanden!$A$5,1,""))</f>
        <v/>
      </c>
      <c r="E130" s="56">
        <v>33147</v>
      </c>
      <c r="F130" s="56">
        <v>33177</v>
      </c>
      <c r="G130" s="58" t="str">
        <f t="shared" ref="G130:G193" si="5">C130</f>
        <v>199010</v>
      </c>
    </row>
    <row r="131" spans="1:7" x14ac:dyDescent="0.25">
      <c r="A131" s="56">
        <v>29351</v>
      </c>
      <c r="C131" s="55" t="str">
        <f t="shared" si="4"/>
        <v>199011</v>
      </c>
      <c r="D131" s="55" t="str">
        <f>IF(SUM($D$1:D130)&gt;0,D130+1,IF(C131=Maanden!$A$5,1,""))</f>
        <v/>
      </c>
      <c r="E131" s="56">
        <v>33178</v>
      </c>
      <c r="F131" s="56">
        <v>33207</v>
      </c>
      <c r="G131" s="58" t="str">
        <f t="shared" si="5"/>
        <v>199011</v>
      </c>
    </row>
    <row r="132" spans="1:7" x14ac:dyDescent="0.25">
      <c r="A132" s="56">
        <v>29352</v>
      </c>
      <c r="C132" s="55" t="str">
        <f t="shared" si="4"/>
        <v>199012</v>
      </c>
      <c r="D132" s="55" t="str">
        <f>IF(SUM($D$1:D131)&gt;0,D131+1,IF(C132=Maanden!$A$5,1,""))</f>
        <v/>
      </c>
      <c r="E132" s="56">
        <v>33208</v>
      </c>
      <c r="F132" s="56">
        <v>33238</v>
      </c>
      <c r="G132" s="58" t="str">
        <f t="shared" si="5"/>
        <v>199012</v>
      </c>
    </row>
    <row r="133" spans="1:7" x14ac:dyDescent="0.25">
      <c r="A133" s="56">
        <v>29353</v>
      </c>
      <c r="C133" s="55" t="str">
        <f t="shared" si="4"/>
        <v>19911</v>
      </c>
      <c r="D133" s="55" t="str">
        <f>IF(SUM($D$1:D132)&gt;0,D132+1,IF(C133=Maanden!$A$5,1,""))</f>
        <v/>
      </c>
      <c r="E133" s="56">
        <v>33239</v>
      </c>
      <c r="F133" s="56">
        <v>33269</v>
      </c>
      <c r="G133" s="58" t="str">
        <f t="shared" si="5"/>
        <v>19911</v>
      </c>
    </row>
    <row r="134" spans="1:7" x14ac:dyDescent="0.25">
      <c r="A134" s="56">
        <v>29354</v>
      </c>
      <c r="C134" s="55" t="str">
        <f t="shared" si="4"/>
        <v>19912</v>
      </c>
      <c r="D134" s="55" t="str">
        <f>IF(SUM($D$1:D133)&gt;0,D133+1,IF(C134=Maanden!$A$5,1,""))</f>
        <v/>
      </c>
      <c r="E134" s="56">
        <v>33270</v>
      </c>
      <c r="F134" s="56">
        <v>33297</v>
      </c>
      <c r="G134" s="58" t="str">
        <f t="shared" si="5"/>
        <v>19912</v>
      </c>
    </row>
    <row r="135" spans="1:7" x14ac:dyDescent="0.25">
      <c r="A135" s="56">
        <v>29355</v>
      </c>
      <c r="C135" s="55" t="str">
        <f t="shared" si="4"/>
        <v>19913</v>
      </c>
      <c r="D135" s="55" t="str">
        <f>IF(SUM($D$1:D134)&gt;0,D134+1,IF(C135=Maanden!$A$5,1,""))</f>
        <v/>
      </c>
      <c r="E135" s="56">
        <v>33298</v>
      </c>
      <c r="F135" s="56">
        <v>33328</v>
      </c>
      <c r="G135" s="58" t="str">
        <f t="shared" si="5"/>
        <v>19913</v>
      </c>
    </row>
    <row r="136" spans="1:7" x14ac:dyDescent="0.25">
      <c r="A136" s="56">
        <v>29356</v>
      </c>
      <c r="C136" s="55" t="str">
        <f t="shared" si="4"/>
        <v>19914</v>
      </c>
      <c r="D136" s="55" t="str">
        <f>IF(SUM($D$1:D135)&gt;0,D135+1,IF(C136=Maanden!$A$5,1,""))</f>
        <v/>
      </c>
      <c r="E136" s="56">
        <v>33329</v>
      </c>
      <c r="F136" s="56">
        <v>33358</v>
      </c>
      <c r="G136" s="58" t="str">
        <f t="shared" si="5"/>
        <v>19914</v>
      </c>
    </row>
    <row r="137" spans="1:7" x14ac:dyDescent="0.25">
      <c r="A137" s="56">
        <v>29357</v>
      </c>
      <c r="C137" s="55" t="str">
        <f t="shared" si="4"/>
        <v>19915</v>
      </c>
      <c r="D137" s="55" t="str">
        <f>IF(SUM($D$1:D136)&gt;0,D136+1,IF(C137=Maanden!$A$5,1,""))</f>
        <v/>
      </c>
      <c r="E137" s="56">
        <v>33359</v>
      </c>
      <c r="F137" s="56">
        <v>33389</v>
      </c>
      <c r="G137" s="58" t="str">
        <f t="shared" si="5"/>
        <v>19915</v>
      </c>
    </row>
    <row r="138" spans="1:7" x14ac:dyDescent="0.25">
      <c r="A138" s="56">
        <v>29358</v>
      </c>
      <c r="C138" s="55" t="str">
        <f t="shared" si="4"/>
        <v>19916</v>
      </c>
      <c r="D138" s="55" t="str">
        <f>IF(SUM($D$1:D137)&gt;0,D137+1,IF(C138=Maanden!$A$5,1,""))</f>
        <v/>
      </c>
      <c r="E138" s="56">
        <v>33390</v>
      </c>
      <c r="F138" s="56">
        <v>33419</v>
      </c>
      <c r="G138" s="58" t="str">
        <f t="shared" si="5"/>
        <v>19916</v>
      </c>
    </row>
    <row r="139" spans="1:7" x14ac:dyDescent="0.25">
      <c r="A139" s="56">
        <v>29359</v>
      </c>
      <c r="C139" s="55" t="str">
        <f t="shared" si="4"/>
        <v>19917</v>
      </c>
      <c r="D139" s="55" t="str">
        <f>IF(SUM($D$1:D138)&gt;0,D138+1,IF(C139=Maanden!$A$5,1,""))</f>
        <v/>
      </c>
      <c r="E139" s="56">
        <v>33420</v>
      </c>
      <c r="F139" s="56">
        <v>33450</v>
      </c>
      <c r="G139" s="58" t="str">
        <f t="shared" si="5"/>
        <v>19917</v>
      </c>
    </row>
    <row r="140" spans="1:7" x14ac:dyDescent="0.25">
      <c r="A140" s="56">
        <v>29360</v>
      </c>
      <c r="C140" s="55" t="str">
        <f t="shared" si="4"/>
        <v>19918</v>
      </c>
      <c r="D140" s="55" t="str">
        <f>IF(SUM($D$1:D139)&gt;0,D139+1,IF(C140=Maanden!$A$5,1,""))</f>
        <v/>
      </c>
      <c r="E140" s="56">
        <v>33451</v>
      </c>
      <c r="F140" s="56">
        <v>33481</v>
      </c>
      <c r="G140" s="58" t="str">
        <f t="shared" si="5"/>
        <v>19918</v>
      </c>
    </row>
    <row r="141" spans="1:7" x14ac:dyDescent="0.25">
      <c r="A141" s="56">
        <v>29361</v>
      </c>
      <c r="C141" s="55" t="str">
        <f t="shared" si="4"/>
        <v>19919</v>
      </c>
      <c r="D141" s="55" t="str">
        <f>IF(SUM($D$1:D140)&gt;0,D140+1,IF(C141=Maanden!$A$5,1,""))</f>
        <v/>
      </c>
      <c r="E141" s="56">
        <v>33482</v>
      </c>
      <c r="F141" s="56">
        <v>33511</v>
      </c>
      <c r="G141" s="58" t="str">
        <f t="shared" si="5"/>
        <v>19919</v>
      </c>
    </row>
    <row r="142" spans="1:7" x14ac:dyDescent="0.25">
      <c r="A142" s="56">
        <v>29362</v>
      </c>
      <c r="C142" s="55" t="str">
        <f t="shared" si="4"/>
        <v>199110</v>
      </c>
      <c r="D142" s="55" t="str">
        <f>IF(SUM($D$1:D141)&gt;0,D141+1,IF(C142=Maanden!$A$5,1,""))</f>
        <v/>
      </c>
      <c r="E142" s="56">
        <v>33512</v>
      </c>
      <c r="F142" s="56">
        <v>33542</v>
      </c>
      <c r="G142" s="58" t="str">
        <f t="shared" si="5"/>
        <v>199110</v>
      </c>
    </row>
    <row r="143" spans="1:7" x14ac:dyDescent="0.25">
      <c r="A143" s="56">
        <v>29363</v>
      </c>
      <c r="C143" s="55" t="str">
        <f t="shared" si="4"/>
        <v>199111</v>
      </c>
      <c r="D143" s="55" t="str">
        <f>IF(SUM($D$1:D142)&gt;0,D142+1,IF(C143=Maanden!$A$5,1,""))</f>
        <v/>
      </c>
      <c r="E143" s="56">
        <v>33543</v>
      </c>
      <c r="F143" s="56">
        <v>33572</v>
      </c>
      <c r="G143" s="58" t="str">
        <f t="shared" si="5"/>
        <v>199111</v>
      </c>
    </row>
    <row r="144" spans="1:7" x14ac:dyDescent="0.25">
      <c r="A144" s="56">
        <v>29364</v>
      </c>
      <c r="C144" s="55" t="str">
        <f t="shared" si="4"/>
        <v>199112</v>
      </c>
      <c r="D144" s="55" t="str">
        <f>IF(SUM($D$1:D143)&gt;0,D143+1,IF(C144=Maanden!$A$5,1,""))</f>
        <v/>
      </c>
      <c r="E144" s="56">
        <v>33573</v>
      </c>
      <c r="F144" s="56">
        <v>33603</v>
      </c>
      <c r="G144" s="58" t="str">
        <f t="shared" si="5"/>
        <v>199112</v>
      </c>
    </row>
    <row r="145" spans="1:7" x14ac:dyDescent="0.25">
      <c r="A145" s="56">
        <v>29365</v>
      </c>
      <c r="C145" s="55" t="str">
        <f t="shared" si="4"/>
        <v>19921</v>
      </c>
      <c r="D145" s="55" t="str">
        <f>IF(SUM($D$1:D144)&gt;0,D144+1,IF(C145=Maanden!$A$5,1,""))</f>
        <v/>
      </c>
      <c r="E145" s="56">
        <v>33604</v>
      </c>
      <c r="F145" s="56">
        <v>33634</v>
      </c>
      <c r="G145" s="58" t="str">
        <f t="shared" si="5"/>
        <v>19921</v>
      </c>
    </row>
    <row r="146" spans="1:7" x14ac:dyDescent="0.25">
      <c r="A146" s="56">
        <v>29366</v>
      </c>
      <c r="C146" s="55" t="str">
        <f t="shared" si="4"/>
        <v>19922</v>
      </c>
      <c r="D146" s="55" t="str">
        <f>IF(SUM($D$1:D145)&gt;0,D145+1,IF(C146=Maanden!$A$5,1,""))</f>
        <v/>
      </c>
      <c r="E146" s="56">
        <v>33635</v>
      </c>
      <c r="F146" s="56">
        <v>33663</v>
      </c>
      <c r="G146" s="58" t="str">
        <f t="shared" si="5"/>
        <v>19922</v>
      </c>
    </row>
    <row r="147" spans="1:7" x14ac:dyDescent="0.25">
      <c r="A147" s="56">
        <v>29367</v>
      </c>
      <c r="C147" s="55" t="str">
        <f t="shared" si="4"/>
        <v>19923</v>
      </c>
      <c r="D147" s="55" t="str">
        <f>IF(SUM($D$1:D146)&gt;0,D146+1,IF(C147=Maanden!$A$5,1,""))</f>
        <v/>
      </c>
      <c r="E147" s="56">
        <v>33664</v>
      </c>
      <c r="F147" s="56">
        <v>33694</v>
      </c>
      <c r="G147" s="58" t="str">
        <f t="shared" si="5"/>
        <v>19923</v>
      </c>
    </row>
    <row r="148" spans="1:7" x14ac:dyDescent="0.25">
      <c r="A148" s="56">
        <v>29368</v>
      </c>
      <c r="C148" s="55" t="str">
        <f t="shared" si="4"/>
        <v>19924</v>
      </c>
      <c r="D148" s="55" t="str">
        <f>IF(SUM($D$1:D147)&gt;0,D147+1,IF(C148=Maanden!$A$5,1,""))</f>
        <v/>
      </c>
      <c r="E148" s="56">
        <v>33695</v>
      </c>
      <c r="F148" s="56">
        <v>33724</v>
      </c>
      <c r="G148" s="58" t="str">
        <f t="shared" si="5"/>
        <v>19924</v>
      </c>
    </row>
    <row r="149" spans="1:7" x14ac:dyDescent="0.25">
      <c r="A149" s="56">
        <v>29369</v>
      </c>
      <c r="C149" s="55" t="str">
        <f t="shared" si="4"/>
        <v>19925</v>
      </c>
      <c r="D149" s="55" t="str">
        <f>IF(SUM($D$1:D148)&gt;0,D148+1,IF(C149=Maanden!$A$5,1,""))</f>
        <v/>
      </c>
      <c r="E149" s="56">
        <v>33725</v>
      </c>
      <c r="F149" s="56">
        <v>33755</v>
      </c>
      <c r="G149" s="58" t="str">
        <f t="shared" si="5"/>
        <v>19925</v>
      </c>
    </row>
    <row r="150" spans="1:7" x14ac:dyDescent="0.25">
      <c r="A150" s="56">
        <v>29370</v>
      </c>
      <c r="C150" s="55" t="str">
        <f t="shared" si="4"/>
        <v>19926</v>
      </c>
      <c r="D150" s="55" t="str">
        <f>IF(SUM($D$1:D149)&gt;0,D149+1,IF(C150=Maanden!$A$5,1,""))</f>
        <v/>
      </c>
      <c r="E150" s="56">
        <v>33756</v>
      </c>
      <c r="F150" s="56">
        <v>33785</v>
      </c>
      <c r="G150" s="58" t="str">
        <f t="shared" si="5"/>
        <v>19926</v>
      </c>
    </row>
    <row r="151" spans="1:7" x14ac:dyDescent="0.25">
      <c r="A151" s="56">
        <v>29371</v>
      </c>
      <c r="C151" s="55" t="str">
        <f t="shared" si="4"/>
        <v>19927</v>
      </c>
      <c r="D151" s="55" t="str">
        <f>IF(SUM($D$1:D150)&gt;0,D150+1,IF(C151=Maanden!$A$5,1,""))</f>
        <v/>
      </c>
      <c r="E151" s="56">
        <v>33786</v>
      </c>
      <c r="F151" s="56">
        <v>33816</v>
      </c>
      <c r="G151" s="58" t="str">
        <f t="shared" si="5"/>
        <v>19927</v>
      </c>
    </row>
    <row r="152" spans="1:7" x14ac:dyDescent="0.25">
      <c r="A152" s="56">
        <v>29372</v>
      </c>
      <c r="C152" s="55" t="str">
        <f t="shared" si="4"/>
        <v>19928</v>
      </c>
      <c r="D152" s="55" t="str">
        <f>IF(SUM($D$1:D151)&gt;0,D151+1,IF(C152=Maanden!$A$5,1,""))</f>
        <v/>
      </c>
      <c r="E152" s="56">
        <v>33817</v>
      </c>
      <c r="F152" s="56">
        <v>33847</v>
      </c>
      <c r="G152" s="58" t="str">
        <f t="shared" si="5"/>
        <v>19928</v>
      </c>
    </row>
    <row r="153" spans="1:7" x14ac:dyDescent="0.25">
      <c r="A153" s="56">
        <v>29373</v>
      </c>
      <c r="C153" s="55" t="str">
        <f t="shared" si="4"/>
        <v>19929</v>
      </c>
      <c r="D153" s="55" t="str">
        <f>IF(SUM($D$1:D152)&gt;0,D152+1,IF(C153=Maanden!$A$5,1,""))</f>
        <v/>
      </c>
      <c r="E153" s="56">
        <v>33848</v>
      </c>
      <c r="F153" s="56">
        <v>33877</v>
      </c>
      <c r="G153" s="58" t="str">
        <f t="shared" si="5"/>
        <v>19929</v>
      </c>
    </row>
    <row r="154" spans="1:7" x14ac:dyDescent="0.25">
      <c r="A154" s="56">
        <v>29374</v>
      </c>
      <c r="C154" s="55" t="str">
        <f t="shared" si="4"/>
        <v>199210</v>
      </c>
      <c r="D154" s="55" t="str">
        <f>IF(SUM($D$1:D153)&gt;0,D153+1,IF(C154=Maanden!$A$5,1,""))</f>
        <v/>
      </c>
      <c r="E154" s="56">
        <v>33878</v>
      </c>
      <c r="F154" s="56">
        <v>33908</v>
      </c>
      <c r="G154" s="58" t="str">
        <f t="shared" si="5"/>
        <v>199210</v>
      </c>
    </row>
    <row r="155" spans="1:7" x14ac:dyDescent="0.25">
      <c r="A155" s="56">
        <v>29375</v>
      </c>
      <c r="C155" s="55" t="str">
        <f t="shared" si="4"/>
        <v>199211</v>
      </c>
      <c r="D155" s="55" t="str">
        <f>IF(SUM($D$1:D154)&gt;0,D154+1,IF(C155=Maanden!$A$5,1,""))</f>
        <v/>
      </c>
      <c r="E155" s="56">
        <v>33909</v>
      </c>
      <c r="F155" s="56">
        <v>33938</v>
      </c>
      <c r="G155" s="58" t="str">
        <f t="shared" si="5"/>
        <v>199211</v>
      </c>
    </row>
    <row r="156" spans="1:7" x14ac:dyDescent="0.25">
      <c r="A156" s="56">
        <v>29376</v>
      </c>
      <c r="C156" s="55" t="str">
        <f t="shared" si="4"/>
        <v>199212</v>
      </c>
      <c r="D156" s="55" t="str">
        <f>IF(SUM($D$1:D155)&gt;0,D155+1,IF(C156=Maanden!$A$5,1,""))</f>
        <v/>
      </c>
      <c r="E156" s="56">
        <v>33939</v>
      </c>
      <c r="F156" s="56">
        <v>33969</v>
      </c>
      <c r="G156" s="58" t="str">
        <f t="shared" si="5"/>
        <v>199212</v>
      </c>
    </row>
    <row r="157" spans="1:7" x14ac:dyDescent="0.25">
      <c r="A157" s="56">
        <v>29377</v>
      </c>
      <c r="C157" s="55" t="str">
        <f t="shared" si="4"/>
        <v>19931</v>
      </c>
      <c r="D157" s="55" t="str">
        <f>IF(SUM($D$1:D156)&gt;0,D156+1,IF(C157=Maanden!$A$5,1,""))</f>
        <v/>
      </c>
      <c r="E157" s="56">
        <v>33970</v>
      </c>
      <c r="F157" s="56">
        <v>34000</v>
      </c>
      <c r="G157" s="58" t="str">
        <f t="shared" si="5"/>
        <v>19931</v>
      </c>
    </row>
    <row r="158" spans="1:7" x14ac:dyDescent="0.25">
      <c r="A158" s="56">
        <v>29378</v>
      </c>
      <c r="C158" s="55" t="str">
        <f t="shared" si="4"/>
        <v>19932</v>
      </c>
      <c r="D158" s="55" t="str">
        <f>IF(SUM($D$1:D157)&gt;0,D157+1,IF(C158=Maanden!$A$5,1,""))</f>
        <v/>
      </c>
      <c r="E158" s="56">
        <v>34001</v>
      </c>
      <c r="F158" s="56">
        <v>34028</v>
      </c>
      <c r="G158" s="58" t="str">
        <f t="shared" si="5"/>
        <v>19932</v>
      </c>
    </row>
    <row r="159" spans="1:7" x14ac:dyDescent="0.25">
      <c r="A159" s="56">
        <v>29379</v>
      </c>
      <c r="C159" s="55" t="str">
        <f t="shared" si="4"/>
        <v>19933</v>
      </c>
      <c r="D159" s="55" t="str">
        <f>IF(SUM($D$1:D158)&gt;0,D158+1,IF(C159=Maanden!$A$5,1,""))</f>
        <v/>
      </c>
      <c r="E159" s="56">
        <v>34029</v>
      </c>
      <c r="F159" s="56">
        <v>34059</v>
      </c>
      <c r="G159" s="58" t="str">
        <f t="shared" si="5"/>
        <v>19933</v>
      </c>
    </row>
    <row r="160" spans="1:7" x14ac:dyDescent="0.25">
      <c r="A160" s="56">
        <v>29380</v>
      </c>
      <c r="C160" s="55" t="str">
        <f t="shared" si="4"/>
        <v>19934</v>
      </c>
      <c r="D160" s="55" t="str">
        <f>IF(SUM($D$1:D159)&gt;0,D159+1,IF(C160=Maanden!$A$5,1,""))</f>
        <v/>
      </c>
      <c r="E160" s="56">
        <v>34060</v>
      </c>
      <c r="F160" s="56">
        <v>34089</v>
      </c>
      <c r="G160" s="58" t="str">
        <f t="shared" si="5"/>
        <v>19934</v>
      </c>
    </row>
    <row r="161" spans="1:7" x14ac:dyDescent="0.25">
      <c r="A161" s="56">
        <v>29381</v>
      </c>
      <c r="C161" s="55" t="str">
        <f t="shared" si="4"/>
        <v>19935</v>
      </c>
      <c r="D161" s="55" t="str">
        <f>IF(SUM($D$1:D160)&gt;0,D160+1,IF(C161=Maanden!$A$5,1,""))</f>
        <v/>
      </c>
      <c r="E161" s="56">
        <v>34090</v>
      </c>
      <c r="F161" s="56">
        <v>34120</v>
      </c>
      <c r="G161" s="58" t="str">
        <f t="shared" si="5"/>
        <v>19935</v>
      </c>
    </row>
    <row r="162" spans="1:7" x14ac:dyDescent="0.25">
      <c r="A162" s="56">
        <v>29382</v>
      </c>
      <c r="C162" s="55" t="str">
        <f t="shared" si="4"/>
        <v>19936</v>
      </c>
      <c r="D162" s="55" t="str">
        <f>IF(SUM($D$1:D161)&gt;0,D161+1,IF(C162=Maanden!$A$5,1,""))</f>
        <v/>
      </c>
      <c r="E162" s="56">
        <v>34121</v>
      </c>
      <c r="F162" s="56">
        <v>34150</v>
      </c>
      <c r="G162" s="58" t="str">
        <f t="shared" si="5"/>
        <v>19936</v>
      </c>
    </row>
    <row r="163" spans="1:7" x14ac:dyDescent="0.25">
      <c r="A163" s="56">
        <v>29383</v>
      </c>
      <c r="C163" s="55" t="str">
        <f t="shared" si="4"/>
        <v>19937</v>
      </c>
      <c r="D163" s="55" t="str">
        <f>IF(SUM($D$1:D162)&gt;0,D162+1,IF(C163=Maanden!$A$5,1,""))</f>
        <v/>
      </c>
      <c r="E163" s="56">
        <v>34151</v>
      </c>
      <c r="F163" s="56">
        <v>34181</v>
      </c>
      <c r="G163" s="58" t="str">
        <f t="shared" si="5"/>
        <v>19937</v>
      </c>
    </row>
    <row r="164" spans="1:7" x14ac:dyDescent="0.25">
      <c r="A164" s="56">
        <v>29384</v>
      </c>
      <c r="C164" s="55" t="str">
        <f t="shared" si="4"/>
        <v>19938</v>
      </c>
      <c r="D164" s="55" t="str">
        <f>IF(SUM($D$1:D163)&gt;0,D163+1,IF(C164=Maanden!$A$5,1,""))</f>
        <v/>
      </c>
      <c r="E164" s="56">
        <v>34182</v>
      </c>
      <c r="F164" s="56">
        <v>34212</v>
      </c>
      <c r="G164" s="58" t="str">
        <f t="shared" si="5"/>
        <v>19938</v>
      </c>
    </row>
    <row r="165" spans="1:7" x14ac:dyDescent="0.25">
      <c r="A165" s="56">
        <v>29385</v>
      </c>
      <c r="C165" s="55" t="str">
        <f t="shared" si="4"/>
        <v>19939</v>
      </c>
      <c r="D165" s="55" t="str">
        <f>IF(SUM($D$1:D164)&gt;0,D164+1,IF(C165=Maanden!$A$5,1,""))</f>
        <v/>
      </c>
      <c r="E165" s="56">
        <v>34213</v>
      </c>
      <c r="F165" s="56">
        <v>34242</v>
      </c>
      <c r="G165" s="58" t="str">
        <f t="shared" si="5"/>
        <v>19939</v>
      </c>
    </row>
    <row r="166" spans="1:7" x14ac:dyDescent="0.25">
      <c r="A166" s="56">
        <v>29386</v>
      </c>
      <c r="C166" s="55" t="str">
        <f t="shared" si="4"/>
        <v>199310</v>
      </c>
      <c r="D166" s="55" t="str">
        <f>IF(SUM($D$1:D165)&gt;0,D165+1,IF(C166=Maanden!$A$5,1,""))</f>
        <v/>
      </c>
      <c r="E166" s="56">
        <v>34243</v>
      </c>
      <c r="F166" s="56">
        <v>34273</v>
      </c>
      <c r="G166" s="58" t="str">
        <f t="shared" si="5"/>
        <v>199310</v>
      </c>
    </row>
    <row r="167" spans="1:7" x14ac:dyDescent="0.25">
      <c r="A167" s="56">
        <v>29387</v>
      </c>
      <c r="C167" s="55" t="str">
        <f t="shared" si="4"/>
        <v>199311</v>
      </c>
      <c r="D167" s="55" t="str">
        <f>IF(SUM($D$1:D166)&gt;0,D166+1,IF(C167=Maanden!$A$5,1,""))</f>
        <v/>
      </c>
      <c r="E167" s="56">
        <v>34274</v>
      </c>
      <c r="F167" s="56">
        <v>34303</v>
      </c>
      <c r="G167" s="58" t="str">
        <f t="shared" si="5"/>
        <v>199311</v>
      </c>
    </row>
    <row r="168" spans="1:7" x14ac:dyDescent="0.25">
      <c r="A168" s="56">
        <v>29388</v>
      </c>
      <c r="C168" s="55" t="str">
        <f t="shared" si="4"/>
        <v>199312</v>
      </c>
      <c r="D168" s="55" t="str">
        <f>IF(SUM($D$1:D167)&gt;0,D167+1,IF(C168=Maanden!$A$5,1,""))</f>
        <v/>
      </c>
      <c r="E168" s="56">
        <v>34304</v>
      </c>
      <c r="F168" s="56">
        <v>34334</v>
      </c>
      <c r="G168" s="58" t="str">
        <f t="shared" si="5"/>
        <v>199312</v>
      </c>
    </row>
    <row r="169" spans="1:7" x14ac:dyDescent="0.25">
      <c r="A169" s="56">
        <v>29389</v>
      </c>
      <c r="C169" s="55" t="str">
        <f t="shared" si="4"/>
        <v>19941</v>
      </c>
      <c r="D169" s="55" t="str">
        <f>IF(SUM($D$1:D168)&gt;0,D168+1,IF(C169=Maanden!$A$5,1,""))</f>
        <v/>
      </c>
      <c r="E169" s="56">
        <v>34335</v>
      </c>
      <c r="F169" s="56">
        <v>34365</v>
      </c>
      <c r="G169" s="58" t="str">
        <f t="shared" si="5"/>
        <v>19941</v>
      </c>
    </row>
    <row r="170" spans="1:7" x14ac:dyDescent="0.25">
      <c r="A170" s="56">
        <v>29390</v>
      </c>
      <c r="C170" s="55" t="str">
        <f t="shared" si="4"/>
        <v>19942</v>
      </c>
      <c r="D170" s="55" t="str">
        <f>IF(SUM($D$1:D169)&gt;0,D169+1,IF(C170=Maanden!$A$5,1,""))</f>
        <v/>
      </c>
      <c r="E170" s="56">
        <v>34366</v>
      </c>
      <c r="F170" s="56">
        <v>34393</v>
      </c>
      <c r="G170" s="58" t="str">
        <f t="shared" si="5"/>
        <v>19942</v>
      </c>
    </row>
    <row r="171" spans="1:7" x14ac:dyDescent="0.25">
      <c r="A171" s="56">
        <v>29391</v>
      </c>
      <c r="C171" s="55" t="str">
        <f t="shared" si="4"/>
        <v>19943</v>
      </c>
      <c r="D171" s="55" t="str">
        <f>IF(SUM($D$1:D170)&gt;0,D170+1,IF(C171=Maanden!$A$5,1,""))</f>
        <v/>
      </c>
      <c r="E171" s="56">
        <v>34394</v>
      </c>
      <c r="F171" s="56">
        <v>34424</v>
      </c>
      <c r="G171" s="58" t="str">
        <f t="shared" si="5"/>
        <v>19943</v>
      </c>
    </row>
    <row r="172" spans="1:7" x14ac:dyDescent="0.25">
      <c r="A172" s="56">
        <v>29392</v>
      </c>
      <c r="C172" s="55" t="str">
        <f t="shared" si="4"/>
        <v>19944</v>
      </c>
      <c r="D172" s="55" t="str">
        <f>IF(SUM($D$1:D171)&gt;0,D171+1,IF(C172=Maanden!$A$5,1,""))</f>
        <v/>
      </c>
      <c r="E172" s="56">
        <v>34425</v>
      </c>
      <c r="F172" s="56">
        <v>34454</v>
      </c>
      <c r="G172" s="58" t="str">
        <f t="shared" si="5"/>
        <v>19944</v>
      </c>
    </row>
    <row r="173" spans="1:7" x14ac:dyDescent="0.25">
      <c r="A173" s="56">
        <v>29393</v>
      </c>
      <c r="C173" s="55" t="str">
        <f t="shared" si="4"/>
        <v>19945</v>
      </c>
      <c r="D173" s="55" t="str">
        <f>IF(SUM($D$1:D172)&gt;0,D172+1,IF(C173=Maanden!$A$5,1,""))</f>
        <v/>
      </c>
      <c r="E173" s="56">
        <v>34455</v>
      </c>
      <c r="F173" s="56">
        <v>34485</v>
      </c>
      <c r="G173" s="58" t="str">
        <f t="shared" si="5"/>
        <v>19945</v>
      </c>
    </row>
    <row r="174" spans="1:7" x14ac:dyDescent="0.25">
      <c r="A174" s="56">
        <v>29394</v>
      </c>
      <c r="C174" s="55" t="str">
        <f t="shared" si="4"/>
        <v>19946</v>
      </c>
      <c r="D174" s="55" t="str">
        <f>IF(SUM($D$1:D173)&gt;0,D173+1,IF(C174=Maanden!$A$5,1,""))</f>
        <v/>
      </c>
      <c r="E174" s="56">
        <v>34486</v>
      </c>
      <c r="F174" s="56">
        <v>34515</v>
      </c>
      <c r="G174" s="58" t="str">
        <f t="shared" si="5"/>
        <v>19946</v>
      </c>
    </row>
    <row r="175" spans="1:7" x14ac:dyDescent="0.25">
      <c r="A175" s="56">
        <v>29395</v>
      </c>
      <c r="C175" s="55" t="str">
        <f t="shared" si="4"/>
        <v>19947</v>
      </c>
      <c r="D175" s="55" t="str">
        <f>IF(SUM($D$1:D174)&gt;0,D174+1,IF(C175=Maanden!$A$5,1,""))</f>
        <v/>
      </c>
      <c r="E175" s="56">
        <v>34516</v>
      </c>
      <c r="F175" s="56">
        <v>34546</v>
      </c>
      <c r="G175" s="58" t="str">
        <f t="shared" si="5"/>
        <v>19947</v>
      </c>
    </row>
    <row r="176" spans="1:7" x14ac:dyDescent="0.25">
      <c r="A176" s="56">
        <v>29396</v>
      </c>
      <c r="C176" s="55" t="str">
        <f t="shared" si="4"/>
        <v>19948</v>
      </c>
      <c r="D176" s="55" t="str">
        <f>IF(SUM($D$1:D175)&gt;0,D175+1,IF(C176=Maanden!$A$5,1,""))</f>
        <v/>
      </c>
      <c r="E176" s="56">
        <v>34547</v>
      </c>
      <c r="F176" s="56">
        <v>34577</v>
      </c>
      <c r="G176" s="58" t="str">
        <f t="shared" si="5"/>
        <v>19948</v>
      </c>
    </row>
    <row r="177" spans="1:7" x14ac:dyDescent="0.25">
      <c r="A177" s="56">
        <v>29397</v>
      </c>
      <c r="C177" s="55" t="str">
        <f t="shared" si="4"/>
        <v>19949</v>
      </c>
      <c r="D177" s="55" t="str">
        <f>IF(SUM($D$1:D176)&gt;0,D176+1,IF(C177=Maanden!$A$5,1,""))</f>
        <v/>
      </c>
      <c r="E177" s="56">
        <v>34578</v>
      </c>
      <c r="F177" s="56">
        <v>34607</v>
      </c>
      <c r="G177" s="58" t="str">
        <f t="shared" si="5"/>
        <v>19949</v>
      </c>
    </row>
    <row r="178" spans="1:7" x14ac:dyDescent="0.25">
      <c r="A178" s="56">
        <v>29398</v>
      </c>
      <c r="C178" s="55" t="str">
        <f t="shared" si="4"/>
        <v>199410</v>
      </c>
      <c r="D178" s="55" t="str">
        <f>IF(SUM($D$1:D177)&gt;0,D177+1,IF(C178=Maanden!$A$5,1,""))</f>
        <v/>
      </c>
      <c r="E178" s="56">
        <v>34608</v>
      </c>
      <c r="F178" s="56">
        <v>34638</v>
      </c>
      <c r="G178" s="58" t="str">
        <f t="shared" si="5"/>
        <v>199410</v>
      </c>
    </row>
    <row r="179" spans="1:7" x14ac:dyDescent="0.25">
      <c r="A179" s="56">
        <v>29399</v>
      </c>
      <c r="C179" s="55" t="str">
        <f t="shared" si="4"/>
        <v>199411</v>
      </c>
      <c r="D179" s="55" t="str">
        <f>IF(SUM($D$1:D178)&gt;0,D178+1,IF(C179=Maanden!$A$5,1,""))</f>
        <v/>
      </c>
      <c r="E179" s="56">
        <v>34639</v>
      </c>
      <c r="F179" s="56">
        <v>34668</v>
      </c>
      <c r="G179" s="58" t="str">
        <f t="shared" si="5"/>
        <v>199411</v>
      </c>
    </row>
    <row r="180" spans="1:7" x14ac:dyDescent="0.25">
      <c r="A180" s="56">
        <v>29400</v>
      </c>
      <c r="C180" s="55" t="str">
        <f t="shared" si="4"/>
        <v>199412</v>
      </c>
      <c r="D180" s="55" t="str">
        <f>IF(SUM($D$1:D179)&gt;0,D179+1,IF(C180=Maanden!$A$5,1,""))</f>
        <v/>
      </c>
      <c r="E180" s="56">
        <v>34669</v>
      </c>
      <c r="F180" s="56">
        <v>34699</v>
      </c>
      <c r="G180" s="58" t="str">
        <f t="shared" si="5"/>
        <v>199412</v>
      </c>
    </row>
    <row r="181" spans="1:7" x14ac:dyDescent="0.25">
      <c r="A181" s="56">
        <v>29401</v>
      </c>
      <c r="C181" s="55" t="str">
        <f t="shared" si="4"/>
        <v>19951</v>
      </c>
      <c r="D181" s="55" t="str">
        <f>IF(SUM($D$1:D180)&gt;0,D180+1,IF(C181=Maanden!$A$5,1,""))</f>
        <v/>
      </c>
      <c r="E181" s="56">
        <v>34700</v>
      </c>
      <c r="F181" s="56">
        <v>34730</v>
      </c>
      <c r="G181" s="58" t="str">
        <f t="shared" si="5"/>
        <v>19951</v>
      </c>
    </row>
    <row r="182" spans="1:7" x14ac:dyDescent="0.25">
      <c r="A182" s="56">
        <v>29402</v>
      </c>
      <c r="C182" s="55" t="str">
        <f t="shared" si="4"/>
        <v>19952</v>
      </c>
      <c r="D182" s="55" t="str">
        <f>IF(SUM($D$1:D181)&gt;0,D181+1,IF(C182=Maanden!$A$5,1,""))</f>
        <v/>
      </c>
      <c r="E182" s="56">
        <v>34731</v>
      </c>
      <c r="F182" s="56">
        <v>34758</v>
      </c>
      <c r="G182" s="58" t="str">
        <f t="shared" si="5"/>
        <v>19952</v>
      </c>
    </row>
    <row r="183" spans="1:7" x14ac:dyDescent="0.25">
      <c r="A183" s="56">
        <v>29403</v>
      </c>
      <c r="C183" s="55" t="str">
        <f t="shared" si="4"/>
        <v>19953</v>
      </c>
      <c r="D183" s="55" t="str">
        <f>IF(SUM($D$1:D182)&gt;0,D182+1,IF(C183=Maanden!$A$5,1,""))</f>
        <v/>
      </c>
      <c r="E183" s="56">
        <v>34759</v>
      </c>
      <c r="F183" s="56">
        <v>34789</v>
      </c>
      <c r="G183" s="58" t="str">
        <f t="shared" si="5"/>
        <v>19953</v>
      </c>
    </row>
    <row r="184" spans="1:7" x14ac:dyDescent="0.25">
      <c r="A184" s="56">
        <v>29404</v>
      </c>
      <c r="C184" s="55" t="str">
        <f t="shared" si="4"/>
        <v>19954</v>
      </c>
      <c r="D184" s="55" t="str">
        <f>IF(SUM($D$1:D183)&gt;0,D183+1,IF(C184=Maanden!$A$5,1,""))</f>
        <v/>
      </c>
      <c r="E184" s="56">
        <v>34790</v>
      </c>
      <c r="F184" s="56">
        <v>34819</v>
      </c>
      <c r="G184" s="58" t="str">
        <f t="shared" si="5"/>
        <v>19954</v>
      </c>
    </row>
    <row r="185" spans="1:7" x14ac:dyDescent="0.25">
      <c r="A185" s="56">
        <v>29405</v>
      </c>
      <c r="C185" s="55" t="str">
        <f t="shared" si="4"/>
        <v>19955</v>
      </c>
      <c r="D185" s="55" t="str">
        <f>IF(SUM($D$1:D184)&gt;0,D184+1,IF(C185=Maanden!$A$5,1,""))</f>
        <v/>
      </c>
      <c r="E185" s="56">
        <v>34820</v>
      </c>
      <c r="F185" s="56">
        <v>34850</v>
      </c>
      <c r="G185" s="58" t="str">
        <f t="shared" si="5"/>
        <v>19955</v>
      </c>
    </row>
    <row r="186" spans="1:7" x14ac:dyDescent="0.25">
      <c r="A186" s="56">
        <v>29406</v>
      </c>
      <c r="C186" s="55" t="str">
        <f t="shared" si="4"/>
        <v>19956</v>
      </c>
      <c r="D186" s="55" t="str">
        <f>IF(SUM($D$1:D185)&gt;0,D185+1,IF(C186=Maanden!$A$5,1,""))</f>
        <v/>
      </c>
      <c r="E186" s="56">
        <v>34851</v>
      </c>
      <c r="F186" s="56">
        <v>34880</v>
      </c>
      <c r="G186" s="58" t="str">
        <f t="shared" si="5"/>
        <v>19956</v>
      </c>
    </row>
    <row r="187" spans="1:7" x14ac:dyDescent="0.25">
      <c r="A187" s="56">
        <v>29407</v>
      </c>
      <c r="C187" s="55" t="str">
        <f t="shared" si="4"/>
        <v>19957</v>
      </c>
      <c r="D187" s="55" t="str">
        <f>IF(SUM($D$1:D186)&gt;0,D186+1,IF(C187=Maanden!$A$5,1,""))</f>
        <v/>
      </c>
      <c r="E187" s="56">
        <v>34881</v>
      </c>
      <c r="F187" s="56">
        <v>34911</v>
      </c>
      <c r="G187" s="58" t="str">
        <f t="shared" si="5"/>
        <v>19957</v>
      </c>
    </row>
    <row r="188" spans="1:7" x14ac:dyDescent="0.25">
      <c r="A188" s="56">
        <v>29408</v>
      </c>
      <c r="C188" s="55" t="str">
        <f t="shared" si="4"/>
        <v>19958</v>
      </c>
      <c r="D188" s="55" t="str">
        <f>IF(SUM($D$1:D187)&gt;0,D187+1,IF(C188=Maanden!$A$5,1,""))</f>
        <v/>
      </c>
      <c r="E188" s="56">
        <v>34912</v>
      </c>
      <c r="F188" s="56">
        <v>34942</v>
      </c>
      <c r="G188" s="58" t="str">
        <f t="shared" si="5"/>
        <v>19958</v>
      </c>
    </row>
    <row r="189" spans="1:7" x14ac:dyDescent="0.25">
      <c r="A189" s="56">
        <v>29409</v>
      </c>
      <c r="C189" s="55" t="str">
        <f t="shared" si="4"/>
        <v>19959</v>
      </c>
      <c r="D189" s="55" t="str">
        <f>IF(SUM($D$1:D188)&gt;0,D188+1,IF(C189=Maanden!$A$5,1,""))</f>
        <v/>
      </c>
      <c r="E189" s="56">
        <v>34943</v>
      </c>
      <c r="F189" s="56">
        <v>34972</v>
      </c>
      <c r="G189" s="58" t="str">
        <f t="shared" si="5"/>
        <v>19959</v>
      </c>
    </row>
    <row r="190" spans="1:7" x14ac:dyDescent="0.25">
      <c r="A190" s="56">
        <v>29410</v>
      </c>
      <c r="C190" s="55" t="str">
        <f t="shared" si="4"/>
        <v>199510</v>
      </c>
      <c r="D190" s="55" t="str">
        <f>IF(SUM($D$1:D189)&gt;0,D189+1,IF(C190=Maanden!$A$5,1,""))</f>
        <v/>
      </c>
      <c r="E190" s="56">
        <v>34973</v>
      </c>
      <c r="F190" s="56">
        <v>35003</v>
      </c>
      <c r="G190" s="58" t="str">
        <f t="shared" si="5"/>
        <v>199510</v>
      </c>
    </row>
    <row r="191" spans="1:7" x14ac:dyDescent="0.25">
      <c r="A191" s="56">
        <v>29411</v>
      </c>
      <c r="C191" s="55" t="str">
        <f t="shared" si="4"/>
        <v>199511</v>
      </c>
      <c r="D191" s="55" t="str">
        <f>IF(SUM($D$1:D190)&gt;0,D190+1,IF(C191=Maanden!$A$5,1,""))</f>
        <v/>
      </c>
      <c r="E191" s="56">
        <v>35004</v>
      </c>
      <c r="F191" s="56">
        <v>35033</v>
      </c>
      <c r="G191" s="58" t="str">
        <f t="shared" si="5"/>
        <v>199511</v>
      </c>
    </row>
    <row r="192" spans="1:7" x14ac:dyDescent="0.25">
      <c r="A192" s="56">
        <v>29412</v>
      </c>
      <c r="C192" s="55" t="str">
        <f t="shared" si="4"/>
        <v>199512</v>
      </c>
      <c r="D192" s="55" t="str">
        <f>IF(SUM($D$1:D191)&gt;0,D191+1,IF(C192=Maanden!$A$5,1,""))</f>
        <v/>
      </c>
      <c r="E192" s="56">
        <v>35034</v>
      </c>
      <c r="F192" s="56">
        <v>35064</v>
      </c>
      <c r="G192" s="58" t="str">
        <f t="shared" si="5"/>
        <v>199512</v>
      </c>
    </row>
    <row r="193" spans="1:7" x14ac:dyDescent="0.25">
      <c r="A193" s="56">
        <v>29413</v>
      </c>
      <c r="C193" s="55" t="str">
        <f t="shared" ref="C193:C256" si="6">CONCATENATE(YEAR(E193),MONTH(E193))</f>
        <v>19961</v>
      </c>
      <c r="D193" s="55" t="str">
        <f>IF(SUM($D$1:D192)&gt;0,D192+1,IF(C193=Maanden!$A$5,1,""))</f>
        <v/>
      </c>
      <c r="E193" s="56">
        <v>35065</v>
      </c>
      <c r="F193" s="56">
        <v>35095</v>
      </c>
      <c r="G193" s="58" t="str">
        <f t="shared" si="5"/>
        <v>19961</v>
      </c>
    </row>
    <row r="194" spans="1:7" x14ac:dyDescent="0.25">
      <c r="A194" s="56">
        <v>29414</v>
      </c>
      <c r="C194" s="55" t="str">
        <f t="shared" si="6"/>
        <v>19962</v>
      </c>
      <c r="D194" s="55" t="str">
        <f>IF(SUM($D$1:D193)&gt;0,D193+1,IF(C194=Maanden!$A$5,1,""))</f>
        <v/>
      </c>
      <c r="E194" s="56">
        <v>35096</v>
      </c>
      <c r="F194" s="56">
        <v>35124</v>
      </c>
      <c r="G194" s="58" t="str">
        <f t="shared" ref="G194:G257" si="7">C194</f>
        <v>19962</v>
      </c>
    </row>
    <row r="195" spans="1:7" x14ac:dyDescent="0.25">
      <c r="A195" s="56">
        <v>29415</v>
      </c>
      <c r="C195" s="55" t="str">
        <f t="shared" si="6"/>
        <v>19963</v>
      </c>
      <c r="D195" s="55" t="str">
        <f>IF(SUM($D$1:D194)&gt;0,D194+1,IF(C195=Maanden!$A$5,1,""))</f>
        <v/>
      </c>
      <c r="E195" s="56">
        <v>35125</v>
      </c>
      <c r="F195" s="56">
        <v>35155</v>
      </c>
      <c r="G195" s="58" t="str">
        <f t="shared" si="7"/>
        <v>19963</v>
      </c>
    </row>
    <row r="196" spans="1:7" x14ac:dyDescent="0.25">
      <c r="A196" s="56">
        <v>29416</v>
      </c>
      <c r="C196" s="55" t="str">
        <f t="shared" si="6"/>
        <v>19964</v>
      </c>
      <c r="D196" s="55" t="str">
        <f>IF(SUM($D$1:D195)&gt;0,D195+1,IF(C196=Maanden!$A$5,1,""))</f>
        <v/>
      </c>
      <c r="E196" s="56">
        <v>35156</v>
      </c>
      <c r="F196" s="56">
        <v>35185</v>
      </c>
      <c r="G196" s="58" t="str">
        <f t="shared" si="7"/>
        <v>19964</v>
      </c>
    </row>
    <row r="197" spans="1:7" x14ac:dyDescent="0.25">
      <c r="A197" s="56">
        <v>29417</v>
      </c>
      <c r="C197" s="55" t="str">
        <f t="shared" si="6"/>
        <v>19965</v>
      </c>
      <c r="D197" s="55" t="str">
        <f>IF(SUM($D$1:D196)&gt;0,D196+1,IF(C197=Maanden!$A$5,1,""))</f>
        <v/>
      </c>
      <c r="E197" s="56">
        <v>35186</v>
      </c>
      <c r="F197" s="56">
        <v>35216</v>
      </c>
      <c r="G197" s="58" t="str">
        <f t="shared" si="7"/>
        <v>19965</v>
      </c>
    </row>
    <row r="198" spans="1:7" x14ac:dyDescent="0.25">
      <c r="A198" s="56">
        <v>29418</v>
      </c>
      <c r="C198" s="55" t="str">
        <f t="shared" si="6"/>
        <v>19966</v>
      </c>
      <c r="D198" s="55" t="str">
        <f>IF(SUM($D$1:D197)&gt;0,D197+1,IF(C198=Maanden!$A$5,1,""))</f>
        <v/>
      </c>
      <c r="E198" s="56">
        <v>35217</v>
      </c>
      <c r="F198" s="56">
        <v>35246</v>
      </c>
      <c r="G198" s="58" t="str">
        <f t="shared" si="7"/>
        <v>19966</v>
      </c>
    </row>
    <row r="199" spans="1:7" x14ac:dyDescent="0.25">
      <c r="A199" s="56">
        <v>29419</v>
      </c>
      <c r="C199" s="55" t="str">
        <f t="shared" si="6"/>
        <v>19967</v>
      </c>
      <c r="D199" s="55" t="str">
        <f>IF(SUM($D$1:D198)&gt;0,D198+1,IF(C199=Maanden!$A$5,1,""))</f>
        <v/>
      </c>
      <c r="E199" s="56">
        <v>35247</v>
      </c>
      <c r="F199" s="56">
        <v>35277</v>
      </c>
      <c r="G199" s="58" t="str">
        <f t="shared" si="7"/>
        <v>19967</v>
      </c>
    </row>
    <row r="200" spans="1:7" x14ac:dyDescent="0.25">
      <c r="A200" s="56">
        <v>29420</v>
      </c>
      <c r="C200" s="55" t="str">
        <f t="shared" si="6"/>
        <v>19968</v>
      </c>
      <c r="D200" s="55" t="str">
        <f>IF(SUM($D$1:D199)&gt;0,D199+1,IF(C200=Maanden!$A$5,1,""))</f>
        <v/>
      </c>
      <c r="E200" s="56">
        <v>35278</v>
      </c>
      <c r="F200" s="56">
        <v>35308</v>
      </c>
      <c r="G200" s="58" t="str">
        <f t="shared" si="7"/>
        <v>19968</v>
      </c>
    </row>
    <row r="201" spans="1:7" x14ac:dyDescent="0.25">
      <c r="A201" s="56">
        <v>29421</v>
      </c>
      <c r="C201" s="55" t="str">
        <f t="shared" si="6"/>
        <v>19969</v>
      </c>
      <c r="D201" s="55" t="str">
        <f>IF(SUM($D$1:D200)&gt;0,D200+1,IF(C201=Maanden!$A$5,1,""))</f>
        <v/>
      </c>
      <c r="E201" s="56">
        <v>35309</v>
      </c>
      <c r="F201" s="56">
        <v>35338</v>
      </c>
      <c r="G201" s="58" t="str">
        <f t="shared" si="7"/>
        <v>19969</v>
      </c>
    </row>
    <row r="202" spans="1:7" x14ac:dyDescent="0.25">
      <c r="A202" s="56">
        <v>29422</v>
      </c>
      <c r="C202" s="55" t="str">
        <f t="shared" si="6"/>
        <v>199610</v>
      </c>
      <c r="D202" s="55" t="str">
        <f>IF(SUM($D$1:D201)&gt;0,D201+1,IF(C202=Maanden!$A$5,1,""))</f>
        <v/>
      </c>
      <c r="E202" s="56">
        <v>35339</v>
      </c>
      <c r="F202" s="56">
        <v>35369</v>
      </c>
      <c r="G202" s="58" t="str">
        <f t="shared" si="7"/>
        <v>199610</v>
      </c>
    </row>
    <row r="203" spans="1:7" x14ac:dyDescent="0.25">
      <c r="A203" s="56">
        <v>29423</v>
      </c>
      <c r="C203" s="55" t="str">
        <f t="shared" si="6"/>
        <v>199611</v>
      </c>
      <c r="D203" s="55" t="str">
        <f>IF(SUM($D$1:D202)&gt;0,D202+1,IF(C203=Maanden!$A$5,1,""))</f>
        <v/>
      </c>
      <c r="E203" s="56">
        <v>35370</v>
      </c>
      <c r="F203" s="56">
        <v>35399</v>
      </c>
      <c r="G203" s="58" t="str">
        <f t="shared" si="7"/>
        <v>199611</v>
      </c>
    </row>
    <row r="204" spans="1:7" x14ac:dyDescent="0.25">
      <c r="A204" s="56">
        <v>29424</v>
      </c>
      <c r="C204" s="55" t="str">
        <f t="shared" si="6"/>
        <v>199612</v>
      </c>
      <c r="D204" s="55" t="str">
        <f>IF(SUM($D$1:D203)&gt;0,D203+1,IF(C204=Maanden!$A$5,1,""))</f>
        <v/>
      </c>
      <c r="E204" s="56">
        <v>35400</v>
      </c>
      <c r="F204" s="56">
        <v>35430</v>
      </c>
      <c r="G204" s="58" t="str">
        <f t="shared" si="7"/>
        <v>199612</v>
      </c>
    </row>
    <row r="205" spans="1:7" x14ac:dyDescent="0.25">
      <c r="A205" s="56">
        <v>29425</v>
      </c>
      <c r="C205" s="55" t="str">
        <f t="shared" si="6"/>
        <v>19971</v>
      </c>
      <c r="D205" s="55" t="str">
        <f>IF(SUM($D$1:D204)&gt;0,D204+1,IF(C205=Maanden!$A$5,1,""))</f>
        <v/>
      </c>
      <c r="E205" s="56">
        <v>35431</v>
      </c>
      <c r="F205" s="56">
        <v>35461</v>
      </c>
      <c r="G205" s="58" t="str">
        <f t="shared" si="7"/>
        <v>19971</v>
      </c>
    </row>
    <row r="206" spans="1:7" x14ac:dyDescent="0.25">
      <c r="A206" s="56">
        <v>29426</v>
      </c>
      <c r="C206" s="55" t="str">
        <f t="shared" si="6"/>
        <v>19972</v>
      </c>
      <c r="D206" s="55" t="str">
        <f>IF(SUM($D$1:D205)&gt;0,D205+1,IF(C206=Maanden!$A$5,1,""))</f>
        <v/>
      </c>
      <c r="E206" s="56">
        <v>35462</v>
      </c>
      <c r="F206" s="56">
        <v>35489</v>
      </c>
      <c r="G206" s="58" t="str">
        <f t="shared" si="7"/>
        <v>19972</v>
      </c>
    </row>
    <row r="207" spans="1:7" x14ac:dyDescent="0.25">
      <c r="A207" s="56">
        <v>29427</v>
      </c>
      <c r="C207" s="55" t="str">
        <f t="shared" si="6"/>
        <v>19973</v>
      </c>
      <c r="D207" s="55" t="str">
        <f>IF(SUM($D$1:D206)&gt;0,D206+1,IF(C207=Maanden!$A$5,1,""))</f>
        <v/>
      </c>
      <c r="E207" s="56">
        <v>35490</v>
      </c>
      <c r="F207" s="56">
        <v>35520</v>
      </c>
      <c r="G207" s="58" t="str">
        <f t="shared" si="7"/>
        <v>19973</v>
      </c>
    </row>
    <row r="208" spans="1:7" x14ac:dyDescent="0.25">
      <c r="A208" s="56">
        <v>29428</v>
      </c>
      <c r="C208" s="55" t="str">
        <f t="shared" si="6"/>
        <v>19974</v>
      </c>
      <c r="D208" s="55" t="str">
        <f>IF(SUM($D$1:D207)&gt;0,D207+1,IF(C208=Maanden!$A$5,1,""))</f>
        <v/>
      </c>
      <c r="E208" s="56">
        <v>35521</v>
      </c>
      <c r="F208" s="56">
        <v>35550</v>
      </c>
      <c r="G208" s="58" t="str">
        <f t="shared" si="7"/>
        <v>19974</v>
      </c>
    </row>
    <row r="209" spans="1:7" x14ac:dyDescent="0.25">
      <c r="A209" s="56">
        <v>29429</v>
      </c>
      <c r="C209" s="55" t="str">
        <f t="shared" si="6"/>
        <v>19975</v>
      </c>
      <c r="D209" s="55" t="str">
        <f>IF(SUM($D$1:D208)&gt;0,D208+1,IF(C209=Maanden!$A$5,1,""))</f>
        <v/>
      </c>
      <c r="E209" s="56">
        <v>35551</v>
      </c>
      <c r="F209" s="56">
        <v>35581</v>
      </c>
      <c r="G209" s="58" t="str">
        <f t="shared" si="7"/>
        <v>19975</v>
      </c>
    </row>
    <row r="210" spans="1:7" x14ac:dyDescent="0.25">
      <c r="A210" s="56">
        <v>29430</v>
      </c>
      <c r="C210" s="55" t="str">
        <f t="shared" si="6"/>
        <v>19976</v>
      </c>
      <c r="D210" s="55" t="str">
        <f>IF(SUM($D$1:D209)&gt;0,D209+1,IF(C210=Maanden!$A$5,1,""))</f>
        <v/>
      </c>
      <c r="E210" s="56">
        <v>35582</v>
      </c>
      <c r="F210" s="56">
        <v>35611</v>
      </c>
      <c r="G210" s="58" t="str">
        <f t="shared" si="7"/>
        <v>19976</v>
      </c>
    </row>
    <row r="211" spans="1:7" x14ac:dyDescent="0.25">
      <c r="A211" s="56">
        <v>29431</v>
      </c>
      <c r="C211" s="55" t="str">
        <f t="shared" si="6"/>
        <v>19977</v>
      </c>
      <c r="D211" s="55" t="str">
        <f>IF(SUM($D$1:D210)&gt;0,D210+1,IF(C211=Maanden!$A$5,1,""))</f>
        <v/>
      </c>
      <c r="E211" s="56">
        <v>35612</v>
      </c>
      <c r="F211" s="56">
        <v>35642</v>
      </c>
      <c r="G211" s="58" t="str">
        <f t="shared" si="7"/>
        <v>19977</v>
      </c>
    </row>
    <row r="212" spans="1:7" x14ac:dyDescent="0.25">
      <c r="A212" s="56">
        <v>29432</v>
      </c>
      <c r="C212" s="55" t="str">
        <f t="shared" si="6"/>
        <v>19978</v>
      </c>
      <c r="D212" s="55" t="str">
        <f>IF(SUM($D$1:D211)&gt;0,D211+1,IF(C212=Maanden!$A$5,1,""))</f>
        <v/>
      </c>
      <c r="E212" s="56">
        <v>35643</v>
      </c>
      <c r="F212" s="56">
        <v>35673</v>
      </c>
      <c r="G212" s="58" t="str">
        <f t="shared" si="7"/>
        <v>19978</v>
      </c>
    </row>
    <row r="213" spans="1:7" x14ac:dyDescent="0.25">
      <c r="A213" s="56">
        <v>29433</v>
      </c>
      <c r="C213" s="55" t="str">
        <f t="shared" si="6"/>
        <v>19979</v>
      </c>
      <c r="D213" s="55" t="str">
        <f>IF(SUM($D$1:D212)&gt;0,D212+1,IF(C213=Maanden!$A$5,1,""))</f>
        <v/>
      </c>
      <c r="E213" s="56">
        <v>35674</v>
      </c>
      <c r="F213" s="56">
        <v>35703</v>
      </c>
      <c r="G213" s="58" t="str">
        <f t="shared" si="7"/>
        <v>19979</v>
      </c>
    </row>
    <row r="214" spans="1:7" x14ac:dyDescent="0.25">
      <c r="A214" s="56">
        <v>29434</v>
      </c>
      <c r="C214" s="55" t="str">
        <f t="shared" si="6"/>
        <v>199710</v>
      </c>
      <c r="D214" s="55" t="str">
        <f>IF(SUM($D$1:D213)&gt;0,D213+1,IF(C214=Maanden!$A$5,1,""))</f>
        <v/>
      </c>
      <c r="E214" s="56">
        <v>35704</v>
      </c>
      <c r="F214" s="56">
        <v>35734</v>
      </c>
      <c r="G214" s="58" t="str">
        <f t="shared" si="7"/>
        <v>199710</v>
      </c>
    </row>
    <row r="215" spans="1:7" x14ac:dyDescent="0.25">
      <c r="A215" s="56">
        <v>29435</v>
      </c>
      <c r="C215" s="55" t="str">
        <f t="shared" si="6"/>
        <v>199711</v>
      </c>
      <c r="D215" s="55" t="str">
        <f>IF(SUM($D$1:D214)&gt;0,D214+1,IF(C215=Maanden!$A$5,1,""))</f>
        <v/>
      </c>
      <c r="E215" s="56">
        <v>35735</v>
      </c>
      <c r="F215" s="56">
        <v>35764</v>
      </c>
      <c r="G215" s="58" t="str">
        <f t="shared" si="7"/>
        <v>199711</v>
      </c>
    </row>
    <row r="216" spans="1:7" x14ac:dyDescent="0.25">
      <c r="A216" s="56">
        <v>29436</v>
      </c>
      <c r="C216" s="55" t="str">
        <f t="shared" si="6"/>
        <v>199712</v>
      </c>
      <c r="D216" s="55" t="str">
        <f>IF(SUM($D$1:D215)&gt;0,D215+1,IF(C216=Maanden!$A$5,1,""))</f>
        <v/>
      </c>
      <c r="E216" s="56">
        <v>35765</v>
      </c>
      <c r="F216" s="56">
        <v>35795</v>
      </c>
      <c r="G216" s="58" t="str">
        <f t="shared" si="7"/>
        <v>199712</v>
      </c>
    </row>
    <row r="217" spans="1:7" x14ac:dyDescent="0.25">
      <c r="A217" s="56">
        <v>29437</v>
      </c>
      <c r="C217" s="55" t="str">
        <f t="shared" si="6"/>
        <v>19981</v>
      </c>
      <c r="D217" s="55" t="str">
        <f>IF(SUM($D$1:D216)&gt;0,D216+1,IF(C217=Maanden!$A$5,1,""))</f>
        <v/>
      </c>
      <c r="E217" s="56">
        <v>35796</v>
      </c>
      <c r="F217" s="56">
        <v>35826</v>
      </c>
      <c r="G217" s="58" t="str">
        <f t="shared" si="7"/>
        <v>19981</v>
      </c>
    </row>
    <row r="218" spans="1:7" x14ac:dyDescent="0.25">
      <c r="A218" s="56">
        <v>29438</v>
      </c>
      <c r="C218" s="55" t="str">
        <f t="shared" si="6"/>
        <v>19982</v>
      </c>
      <c r="D218" s="55" t="str">
        <f>IF(SUM($D$1:D217)&gt;0,D217+1,IF(C218=Maanden!$A$5,1,""))</f>
        <v/>
      </c>
      <c r="E218" s="56">
        <v>35827</v>
      </c>
      <c r="F218" s="56">
        <v>35854</v>
      </c>
      <c r="G218" s="58" t="str">
        <f t="shared" si="7"/>
        <v>19982</v>
      </c>
    </row>
    <row r="219" spans="1:7" x14ac:dyDescent="0.25">
      <c r="A219" s="56">
        <v>29439</v>
      </c>
      <c r="C219" s="55" t="str">
        <f t="shared" si="6"/>
        <v>19983</v>
      </c>
      <c r="D219" s="55" t="str">
        <f>IF(SUM($D$1:D218)&gt;0,D218+1,IF(C219=Maanden!$A$5,1,""))</f>
        <v/>
      </c>
      <c r="E219" s="56">
        <v>35855</v>
      </c>
      <c r="F219" s="56">
        <v>35885</v>
      </c>
      <c r="G219" s="58" t="str">
        <f t="shared" si="7"/>
        <v>19983</v>
      </c>
    </row>
    <row r="220" spans="1:7" x14ac:dyDescent="0.25">
      <c r="A220" s="56">
        <v>29440</v>
      </c>
      <c r="C220" s="55" t="str">
        <f t="shared" si="6"/>
        <v>19984</v>
      </c>
      <c r="D220" s="55" t="str">
        <f>IF(SUM($D$1:D219)&gt;0,D219+1,IF(C220=Maanden!$A$5,1,""))</f>
        <v/>
      </c>
      <c r="E220" s="56">
        <v>35886</v>
      </c>
      <c r="F220" s="56">
        <v>35915</v>
      </c>
      <c r="G220" s="58" t="str">
        <f t="shared" si="7"/>
        <v>19984</v>
      </c>
    </row>
    <row r="221" spans="1:7" x14ac:dyDescent="0.25">
      <c r="A221" s="56">
        <v>29441</v>
      </c>
      <c r="C221" s="55" t="str">
        <f t="shared" si="6"/>
        <v>19985</v>
      </c>
      <c r="D221" s="55" t="str">
        <f>IF(SUM($D$1:D220)&gt;0,D220+1,IF(C221=Maanden!$A$5,1,""))</f>
        <v/>
      </c>
      <c r="E221" s="56">
        <v>35916</v>
      </c>
      <c r="F221" s="56">
        <v>35946</v>
      </c>
      <c r="G221" s="58" t="str">
        <f t="shared" si="7"/>
        <v>19985</v>
      </c>
    </row>
    <row r="222" spans="1:7" x14ac:dyDescent="0.25">
      <c r="A222" s="56">
        <v>29442</v>
      </c>
      <c r="C222" s="55" t="str">
        <f t="shared" si="6"/>
        <v>19986</v>
      </c>
      <c r="D222" s="55" t="str">
        <f>IF(SUM($D$1:D221)&gt;0,D221+1,IF(C222=Maanden!$A$5,1,""))</f>
        <v/>
      </c>
      <c r="E222" s="56">
        <v>35947</v>
      </c>
      <c r="F222" s="56">
        <v>35976</v>
      </c>
      <c r="G222" s="58" t="str">
        <f t="shared" si="7"/>
        <v>19986</v>
      </c>
    </row>
    <row r="223" spans="1:7" x14ac:dyDescent="0.25">
      <c r="A223" s="56">
        <v>29443</v>
      </c>
      <c r="C223" s="55" t="str">
        <f t="shared" si="6"/>
        <v>19987</v>
      </c>
      <c r="D223" s="55" t="str">
        <f>IF(SUM($D$1:D222)&gt;0,D222+1,IF(C223=Maanden!$A$5,1,""))</f>
        <v/>
      </c>
      <c r="E223" s="56">
        <v>35977</v>
      </c>
      <c r="F223" s="56">
        <v>36007</v>
      </c>
      <c r="G223" s="58" t="str">
        <f t="shared" si="7"/>
        <v>19987</v>
      </c>
    </row>
    <row r="224" spans="1:7" x14ac:dyDescent="0.25">
      <c r="A224" s="56">
        <v>29444</v>
      </c>
      <c r="C224" s="55" t="str">
        <f t="shared" si="6"/>
        <v>19988</v>
      </c>
      <c r="D224" s="55" t="str">
        <f>IF(SUM($D$1:D223)&gt;0,D223+1,IF(C224=Maanden!$A$5,1,""))</f>
        <v/>
      </c>
      <c r="E224" s="56">
        <v>36008</v>
      </c>
      <c r="F224" s="56">
        <v>36038</v>
      </c>
      <c r="G224" s="58" t="str">
        <f t="shared" si="7"/>
        <v>19988</v>
      </c>
    </row>
    <row r="225" spans="1:7" x14ac:dyDescent="0.25">
      <c r="A225" s="56">
        <v>29445</v>
      </c>
      <c r="C225" s="55" t="str">
        <f t="shared" si="6"/>
        <v>19989</v>
      </c>
      <c r="D225" s="55" t="str">
        <f>IF(SUM($D$1:D224)&gt;0,D224+1,IF(C225=Maanden!$A$5,1,""))</f>
        <v/>
      </c>
      <c r="E225" s="56">
        <v>36039</v>
      </c>
      <c r="F225" s="56">
        <v>36068</v>
      </c>
      <c r="G225" s="58" t="str">
        <f t="shared" si="7"/>
        <v>19989</v>
      </c>
    </row>
    <row r="226" spans="1:7" x14ac:dyDescent="0.25">
      <c r="A226" s="56">
        <v>29446</v>
      </c>
      <c r="C226" s="55" t="str">
        <f t="shared" si="6"/>
        <v>199810</v>
      </c>
      <c r="D226" s="55" t="str">
        <f>IF(SUM($D$1:D225)&gt;0,D225+1,IF(C226=Maanden!$A$5,1,""))</f>
        <v/>
      </c>
      <c r="E226" s="56">
        <v>36069</v>
      </c>
      <c r="F226" s="56">
        <v>36099</v>
      </c>
      <c r="G226" s="58" t="str">
        <f t="shared" si="7"/>
        <v>199810</v>
      </c>
    </row>
    <row r="227" spans="1:7" x14ac:dyDescent="0.25">
      <c r="A227" s="56">
        <v>29447</v>
      </c>
      <c r="C227" s="55" t="str">
        <f t="shared" si="6"/>
        <v>199811</v>
      </c>
      <c r="D227" s="55" t="str">
        <f>IF(SUM($D$1:D226)&gt;0,D226+1,IF(C227=Maanden!$A$5,1,""))</f>
        <v/>
      </c>
      <c r="E227" s="56">
        <v>36100</v>
      </c>
      <c r="F227" s="56">
        <v>36129</v>
      </c>
      <c r="G227" s="58" t="str">
        <f t="shared" si="7"/>
        <v>199811</v>
      </c>
    </row>
    <row r="228" spans="1:7" x14ac:dyDescent="0.25">
      <c r="A228" s="56">
        <v>29448</v>
      </c>
      <c r="C228" s="55" t="str">
        <f t="shared" si="6"/>
        <v>199812</v>
      </c>
      <c r="D228" s="55" t="str">
        <f>IF(SUM($D$1:D227)&gt;0,D227+1,IF(C228=Maanden!$A$5,1,""))</f>
        <v/>
      </c>
      <c r="E228" s="56">
        <v>36130</v>
      </c>
      <c r="F228" s="56">
        <v>36160</v>
      </c>
      <c r="G228" s="58" t="str">
        <f t="shared" si="7"/>
        <v>199812</v>
      </c>
    </row>
    <row r="229" spans="1:7" x14ac:dyDescent="0.25">
      <c r="A229" s="56">
        <v>29449</v>
      </c>
      <c r="C229" s="55" t="str">
        <f t="shared" si="6"/>
        <v>19991</v>
      </c>
      <c r="D229" s="55" t="str">
        <f>IF(SUM($D$1:D228)&gt;0,D228+1,IF(C229=Maanden!$A$5,1,""))</f>
        <v/>
      </c>
      <c r="E229" s="56">
        <v>36161</v>
      </c>
      <c r="F229" s="56">
        <v>36191</v>
      </c>
      <c r="G229" s="58" t="str">
        <f t="shared" si="7"/>
        <v>19991</v>
      </c>
    </row>
    <row r="230" spans="1:7" x14ac:dyDescent="0.25">
      <c r="A230" s="56">
        <v>29450</v>
      </c>
      <c r="C230" s="55" t="str">
        <f t="shared" si="6"/>
        <v>19992</v>
      </c>
      <c r="D230" s="55" t="str">
        <f>IF(SUM($D$1:D229)&gt;0,D229+1,IF(C230=Maanden!$A$5,1,""))</f>
        <v/>
      </c>
      <c r="E230" s="56">
        <v>36192</v>
      </c>
      <c r="F230" s="56">
        <v>36219</v>
      </c>
      <c r="G230" s="58" t="str">
        <f t="shared" si="7"/>
        <v>19992</v>
      </c>
    </row>
    <row r="231" spans="1:7" x14ac:dyDescent="0.25">
      <c r="A231" s="56">
        <v>29451</v>
      </c>
      <c r="C231" s="55" t="str">
        <f t="shared" si="6"/>
        <v>19993</v>
      </c>
      <c r="D231" s="55" t="str">
        <f>IF(SUM($D$1:D230)&gt;0,D230+1,IF(C231=Maanden!$A$5,1,""))</f>
        <v/>
      </c>
      <c r="E231" s="56">
        <v>36220</v>
      </c>
      <c r="F231" s="56">
        <v>36250</v>
      </c>
      <c r="G231" s="58" t="str">
        <f t="shared" si="7"/>
        <v>19993</v>
      </c>
    </row>
    <row r="232" spans="1:7" x14ac:dyDescent="0.25">
      <c r="A232" s="56">
        <v>29452</v>
      </c>
      <c r="C232" s="55" t="str">
        <f t="shared" si="6"/>
        <v>19994</v>
      </c>
      <c r="D232" s="55" t="str">
        <f>IF(SUM($D$1:D231)&gt;0,D231+1,IF(C232=Maanden!$A$5,1,""))</f>
        <v/>
      </c>
      <c r="E232" s="56">
        <v>36251</v>
      </c>
      <c r="F232" s="56">
        <v>36280</v>
      </c>
      <c r="G232" s="58" t="str">
        <f t="shared" si="7"/>
        <v>19994</v>
      </c>
    </row>
    <row r="233" spans="1:7" x14ac:dyDescent="0.25">
      <c r="A233" s="56">
        <v>29453</v>
      </c>
      <c r="C233" s="55" t="str">
        <f t="shared" si="6"/>
        <v>19995</v>
      </c>
      <c r="D233" s="55" t="str">
        <f>IF(SUM($D$1:D232)&gt;0,D232+1,IF(C233=Maanden!$A$5,1,""))</f>
        <v/>
      </c>
      <c r="E233" s="56">
        <v>36281</v>
      </c>
      <c r="F233" s="56">
        <v>36311</v>
      </c>
      <c r="G233" s="58" t="str">
        <f t="shared" si="7"/>
        <v>19995</v>
      </c>
    </row>
    <row r="234" spans="1:7" x14ac:dyDescent="0.25">
      <c r="A234" s="56">
        <v>29454</v>
      </c>
      <c r="C234" s="55" t="str">
        <f t="shared" si="6"/>
        <v>19996</v>
      </c>
      <c r="D234" s="55" t="str">
        <f>IF(SUM($D$1:D233)&gt;0,D233+1,IF(C234=Maanden!$A$5,1,""))</f>
        <v/>
      </c>
      <c r="E234" s="56">
        <v>36312</v>
      </c>
      <c r="F234" s="56">
        <v>36341</v>
      </c>
      <c r="G234" s="58" t="str">
        <f t="shared" si="7"/>
        <v>19996</v>
      </c>
    </row>
    <row r="235" spans="1:7" x14ac:dyDescent="0.25">
      <c r="A235" s="56">
        <v>29455</v>
      </c>
      <c r="C235" s="55" t="str">
        <f t="shared" si="6"/>
        <v>19997</v>
      </c>
      <c r="D235" s="55" t="str">
        <f>IF(SUM($D$1:D234)&gt;0,D234+1,IF(C235=Maanden!$A$5,1,""))</f>
        <v/>
      </c>
      <c r="E235" s="56">
        <v>36342</v>
      </c>
      <c r="F235" s="56">
        <v>36372</v>
      </c>
      <c r="G235" s="58" t="str">
        <f t="shared" si="7"/>
        <v>19997</v>
      </c>
    </row>
    <row r="236" spans="1:7" x14ac:dyDescent="0.25">
      <c r="A236" s="56">
        <v>29456</v>
      </c>
      <c r="C236" s="55" t="str">
        <f t="shared" si="6"/>
        <v>19998</v>
      </c>
      <c r="D236" s="55" t="str">
        <f>IF(SUM($D$1:D235)&gt;0,D235+1,IF(C236=Maanden!$A$5,1,""))</f>
        <v/>
      </c>
      <c r="E236" s="56">
        <v>36373</v>
      </c>
      <c r="F236" s="56">
        <v>36403</v>
      </c>
      <c r="G236" s="58" t="str">
        <f t="shared" si="7"/>
        <v>19998</v>
      </c>
    </row>
    <row r="237" spans="1:7" x14ac:dyDescent="0.25">
      <c r="A237" s="56">
        <v>29457</v>
      </c>
      <c r="C237" s="55" t="str">
        <f t="shared" si="6"/>
        <v>19999</v>
      </c>
      <c r="D237" s="55" t="str">
        <f>IF(SUM($D$1:D236)&gt;0,D236+1,IF(C237=Maanden!$A$5,1,""))</f>
        <v/>
      </c>
      <c r="E237" s="56">
        <v>36404</v>
      </c>
      <c r="F237" s="56">
        <v>36433</v>
      </c>
      <c r="G237" s="58" t="str">
        <f t="shared" si="7"/>
        <v>19999</v>
      </c>
    </row>
    <row r="238" spans="1:7" x14ac:dyDescent="0.25">
      <c r="A238" s="56">
        <v>29458</v>
      </c>
      <c r="C238" s="55" t="str">
        <f t="shared" si="6"/>
        <v>199910</v>
      </c>
      <c r="D238" s="55" t="str">
        <f>IF(SUM($D$1:D237)&gt;0,D237+1,IF(C238=Maanden!$A$5,1,""))</f>
        <v/>
      </c>
      <c r="E238" s="56">
        <v>36434</v>
      </c>
      <c r="F238" s="56">
        <v>36464</v>
      </c>
      <c r="G238" s="58" t="str">
        <f t="shared" si="7"/>
        <v>199910</v>
      </c>
    </row>
    <row r="239" spans="1:7" x14ac:dyDescent="0.25">
      <c r="A239" s="56">
        <v>29459</v>
      </c>
      <c r="C239" s="55" t="str">
        <f t="shared" si="6"/>
        <v>199911</v>
      </c>
      <c r="D239" s="55" t="str">
        <f>IF(SUM($D$1:D238)&gt;0,D238+1,IF(C239=Maanden!$A$5,1,""))</f>
        <v/>
      </c>
      <c r="E239" s="56">
        <v>36465</v>
      </c>
      <c r="F239" s="56">
        <v>36494</v>
      </c>
      <c r="G239" s="58" t="str">
        <f t="shared" si="7"/>
        <v>199911</v>
      </c>
    </row>
    <row r="240" spans="1:7" x14ac:dyDescent="0.25">
      <c r="A240" s="56">
        <v>29460</v>
      </c>
      <c r="C240" s="55" t="str">
        <f t="shared" si="6"/>
        <v>199912</v>
      </c>
      <c r="D240" s="55" t="str">
        <f>IF(SUM($D$1:D239)&gt;0,D239+1,IF(C240=Maanden!$A$5,1,""))</f>
        <v/>
      </c>
      <c r="E240" s="56">
        <v>36495</v>
      </c>
      <c r="F240" s="56">
        <v>36525</v>
      </c>
      <c r="G240" s="58" t="str">
        <f t="shared" si="7"/>
        <v>199912</v>
      </c>
    </row>
    <row r="241" spans="1:7" x14ac:dyDescent="0.25">
      <c r="A241" s="56">
        <v>29461</v>
      </c>
      <c r="C241" s="55" t="str">
        <f t="shared" si="6"/>
        <v>20001</v>
      </c>
      <c r="D241" s="55" t="str">
        <f>IF(SUM($D$1:D240)&gt;0,D240+1,IF(C241=Maanden!$A$5,1,""))</f>
        <v/>
      </c>
      <c r="E241" s="56">
        <v>36526</v>
      </c>
      <c r="F241" s="56">
        <v>36556</v>
      </c>
      <c r="G241" s="58" t="str">
        <f t="shared" si="7"/>
        <v>20001</v>
      </c>
    </row>
    <row r="242" spans="1:7" x14ac:dyDescent="0.25">
      <c r="A242" s="56">
        <v>29462</v>
      </c>
      <c r="C242" s="55" t="str">
        <f t="shared" si="6"/>
        <v>20002</v>
      </c>
      <c r="D242" s="55" t="str">
        <f>IF(SUM($D$1:D241)&gt;0,D241+1,IF(C242=Maanden!$A$5,1,""))</f>
        <v/>
      </c>
      <c r="E242" s="56">
        <v>36557</v>
      </c>
      <c r="F242" s="56">
        <v>36585</v>
      </c>
      <c r="G242" s="58" t="str">
        <f t="shared" si="7"/>
        <v>20002</v>
      </c>
    </row>
    <row r="243" spans="1:7" x14ac:dyDescent="0.25">
      <c r="A243" s="56">
        <v>29463</v>
      </c>
      <c r="C243" s="55" t="str">
        <f t="shared" si="6"/>
        <v>20003</v>
      </c>
      <c r="D243" s="55" t="str">
        <f>IF(SUM($D$1:D242)&gt;0,D242+1,IF(C243=Maanden!$A$5,1,""))</f>
        <v/>
      </c>
      <c r="E243" s="56">
        <v>36586</v>
      </c>
      <c r="F243" s="56">
        <v>36616</v>
      </c>
      <c r="G243" s="58" t="str">
        <f t="shared" si="7"/>
        <v>20003</v>
      </c>
    </row>
    <row r="244" spans="1:7" x14ac:dyDescent="0.25">
      <c r="A244" s="56">
        <v>29464</v>
      </c>
      <c r="C244" s="55" t="str">
        <f t="shared" si="6"/>
        <v>20004</v>
      </c>
      <c r="D244" s="55" t="str">
        <f>IF(SUM($D$1:D243)&gt;0,D243+1,IF(C244=Maanden!$A$5,1,""))</f>
        <v/>
      </c>
      <c r="E244" s="56">
        <v>36617</v>
      </c>
      <c r="F244" s="56">
        <v>36646</v>
      </c>
      <c r="G244" s="58" t="str">
        <f t="shared" si="7"/>
        <v>20004</v>
      </c>
    </row>
    <row r="245" spans="1:7" x14ac:dyDescent="0.25">
      <c r="A245" s="56">
        <v>29465</v>
      </c>
      <c r="C245" s="55" t="str">
        <f t="shared" si="6"/>
        <v>20005</v>
      </c>
      <c r="D245" s="55" t="str">
        <f>IF(SUM($D$1:D244)&gt;0,D244+1,IF(C245=Maanden!$A$5,1,""))</f>
        <v/>
      </c>
      <c r="E245" s="56">
        <v>36647</v>
      </c>
      <c r="F245" s="56">
        <v>36677</v>
      </c>
      <c r="G245" s="58" t="str">
        <f t="shared" si="7"/>
        <v>20005</v>
      </c>
    </row>
    <row r="246" spans="1:7" x14ac:dyDescent="0.25">
      <c r="A246" s="56">
        <v>29466</v>
      </c>
      <c r="C246" s="55" t="str">
        <f t="shared" si="6"/>
        <v>20006</v>
      </c>
      <c r="D246" s="55" t="str">
        <f>IF(SUM($D$1:D245)&gt;0,D245+1,IF(C246=Maanden!$A$5,1,""))</f>
        <v/>
      </c>
      <c r="E246" s="56">
        <v>36678</v>
      </c>
      <c r="F246" s="56">
        <v>36707</v>
      </c>
      <c r="G246" s="58" t="str">
        <f t="shared" si="7"/>
        <v>20006</v>
      </c>
    </row>
    <row r="247" spans="1:7" x14ac:dyDescent="0.25">
      <c r="A247" s="56">
        <v>29467</v>
      </c>
      <c r="C247" s="55" t="str">
        <f t="shared" si="6"/>
        <v>20007</v>
      </c>
      <c r="D247" s="55" t="str">
        <f>IF(SUM($D$1:D246)&gt;0,D246+1,IF(C247=Maanden!$A$5,1,""))</f>
        <v/>
      </c>
      <c r="E247" s="56">
        <v>36708</v>
      </c>
      <c r="F247" s="56">
        <v>36738</v>
      </c>
      <c r="G247" s="58" t="str">
        <f t="shared" si="7"/>
        <v>20007</v>
      </c>
    </row>
    <row r="248" spans="1:7" x14ac:dyDescent="0.25">
      <c r="A248" s="56">
        <v>29468</v>
      </c>
      <c r="C248" s="55" t="str">
        <f t="shared" si="6"/>
        <v>20008</v>
      </c>
      <c r="D248" s="55" t="str">
        <f>IF(SUM($D$1:D247)&gt;0,D247+1,IF(C248=Maanden!$A$5,1,""))</f>
        <v/>
      </c>
      <c r="E248" s="56">
        <v>36739</v>
      </c>
      <c r="F248" s="56">
        <v>36769</v>
      </c>
      <c r="G248" s="58" t="str">
        <f t="shared" si="7"/>
        <v>20008</v>
      </c>
    </row>
    <row r="249" spans="1:7" x14ac:dyDescent="0.25">
      <c r="A249" s="56">
        <v>29469</v>
      </c>
      <c r="C249" s="55" t="str">
        <f t="shared" si="6"/>
        <v>20009</v>
      </c>
      <c r="D249" s="55" t="str">
        <f>IF(SUM($D$1:D248)&gt;0,D248+1,IF(C249=Maanden!$A$5,1,""))</f>
        <v/>
      </c>
      <c r="E249" s="56">
        <v>36770</v>
      </c>
      <c r="F249" s="56">
        <v>36799</v>
      </c>
      <c r="G249" s="58" t="str">
        <f t="shared" si="7"/>
        <v>20009</v>
      </c>
    </row>
    <row r="250" spans="1:7" x14ac:dyDescent="0.25">
      <c r="A250" s="56">
        <v>29470</v>
      </c>
      <c r="C250" s="55" t="str">
        <f t="shared" si="6"/>
        <v>200010</v>
      </c>
      <c r="D250" s="55" t="str">
        <f>IF(SUM($D$1:D249)&gt;0,D249+1,IF(C250=Maanden!$A$5,1,""))</f>
        <v/>
      </c>
      <c r="E250" s="56">
        <v>36800</v>
      </c>
      <c r="F250" s="56">
        <v>36830</v>
      </c>
      <c r="G250" s="58" t="str">
        <f t="shared" si="7"/>
        <v>200010</v>
      </c>
    </row>
    <row r="251" spans="1:7" x14ac:dyDescent="0.25">
      <c r="A251" s="56">
        <v>29471</v>
      </c>
      <c r="C251" s="55" t="str">
        <f t="shared" si="6"/>
        <v>200011</v>
      </c>
      <c r="D251" s="55" t="str">
        <f>IF(SUM($D$1:D250)&gt;0,D250+1,IF(C251=Maanden!$A$5,1,""))</f>
        <v/>
      </c>
      <c r="E251" s="56">
        <v>36831</v>
      </c>
      <c r="F251" s="56">
        <v>36860</v>
      </c>
      <c r="G251" s="58" t="str">
        <f t="shared" si="7"/>
        <v>200011</v>
      </c>
    </row>
    <row r="252" spans="1:7" x14ac:dyDescent="0.25">
      <c r="A252" s="56">
        <v>29472</v>
      </c>
      <c r="C252" s="55" t="str">
        <f t="shared" si="6"/>
        <v>200012</v>
      </c>
      <c r="D252" s="55" t="str">
        <f>IF(SUM($D$1:D251)&gt;0,D251+1,IF(C252=Maanden!$A$5,1,""))</f>
        <v/>
      </c>
      <c r="E252" s="56">
        <v>36861</v>
      </c>
      <c r="F252" s="56">
        <v>36891</v>
      </c>
      <c r="G252" s="58" t="str">
        <f t="shared" si="7"/>
        <v>200012</v>
      </c>
    </row>
    <row r="253" spans="1:7" x14ac:dyDescent="0.25">
      <c r="A253" s="56">
        <v>29473</v>
      </c>
      <c r="C253" s="55" t="str">
        <f t="shared" si="6"/>
        <v>20011</v>
      </c>
      <c r="D253" s="55" t="str">
        <f>IF(SUM($D$1:D252)&gt;0,D252+1,IF(C253=Maanden!$A$5,1,""))</f>
        <v/>
      </c>
      <c r="E253" s="56">
        <v>36892</v>
      </c>
      <c r="F253" s="56">
        <v>36922</v>
      </c>
      <c r="G253" s="58" t="str">
        <f t="shared" si="7"/>
        <v>20011</v>
      </c>
    </row>
    <row r="254" spans="1:7" x14ac:dyDescent="0.25">
      <c r="A254" s="56">
        <v>29474</v>
      </c>
      <c r="C254" s="55" t="str">
        <f t="shared" si="6"/>
        <v>20012</v>
      </c>
      <c r="D254" s="55" t="str">
        <f>IF(SUM($D$1:D253)&gt;0,D253+1,IF(C254=Maanden!$A$5,1,""))</f>
        <v/>
      </c>
      <c r="E254" s="56">
        <v>36923</v>
      </c>
      <c r="F254" s="56">
        <v>36950</v>
      </c>
      <c r="G254" s="58" t="str">
        <f t="shared" si="7"/>
        <v>20012</v>
      </c>
    </row>
    <row r="255" spans="1:7" x14ac:dyDescent="0.25">
      <c r="A255" s="56">
        <v>29475</v>
      </c>
      <c r="C255" s="55" t="str">
        <f t="shared" si="6"/>
        <v>20013</v>
      </c>
      <c r="D255" s="55" t="str">
        <f>IF(SUM($D$1:D254)&gt;0,D254+1,IF(C255=Maanden!$A$5,1,""))</f>
        <v/>
      </c>
      <c r="E255" s="56">
        <v>36951</v>
      </c>
      <c r="F255" s="56">
        <v>36981</v>
      </c>
      <c r="G255" s="58" t="str">
        <f t="shared" si="7"/>
        <v>20013</v>
      </c>
    </row>
    <row r="256" spans="1:7" x14ac:dyDescent="0.25">
      <c r="A256" s="56">
        <v>29476</v>
      </c>
      <c r="C256" s="55" t="str">
        <f t="shared" si="6"/>
        <v>20014</v>
      </c>
      <c r="D256" s="55" t="str">
        <f>IF(SUM($D$1:D255)&gt;0,D255+1,IF(C256=Maanden!$A$5,1,""))</f>
        <v/>
      </c>
      <c r="E256" s="56">
        <v>36982</v>
      </c>
      <c r="F256" s="56">
        <v>37011</v>
      </c>
      <c r="G256" s="58" t="str">
        <f t="shared" si="7"/>
        <v>20014</v>
      </c>
    </row>
    <row r="257" spans="1:7" x14ac:dyDescent="0.25">
      <c r="A257" s="56">
        <v>29477</v>
      </c>
      <c r="C257" s="55" t="str">
        <f t="shared" ref="C257:C320" si="8">CONCATENATE(YEAR(E257),MONTH(E257))</f>
        <v>20015</v>
      </c>
      <c r="D257" s="55" t="str">
        <f>IF(SUM($D$1:D256)&gt;0,D256+1,IF(C257=Maanden!$A$5,1,""))</f>
        <v/>
      </c>
      <c r="E257" s="56">
        <v>37012</v>
      </c>
      <c r="F257" s="56">
        <v>37042</v>
      </c>
      <c r="G257" s="58" t="str">
        <f t="shared" si="7"/>
        <v>20015</v>
      </c>
    </row>
    <row r="258" spans="1:7" x14ac:dyDescent="0.25">
      <c r="A258" s="56">
        <v>29478</v>
      </c>
      <c r="C258" s="55" t="str">
        <f t="shared" si="8"/>
        <v>20016</v>
      </c>
      <c r="D258" s="55" t="str">
        <f>IF(SUM($D$1:D257)&gt;0,D257+1,IF(C258=Maanden!$A$5,1,""))</f>
        <v/>
      </c>
      <c r="E258" s="56">
        <v>37043</v>
      </c>
      <c r="F258" s="56">
        <v>37072</v>
      </c>
      <c r="G258" s="58" t="str">
        <f t="shared" ref="G258:G321" si="9">C258</f>
        <v>20016</v>
      </c>
    </row>
    <row r="259" spans="1:7" x14ac:dyDescent="0.25">
      <c r="A259" s="56">
        <v>29479</v>
      </c>
      <c r="C259" s="55" t="str">
        <f t="shared" si="8"/>
        <v>20017</v>
      </c>
      <c r="D259" s="55" t="str">
        <f>IF(SUM($D$1:D258)&gt;0,D258+1,IF(C259=Maanden!$A$5,1,""))</f>
        <v/>
      </c>
      <c r="E259" s="56">
        <v>37073</v>
      </c>
      <c r="F259" s="56">
        <v>37103</v>
      </c>
      <c r="G259" s="58" t="str">
        <f t="shared" si="9"/>
        <v>20017</v>
      </c>
    </row>
    <row r="260" spans="1:7" x14ac:dyDescent="0.25">
      <c r="A260" s="56">
        <v>29480</v>
      </c>
      <c r="C260" s="55" t="str">
        <f t="shared" si="8"/>
        <v>20018</v>
      </c>
      <c r="D260" s="55" t="str">
        <f>IF(SUM($D$1:D259)&gt;0,D259+1,IF(C260=Maanden!$A$5,1,""))</f>
        <v/>
      </c>
      <c r="E260" s="56">
        <v>37104</v>
      </c>
      <c r="F260" s="56">
        <v>37134</v>
      </c>
      <c r="G260" s="58" t="str">
        <f t="shared" si="9"/>
        <v>20018</v>
      </c>
    </row>
    <row r="261" spans="1:7" x14ac:dyDescent="0.25">
      <c r="A261" s="56">
        <v>29481</v>
      </c>
      <c r="C261" s="55" t="str">
        <f t="shared" si="8"/>
        <v>20019</v>
      </c>
      <c r="D261" s="55" t="str">
        <f>IF(SUM($D$1:D260)&gt;0,D260+1,IF(C261=Maanden!$A$5,1,""))</f>
        <v/>
      </c>
      <c r="E261" s="56">
        <v>37135</v>
      </c>
      <c r="F261" s="56">
        <v>37164</v>
      </c>
      <c r="G261" s="58" t="str">
        <f t="shared" si="9"/>
        <v>20019</v>
      </c>
    </row>
    <row r="262" spans="1:7" x14ac:dyDescent="0.25">
      <c r="A262" s="56">
        <v>29482</v>
      </c>
      <c r="C262" s="55" t="str">
        <f t="shared" si="8"/>
        <v>200110</v>
      </c>
      <c r="D262" s="55" t="str">
        <f>IF(SUM($D$1:D261)&gt;0,D261+1,IF(C262=Maanden!$A$5,1,""))</f>
        <v/>
      </c>
      <c r="E262" s="56">
        <v>37165</v>
      </c>
      <c r="F262" s="56">
        <v>37195</v>
      </c>
      <c r="G262" s="58" t="str">
        <f t="shared" si="9"/>
        <v>200110</v>
      </c>
    </row>
    <row r="263" spans="1:7" x14ac:dyDescent="0.25">
      <c r="A263" s="56">
        <v>29483</v>
      </c>
      <c r="C263" s="55" t="str">
        <f t="shared" si="8"/>
        <v>200111</v>
      </c>
      <c r="D263" s="55" t="str">
        <f>IF(SUM($D$1:D262)&gt;0,D262+1,IF(C263=Maanden!$A$5,1,""))</f>
        <v/>
      </c>
      <c r="E263" s="56">
        <v>37196</v>
      </c>
      <c r="F263" s="56">
        <v>37225</v>
      </c>
      <c r="G263" s="58" t="str">
        <f t="shared" si="9"/>
        <v>200111</v>
      </c>
    </row>
    <row r="264" spans="1:7" x14ac:dyDescent="0.25">
      <c r="A264" s="56">
        <v>29484</v>
      </c>
      <c r="C264" s="55" t="str">
        <f t="shared" si="8"/>
        <v>200112</v>
      </c>
      <c r="D264" s="55" t="str">
        <f>IF(SUM($D$1:D263)&gt;0,D263+1,IF(C264=Maanden!$A$5,1,""))</f>
        <v/>
      </c>
      <c r="E264" s="56">
        <v>37226</v>
      </c>
      <c r="F264" s="56">
        <v>37256</v>
      </c>
      <c r="G264" s="58" t="str">
        <f t="shared" si="9"/>
        <v>200112</v>
      </c>
    </row>
    <row r="265" spans="1:7" x14ac:dyDescent="0.25">
      <c r="A265" s="56">
        <v>29485</v>
      </c>
      <c r="C265" s="55" t="str">
        <f t="shared" si="8"/>
        <v>20021</v>
      </c>
      <c r="D265" s="55" t="str">
        <f>IF(SUM($D$1:D264)&gt;0,D264+1,IF(C265=Maanden!$A$5,1,""))</f>
        <v/>
      </c>
      <c r="E265" s="56">
        <v>37257</v>
      </c>
      <c r="F265" s="56">
        <v>37287</v>
      </c>
      <c r="G265" s="58" t="str">
        <f t="shared" si="9"/>
        <v>20021</v>
      </c>
    </row>
    <row r="266" spans="1:7" x14ac:dyDescent="0.25">
      <c r="A266" s="56">
        <v>29486</v>
      </c>
      <c r="C266" s="55" t="str">
        <f t="shared" si="8"/>
        <v>20022</v>
      </c>
      <c r="D266" s="55" t="str">
        <f>IF(SUM($D$1:D265)&gt;0,D265+1,IF(C266=Maanden!$A$5,1,""))</f>
        <v/>
      </c>
      <c r="E266" s="56">
        <v>37288</v>
      </c>
      <c r="F266" s="56">
        <v>37315</v>
      </c>
      <c r="G266" s="58" t="str">
        <f t="shared" si="9"/>
        <v>20022</v>
      </c>
    </row>
    <row r="267" spans="1:7" x14ac:dyDescent="0.25">
      <c r="A267" s="56">
        <v>29487</v>
      </c>
      <c r="C267" s="55" t="str">
        <f t="shared" si="8"/>
        <v>20023</v>
      </c>
      <c r="D267" s="55" t="str">
        <f>IF(SUM($D$1:D266)&gt;0,D266+1,IF(C267=Maanden!$A$5,1,""))</f>
        <v/>
      </c>
      <c r="E267" s="56">
        <v>37316</v>
      </c>
      <c r="F267" s="56">
        <v>37346</v>
      </c>
      <c r="G267" s="58" t="str">
        <f t="shared" si="9"/>
        <v>20023</v>
      </c>
    </row>
    <row r="268" spans="1:7" x14ac:dyDescent="0.25">
      <c r="A268" s="56">
        <v>29488</v>
      </c>
      <c r="C268" s="55" t="str">
        <f t="shared" si="8"/>
        <v>20024</v>
      </c>
      <c r="D268" s="55" t="str">
        <f>IF(SUM($D$1:D267)&gt;0,D267+1,IF(C268=Maanden!$A$5,1,""))</f>
        <v/>
      </c>
      <c r="E268" s="56">
        <v>37347</v>
      </c>
      <c r="F268" s="56">
        <v>37376</v>
      </c>
      <c r="G268" s="58" t="str">
        <f t="shared" si="9"/>
        <v>20024</v>
      </c>
    </row>
    <row r="269" spans="1:7" x14ac:dyDescent="0.25">
      <c r="A269" s="56">
        <v>29489</v>
      </c>
      <c r="C269" s="55" t="str">
        <f t="shared" si="8"/>
        <v>20025</v>
      </c>
      <c r="D269" s="55" t="str">
        <f>IF(SUM($D$1:D268)&gt;0,D268+1,IF(C269=Maanden!$A$5,1,""))</f>
        <v/>
      </c>
      <c r="E269" s="56">
        <v>37377</v>
      </c>
      <c r="F269" s="56">
        <v>37407</v>
      </c>
      <c r="G269" s="58" t="str">
        <f t="shared" si="9"/>
        <v>20025</v>
      </c>
    </row>
    <row r="270" spans="1:7" x14ac:dyDescent="0.25">
      <c r="A270" s="56">
        <v>29490</v>
      </c>
      <c r="C270" s="55" t="str">
        <f t="shared" si="8"/>
        <v>20026</v>
      </c>
      <c r="D270" s="55" t="str">
        <f>IF(SUM($D$1:D269)&gt;0,D269+1,IF(C270=Maanden!$A$5,1,""))</f>
        <v/>
      </c>
      <c r="E270" s="56">
        <v>37408</v>
      </c>
      <c r="F270" s="56">
        <v>37437</v>
      </c>
      <c r="G270" s="58" t="str">
        <f t="shared" si="9"/>
        <v>20026</v>
      </c>
    </row>
    <row r="271" spans="1:7" x14ac:dyDescent="0.25">
      <c r="A271" s="56">
        <v>29491</v>
      </c>
      <c r="C271" s="55" t="str">
        <f t="shared" si="8"/>
        <v>20027</v>
      </c>
      <c r="D271" s="55" t="str">
        <f>IF(SUM($D$1:D270)&gt;0,D270+1,IF(C271=Maanden!$A$5,1,""))</f>
        <v/>
      </c>
      <c r="E271" s="56">
        <v>37438</v>
      </c>
      <c r="F271" s="56">
        <v>37468</v>
      </c>
      <c r="G271" s="58" t="str">
        <f t="shared" si="9"/>
        <v>20027</v>
      </c>
    </row>
    <row r="272" spans="1:7" x14ac:dyDescent="0.25">
      <c r="A272" s="56">
        <v>29492</v>
      </c>
      <c r="C272" s="55" t="str">
        <f t="shared" si="8"/>
        <v>20028</v>
      </c>
      <c r="D272" s="55" t="str">
        <f>IF(SUM($D$1:D271)&gt;0,D271+1,IF(C272=Maanden!$A$5,1,""))</f>
        <v/>
      </c>
      <c r="E272" s="56">
        <v>37469</v>
      </c>
      <c r="F272" s="56">
        <v>37499</v>
      </c>
      <c r="G272" s="58" t="str">
        <f t="shared" si="9"/>
        <v>20028</v>
      </c>
    </row>
    <row r="273" spans="1:7" x14ac:dyDescent="0.25">
      <c r="A273" s="56">
        <v>29493</v>
      </c>
      <c r="C273" s="55" t="str">
        <f t="shared" si="8"/>
        <v>20029</v>
      </c>
      <c r="D273" s="55" t="str">
        <f>IF(SUM($D$1:D272)&gt;0,D272+1,IF(C273=Maanden!$A$5,1,""))</f>
        <v/>
      </c>
      <c r="E273" s="56">
        <v>37500</v>
      </c>
      <c r="F273" s="56">
        <v>37529</v>
      </c>
      <c r="G273" s="58" t="str">
        <f t="shared" si="9"/>
        <v>20029</v>
      </c>
    </row>
    <row r="274" spans="1:7" x14ac:dyDescent="0.25">
      <c r="A274" s="56">
        <v>29494</v>
      </c>
      <c r="C274" s="55" t="str">
        <f t="shared" si="8"/>
        <v>200210</v>
      </c>
      <c r="D274" s="55" t="str">
        <f>IF(SUM($D$1:D273)&gt;0,D273+1,IF(C274=Maanden!$A$5,1,""))</f>
        <v/>
      </c>
      <c r="E274" s="56">
        <v>37530</v>
      </c>
      <c r="F274" s="56">
        <v>37560</v>
      </c>
      <c r="G274" s="58" t="str">
        <f t="shared" si="9"/>
        <v>200210</v>
      </c>
    </row>
    <row r="275" spans="1:7" x14ac:dyDescent="0.25">
      <c r="A275" s="56">
        <v>29495</v>
      </c>
      <c r="C275" s="55" t="str">
        <f t="shared" si="8"/>
        <v>200211</v>
      </c>
      <c r="D275" s="55" t="str">
        <f>IF(SUM($D$1:D274)&gt;0,D274+1,IF(C275=Maanden!$A$5,1,""))</f>
        <v/>
      </c>
      <c r="E275" s="56">
        <v>37561</v>
      </c>
      <c r="F275" s="56">
        <v>37590</v>
      </c>
      <c r="G275" s="58" t="str">
        <f t="shared" si="9"/>
        <v>200211</v>
      </c>
    </row>
    <row r="276" spans="1:7" x14ac:dyDescent="0.25">
      <c r="A276" s="56">
        <v>29496</v>
      </c>
      <c r="C276" s="55" t="str">
        <f t="shared" si="8"/>
        <v>200212</v>
      </c>
      <c r="D276" s="55" t="str">
        <f>IF(SUM($D$1:D275)&gt;0,D275+1,IF(C276=Maanden!$A$5,1,""))</f>
        <v/>
      </c>
      <c r="E276" s="56">
        <v>37591</v>
      </c>
      <c r="F276" s="56">
        <v>37621</v>
      </c>
      <c r="G276" s="58" t="str">
        <f t="shared" si="9"/>
        <v>200212</v>
      </c>
    </row>
    <row r="277" spans="1:7" x14ac:dyDescent="0.25">
      <c r="A277" s="56">
        <v>29497</v>
      </c>
      <c r="C277" s="55" t="str">
        <f t="shared" si="8"/>
        <v>20031</v>
      </c>
      <c r="D277" s="55" t="str">
        <f>IF(SUM($D$1:D276)&gt;0,D276+1,IF(C277=Maanden!$A$5,1,""))</f>
        <v/>
      </c>
      <c r="E277" s="56">
        <v>37622</v>
      </c>
      <c r="F277" s="56">
        <v>37652</v>
      </c>
      <c r="G277" s="58" t="str">
        <f t="shared" si="9"/>
        <v>20031</v>
      </c>
    </row>
    <row r="278" spans="1:7" x14ac:dyDescent="0.25">
      <c r="A278" s="56">
        <v>29498</v>
      </c>
      <c r="C278" s="55" t="str">
        <f t="shared" si="8"/>
        <v>20032</v>
      </c>
      <c r="D278" s="55" t="str">
        <f>IF(SUM($D$1:D277)&gt;0,D277+1,IF(C278=Maanden!$A$5,1,""))</f>
        <v/>
      </c>
      <c r="E278" s="56">
        <v>37653</v>
      </c>
      <c r="F278" s="56">
        <v>37680</v>
      </c>
      <c r="G278" s="58" t="str">
        <f t="shared" si="9"/>
        <v>20032</v>
      </c>
    </row>
    <row r="279" spans="1:7" x14ac:dyDescent="0.25">
      <c r="A279" s="56">
        <v>29499</v>
      </c>
      <c r="C279" s="55" t="str">
        <f t="shared" si="8"/>
        <v>20033</v>
      </c>
      <c r="D279" s="55" t="str">
        <f>IF(SUM($D$1:D278)&gt;0,D278+1,IF(C279=Maanden!$A$5,1,""))</f>
        <v/>
      </c>
      <c r="E279" s="56">
        <v>37681</v>
      </c>
      <c r="F279" s="56">
        <v>37711</v>
      </c>
      <c r="G279" s="58" t="str">
        <f t="shared" si="9"/>
        <v>20033</v>
      </c>
    </row>
    <row r="280" spans="1:7" x14ac:dyDescent="0.25">
      <c r="A280" s="56">
        <v>29500</v>
      </c>
      <c r="C280" s="55" t="str">
        <f t="shared" si="8"/>
        <v>20034</v>
      </c>
      <c r="D280" s="55" t="str">
        <f>IF(SUM($D$1:D279)&gt;0,D279+1,IF(C280=Maanden!$A$5,1,""))</f>
        <v/>
      </c>
      <c r="E280" s="56">
        <v>37712</v>
      </c>
      <c r="F280" s="56">
        <v>37741</v>
      </c>
      <c r="G280" s="58" t="str">
        <f t="shared" si="9"/>
        <v>20034</v>
      </c>
    </row>
    <row r="281" spans="1:7" x14ac:dyDescent="0.25">
      <c r="A281" s="56">
        <v>29501</v>
      </c>
      <c r="C281" s="55" t="str">
        <f t="shared" si="8"/>
        <v>20035</v>
      </c>
      <c r="D281" s="55" t="str">
        <f>IF(SUM($D$1:D280)&gt;0,D280+1,IF(C281=Maanden!$A$5,1,""))</f>
        <v/>
      </c>
      <c r="E281" s="56">
        <v>37742</v>
      </c>
      <c r="F281" s="56">
        <v>37772</v>
      </c>
      <c r="G281" s="58" t="str">
        <f t="shared" si="9"/>
        <v>20035</v>
      </c>
    </row>
    <row r="282" spans="1:7" x14ac:dyDescent="0.25">
      <c r="A282" s="56">
        <v>29502</v>
      </c>
      <c r="C282" s="55" t="str">
        <f t="shared" si="8"/>
        <v>20036</v>
      </c>
      <c r="D282" s="55" t="str">
        <f>IF(SUM($D$1:D281)&gt;0,D281+1,IF(C282=Maanden!$A$5,1,""))</f>
        <v/>
      </c>
      <c r="E282" s="56">
        <v>37773</v>
      </c>
      <c r="F282" s="56">
        <v>37802</v>
      </c>
      <c r="G282" s="58" t="str">
        <f t="shared" si="9"/>
        <v>20036</v>
      </c>
    </row>
    <row r="283" spans="1:7" x14ac:dyDescent="0.25">
      <c r="A283" s="56">
        <v>29503</v>
      </c>
      <c r="C283" s="55" t="str">
        <f t="shared" si="8"/>
        <v>20037</v>
      </c>
      <c r="D283" s="55" t="str">
        <f>IF(SUM($D$1:D282)&gt;0,D282+1,IF(C283=Maanden!$A$5,1,""))</f>
        <v/>
      </c>
      <c r="E283" s="56">
        <v>37803</v>
      </c>
      <c r="F283" s="56">
        <v>37833</v>
      </c>
      <c r="G283" s="58" t="str">
        <f t="shared" si="9"/>
        <v>20037</v>
      </c>
    </row>
    <row r="284" spans="1:7" x14ac:dyDescent="0.25">
      <c r="A284" s="56">
        <v>29504</v>
      </c>
      <c r="C284" s="55" t="str">
        <f t="shared" si="8"/>
        <v>20038</v>
      </c>
      <c r="D284" s="55" t="str">
        <f>IF(SUM($D$1:D283)&gt;0,D283+1,IF(C284=Maanden!$A$5,1,""))</f>
        <v/>
      </c>
      <c r="E284" s="56">
        <v>37834</v>
      </c>
      <c r="F284" s="56">
        <v>37864</v>
      </c>
      <c r="G284" s="58" t="str">
        <f t="shared" si="9"/>
        <v>20038</v>
      </c>
    </row>
    <row r="285" spans="1:7" x14ac:dyDescent="0.25">
      <c r="A285" s="56">
        <v>29505</v>
      </c>
      <c r="C285" s="55" t="str">
        <f t="shared" si="8"/>
        <v>20039</v>
      </c>
      <c r="D285" s="55" t="str">
        <f>IF(SUM($D$1:D284)&gt;0,D284+1,IF(C285=Maanden!$A$5,1,""))</f>
        <v/>
      </c>
      <c r="E285" s="56">
        <v>37865</v>
      </c>
      <c r="F285" s="56">
        <v>37894</v>
      </c>
      <c r="G285" s="58" t="str">
        <f t="shared" si="9"/>
        <v>20039</v>
      </c>
    </row>
    <row r="286" spans="1:7" x14ac:dyDescent="0.25">
      <c r="A286" s="56">
        <v>29506</v>
      </c>
      <c r="C286" s="55" t="str">
        <f t="shared" si="8"/>
        <v>200310</v>
      </c>
      <c r="D286" s="55" t="str">
        <f>IF(SUM($D$1:D285)&gt;0,D285+1,IF(C286=Maanden!$A$5,1,""))</f>
        <v/>
      </c>
      <c r="E286" s="56">
        <v>37895</v>
      </c>
      <c r="F286" s="56">
        <v>37925</v>
      </c>
      <c r="G286" s="58" t="str">
        <f t="shared" si="9"/>
        <v>200310</v>
      </c>
    </row>
    <row r="287" spans="1:7" x14ac:dyDescent="0.25">
      <c r="A287" s="56">
        <v>29507</v>
      </c>
      <c r="C287" s="55" t="str">
        <f t="shared" si="8"/>
        <v>200311</v>
      </c>
      <c r="D287" s="55" t="str">
        <f>IF(SUM($D$1:D286)&gt;0,D286+1,IF(C287=Maanden!$A$5,1,""))</f>
        <v/>
      </c>
      <c r="E287" s="56">
        <v>37926</v>
      </c>
      <c r="F287" s="56">
        <v>37955</v>
      </c>
      <c r="G287" s="58" t="str">
        <f t="shared" si="9"/>
        <v>200311</v>
      </c>
    </row>
    <row r="288" spans="1:7" x14ac:dyDescent="0.25">
      <c r="A288" s="56">
        <v>29508</v>
      </c>
      <c r="C288" s="55" t="str">
        <f t="shared" si="8"/>
        <v>200312</v>
      </c>
      <c r="D288" s="55" t="str">
        <f>IF(SUM($D$1:D287)&gt;0,D287+1,IF(C288=Maanden!$A$5,1,""))</f>
        <v/>
      </c>
      <c r="E288" s="56">
        <v>37956</v>
      </c>
      <c r="F288" s="56">
        <v>37986</v>
      </c>
      <c r="G288" s="58" t="str">
        <f t="shared" si="9"/>
        <v>200312</v>
      </c>
    </row>
    <row r="289" spans="1:7" x14ac:dyDescent="0.25">
      <c r="A289" s="56">
        <v>29509</v>
      </c>
      <c r="C289" s="55" t="str">
        <f t="shared" si="8"/>
        <v>20041</v>
      </c>
      <c r="D289" s="55" t="str">
        <f>IF(SUM($D$1:D288)&gt;0,D288+1,IF(C289=Maanden!$A$5,1,""))</f>
        <v/>
      </c>
      <c r="E289" s="56">
        <v>37987</v>
      </c>
      <c r="F289" s="56">
        <v>38017</v>
      </c>
      <c r="G289" s="58" t="str">
        <f t="shared" si="9"/>
        <v>20041</v>
      </c>
    </row>
    <row r="290" spans="1:7" x14ac:dyDescent="0.25">
      <c r="A290" s="56">
        <v>29510</v>
      </c>
      <c r="C290" s="55" t="str">
        <f t="shared" si="8"/>
        <v>20042</v>
      </c>
      <c r="D290" s="55" t="str">
        <f>IF(SUM($D$1:D289)&gt;0,D289+1,IF(C290=Maanden!$A$5,1,""))</f>
        <v/>
      </c>
      <c r="E290" s="56">
        <v>38018</v>
      </c>
      <c r="F290" s="56">
        <v>38046</v>
      </c>
      <c r="G290" s="58" t="str">
        <f t="shared" si="9"/>
        <v>20042</v>
      </c>
    </row>
    <row r="291" spans="1:7" x14ac:dyDescent="0.25">
      <c r="A291" s="56">
        <v>29511</v>
      </c>
      <c r="C291" s="55" t="str">
        <f t="shared" si="8"/>
        <v>20043</v>
      </c>
      <c r="D291" s="55" t="str">
        <f>IF(SUM($D$1:D290)&gt;0,D290+1,IF(C291=Maanden!$A$5,1,""))</f>
        <v/>
      </c>
      <c r="E291" s="56">
        <v>38047</v>
      </c>
      <c r="F291" s="56">
        <v>38077</v>
      </c>
      <c r="G291" s="58" t="str">
        <f t="shared" si="9"/>
        <v>20043</v>
      </c>
    </row>
    <row r="292" spans="1:7" x14ac:dyDescent="0.25">
      <c r="A292" s="56">
        <v>29512</v>
      </c>
      <c r="C292" s="55" t="str">
        <f t="shared" si="8"/>
        <v>20044</v>
      </c>
      <c r="D292" s="55" t="str">
        <f>IF(SUM($D$1:D291)&gt;0,D291+1,IF(C292=Maanden!$A$5,1,""))</f>
        <v/>
      </c>
      <c r="E292" s="56">
        <v>38078</v>
      </c>
      <c r="F292" s="56">
        <v>38107</v>
      </c>
      <c r="G292" s="58" t="str">
        <f t="shared" si="9"/>
        <v>20044</v>
      </c>
    </row>
    <row r="293" spans="1:7" x14ac:dyDescent="0.25">
      <c r="A293" s="56">
        <v>29513</v>
      </c>
      <c r="C293" s="55" t="str">
        <f t="shared" si="8"/>
        <v>20045</v>
      </c>
      <c r="D293" s="55" t="str">
        <f>IF(SUM($D$1:D292)&gt;0,D292+1,IF(C293=Maanden!$A$5,1,""))</f>
        <v/>
      </c>
      <c r="E293" s="56">
        <v>38108</v>
      </c>
      <c r="F293" s="56">
        <v>38138</v>
      </c>
      <c r="G293" s="58" t="str">
        <f t="shared" si="9"/>
        <v>20045</v>
      </c>
    </row>
    <row r="294" spans="1:7" x14ac:dyDescent="0.25">
      <c r="A294" s="56">
        <v>29514</v>
      </c>
      <c r="C294" s="55" t="str">
        <f t="shared" si="8"/>
        <v>20046</v>
      </c>
      <c r="D294" s="55" t="str">
        <f>IF(SUM($D$1:D293)&gt;0,D293+1,IF(C294=Maanden!$A$5,1,""))</f>
        <v/>
      </c>
      <c r="E294" s="56">
        <v>38139</v>
      </c>
      <c r="F294" s="56">
        <v>38168</v>
      </c>
      <c r="G294" s="58" t="str">
        <f t="shared" si="9"/>
        <v>20046</v>
      </c>
    </row>
    <row r="295" spans="1:7" x14ac:dyDescent="0.25">
      <c r="A295" s="56">
        <v>29515</v>
      </c>
      <c r="C295" s="55" t="str">
        <f t="shared" si="8"/>
        <v>20047</v>
      </c>
      <c r="D295" s="55" t="str">
        <f>IF(SUM($D$1:D294)&gt;0,D294+1,IF(C295=Maanden!$A$5,1,""))</f>
        <v/>
      </c>
      <c r="E295" s="56">
        <v>38169</v>
      </c>
      <c r="F295" s="56">
        <v>38199</v>
      </c>
      <c r="G295" s="58" t="str">
        <f t="shared" si="9"/>
        <v>20047</v>
      </c>
    </row>
    <row r="296" spans="1:7" x14ac:dyDescent="0.25">
      <c r="A296" s="56">
        <v>29516</v>
      </c>
      <c r="C296" s="55" t="str">
        <f t="shared" si="8"/>
        <v>20048</v>
      </c>
      <c r="D296" s="55" t="str">
        <f>IF(SUM($D$1:D295)&gt;0,D295+1,IF(C296=Maanden!$A$5,1,""))</f>
        <v/>
      </c>
      <c r="E296" s="56">
        <v>38200</v>
      </c>
      <c r="F296" s="56">
        <v>38230</v>
      </c>
      <c r="G296" s="58" t="str">
        <f t="shared" si="9"/>
        <v>20048</v>
      </c>
    </row>
    <row r="297" spans="1:7" x14ac:dyDescent="0.25">
      <c r="A297" s="56">
        <v>29517</v>
      </c>
      <c r="C297" s="55" t="str">
        <f t="shared" si="8"/>
        <v>20049</v>
      </c>
      <c r="D297" s="55" t="str">
        <f>IF(SUM($D$1:D296)&gt;0,D296+1,IF(C297=Maanden!$A$5,1,""))</f>
        <v/>
      </c>
      <c r="E297" s="56">
        <v>38231</v>
      </c>
      <c r="F297" s="56">
        <v>38260</v>
      </c>
      <c r="G297" s="58" t="str">
        <f t="shared" si="9"/>
        <v>20049</v>
      </c>
    </row>
    <row r="298" spans="1:7" x14ac:dyDescent="0.25">
      <c r="A298" s="56">
        <v>29518</v>
      </c>
      <c r="C298" s="55" t="str">
        <f t="shared" si="8"/>
        <v>200410</v>
      </c>
      <c r="D298" s="55" t="str">
        <f>IF(SUM($D$1:D297)&gt;0,D297+1,IF(C298=Maanden!$A$5,1,""))</f>
        <v/>
      </c>
      <c r="E298" s="56">
        <v>38261</v>
      </c>
      <c r="F298" s="56">
        <v>38291</v>
      </c>
      <c r="G298" s="58" t="str">
        <f t="shared" si="9"/>
        <v>200410</v>
      </c>
    </row>
    <row r="299" spans="1:7" x14ac:dyDescent="0.25">
      <c r="A299" s="56">
        <v>29519</v>
      </c>
      <c r="C299" s="55" t="str">
        <f t="shared" si="8"/>
        <v>200411</v>
      </c>
      <c r="D299" s="55" t="str">
        <f>IF(SUM($D$1:D298)&gt;0,D298+1,IF(C299=Maanden!$A$5,1,""))</f>
        <v/>
      </c>
      <c r="E299" s="56">
        <v>38292</v>
      </c>
      <c r="F299" s="56">
        <v>38321</v>
      </c>
      <c r="G299" s="58" t="str">
        <f t="shared" si="9"/>
        <v>200411</v>
      </c>
    </row>
    <row r="300" spans="1:7" x14ac:dyDescent="0.25">
      <c r="A300" s="56">
        <v>29520</v>
      </c>
      <c r="C300" s="55" t="str">
        <f t="shared" si="8"/>
        <v>200412</v>
      </c>
      <c r="D300" s="55" t="str">
        <f>IF(SUM($D$1:D299)&gt;0,D299+1,IF(C300=Maanden!$A$5,1,""))</f>
        <v/>
      </c>
      <c r="E300" s="56">
        <v>38322</v>
      </c>
      <c r="F300" s="56">
        <v>38352</v>
      </c>
      <c r="G300" s="58" t="str">
        <f t="shared" si="9"/>
        <v>200412</v>
      </c>
    </row>
    <row r="301" spans="1:7" x14ac:dyDescent="0.25">
      <c r="A301" s="56">
        <v>29521</v>
      </c>
      <c r="C301" s="55" t="str">
        <f t="shared" si="8"/>
        <v>20051</v>
      </c>
      <c r="D301" s="55" t="str">
        <f>IF(SUM($D$1:D300)&gt;0,D300+1,IF(C301=Maanden!$A$5,1,""))</f>
        <v/>
      </c>
      <c r="E301" s="56">
        <v>38353</v>
      </c>
      <c r="F301" s="56">
        <v>38383</v>
      </c>
      <c r="G301" s="58" t="str">
        <f t="shared" si="9"/>
        <v>20051</v>
      </c>
    </row>
    <row r="302" spans="1:7" x14ac:dyDescent="0.25">
      <c r="A302" s="56">
        <v>29522</v>
      </c>
      <c r="C302" s="55" t="str">
        <f t="shared" si="8"/>
        <v>20052</v>
      </c>
      <c r="D302" s="55" t="str">
        <f>IF(SUM($D$1:D301)&gt;0,D301+1,IF(C302=Maanden!$A$5,1,""))</f>
        <v/>
      </c>
      <c r="E302" s="56">
        <v>38384</v>
      </c>
      <c r="F302" s="56">
        <v>38411</v>
      </c>
      <c r="G302" s="58" t="str">
        <f t="shared" si="9"/>
        <v>20052</v>
      </c>
    </row>
    <row r="303" spans="1:7" x14ac:dyDescent="0.25">
      <c r="A303" s="56">
        <v>29523</v>
      </c>
      <c r="C303" s="55" t="str">
        <f t="shared" si="8"/>
        <v>20053</v>
      </c>
      <c r="D303" s="55" t="str">
        <f>IF(SUM($D$1:D302)&gt;0,D302+1,IF(C303=Maanden!$A$5,1,""))</f>
        <v/>
      </c>
      <c r="E303" s="56">
        <v>38412</v>
      </c>
      <c r="F303" s="56">
        <v>38442</v>
      </c>
      <c r="G303" s="58" t="str">
        <f t="shared" si="9"/>
        <v>20053</v>
      </c>
    </row>
    <row r="304" spans="1:7" x14ac:dyDescent="0.25">
      <c r="A304" s="56">
        <v>29524</v>
      </c>
      <c r="C304" s="55" t="str">
        <f t="shared" si="8"/>
        <v>20054</v>
      </c>
      <c r="D304" s="55" t="str">
        <f>IF(SUM($D$1:D303)&gt;0,D303+1,IF(C304=Maanden!$A$5,1,""))</f>
        <v/>
      </c>
      <c r="E304" s="56">
        <v>38443</v>
      </c>
      <c r="F304" s="56">
        <v>38472</v>
      </c>
      <c r="G304" s="58" t="str">
        <f t="shared" si="9"/>
        <v>20054</v>
      </c>
    </row>
    <row r="305" spans="1:7" x14ac:dyDescent="0.25">
      <c r="A305" s="56">
        <v>29525</v>
      </c>
      <c r="C305" s="55" t="str">
        <f t="shared" si="8"/>
        <v>20055</v>
      </c>
      <c r="D305" s="55" t="str">
        <f>IF(SUM($D$1:D304)&gt;0,D304+1,IF(C305=Maanden!$A$5,1,""))</f>
        <v/>
      </c>
      <c r="E305" s="56">
        <v>38473</v>
      </c>
      <c r="F305" s="56">
        <v>38503</v>
      </c>
      <c r="G305" s="58" t="str">
        <f t="shared" si="9"/>
        <v>20055</v>
      </c>
    </row>
    <row r="306" spans="1:7" x14ac:dyDescent="0.25">
      <c r="A306" s="56">
        <v>29526</v>
      </c>
      <c r="C306" s="55" t="str">
        <f t="shared" si="8"/>
        <v>20056</v>
      </c>
      <c r="D306" s="55" t="str">
        <f>IF(SUM($D$1:D305)&gt;0,D305+1,IF(C306=Maanden!$A$5,1,""))</f>
        <v/>
      </c>
      <c r="E306" s="56">
        <v>38504</v>
      </c>
      <c r="F306" s="56">
        <v>38533</v>
      </c>
      <c r="G306" s="58" t="str">
        <f t="shared" si="9"/>
        <v>20056</v>
      </c>
    </row>
    <row r="307" spans="1:7" x14ac:dyDescent="0.25">
      <c r="A307" s="56">
        <v>29527</v>
      </c>
      <c r="C307" s="55" t="str">
        <f t="shared" si="8"/>
        <v>20057</v>
      </c>
      <c r="D307" s="55" t="str">
        <f>IF(SUM($D$1:D306)&gt;0,D306+1,IF(C307=Maanden!$A$5,1,""))</f>
        <v/>
      </c>
      <c r="E307" s="56">
        <v>38534</v>
      </c>
      <c r="F307" s="56">
        <v>38564</v>
      </c>
      <c r="G307" s="58" t="str">
        <f t="shared" si="9"/>
        <v>20057</v>
      </c>
    </row>
    <row r="308" spans="1:7" x14ac:dyDescent="0.25">
      <c r="A308" s="56">
        <v>29528</v>
      </c>
      <c r="C308" s="55" t="str">
        <f t="shared" si="8"/>
        <v>20058</v>
      </c>
      <c r="D308" s="55" t="str">
        <f>IF(SUM($D$1:D307)&gt;0,D307+1,IF(C308=Maanden!$A$5,1,""))</f>
        <v/>
      </c>
      <c r="E308" s="56">
        <v>38565</v>
      </c>
      <c r="F308" s="56">
        <v>38595</v>
      </c>
      <c r="G308" s="58" t="str">
        <f t="shared" si="9"/>
        <v>20058</v>
      </c>
    </row>
    <row r="309" spans="1:7" x14ac:dyDescent="0.25">
      <c r="A309" s="56">
        <v>29529</v>
      </c>
      <c r="C309" s="55" t="str">
        <f t="shared" si="8"/>
        <v>20059</v>
      </c>
      <c r="D309" s="55" t="str">
        <f>IF(SUM($D$1:D308)&gt;0,D308+1,IF(C309=Maanden!$A$5,1,""))</f>
        <v/>
      </c>
      <c r="E309" s="56">
        <v>38596</v>
      </c>
      <c r="F309" s="56">
        <v>38625</v>
      </c>
      <c r="G309" s="58" t="str">
        <f t="shared" si="9"/>
        <v>20059</v>
      </c>
    </row>
    <row r="310" spans="1:7" x14ac:dyDescent="0.25">
      <c r="A310" s="56">
        <v>29530</v>
      </c>
      <c r="C310" s="55" t="str">
        <f t="shared" si="8"/>
        <v>200510</v>
      </c>
      <c r="D310" s="55" t="str">
        <f>IF(SUM($D$1:D309)&gt;0,D309+1,IF(C310=Maanden!$A$5,1,""))</f>
        <v/>
      </c>
      <c r="E310" s="56">
        <v>38626</v>
      </c>
      <c r="F310" s="56">
        <v>38656</v>
      </c>
      <c r="G310" s="58" t="str">
        <f t="shared" si="9"/>
        <v>200510</v>
      </c>
    </row>
    <row r="311" spans="1:7" x14ac:dyDescent="0.25">
      <c r="A311" s="56">
        <v>29531</v>
      </c>
      <c r="C311" s="55" t="str">
        <f t="shared" si="8"/>
        <v>200511</v>
      </c>
      <c r="D311" s="55" t="str">
        <f>IF(SUM($D$1:D310)&gt;0,D310+1,IF(C311=Maanden!$A$5,1,""))</f>
        <v/>
      </c>
      <c r="E311" s="56">
        <v>38657</v>
      </c>
      <c r="F311" s="56">
        <v>38686</v>
      </c>
      <c r="G311" s="58" t="str">
        <f t="shared" si="9"/>
        <v>200511</v>
      </c>
    </row>
    <row r="312" spans="1:7" x14ac:dyDescent="0.25">
      <c r="A312" s="56">
        <v>29532</v>
      </c>
      <c r="C312" s="55" t="str">
        <f t="shared" si="8"/>
        <v>200512</v>
      </c>
      <c r="D312" s="55" t="str">
        <f>IF(SUM($D$1:D311)&gt;0,D311+1,IF(C312=Maanden!$A$5,1,""))</f>
        <v/>
      </c>
      <c r="E312" s="56">
        <v>38687</v>
      </c>
      <c r="F312" s="56">
        <v>38717</v>
      </c>
      <c r="G312" s="58" t="str">
        <f t="shared" si="9"/>
        <v>200512</v>
      </c>
    </row>
    <row r="313" spans="1:7" x14ac:dyDescent="0.25">
      <c r="A313" s="56">
        <v>29533</v>
      </c>
      <c r="C313" s="55" t="str">
        <f t="shared" si="8"/>
        <v>20061</v>
      </c>
      <c r="D313" s="55" t="str">
        <f>IF(SUM($D$1:D312)&gt;0,D312+1,IF(C313=Maanden!$A$5,1,""))</f>
        <v/>
      </c>
      <c r="E313" s="56">
        <v>38718</v>
      </c>
      <c r="F313" s="56">
        <v>38748</v>
      </c>
      <c r="G313" s="58" t="str">
        <f t="shared" si="9"/>
        <v>20061</v>
      </c>
    </row>
    <row r="314" spans="1:7" x14ac:dyDescent="0.25">
      <c r="A314" s="56">
        <v>29534</v>
      </c>
      <c r="C314" s="55" t="str">
        <f t="shared" si="8"/>
        <v>20062</v>
      </c>
      <c r="D314" s="55" t="str">
        <f>IF(SUM($D$1:D313)&gt;0,D313+1,IF(C314=Maanden!$A$5,1,""))</f>
        <v/>
      </c>
      <c r="E314" s="56">
        <v>38749</v>
      </c>
      <c r="F314" s="56">
        <v>38776</v>
      </c>
      <c r="G314" s="58" t="str">
        <f t="shared" si="9"/>
        <v>20062</v>
      </c>
    </row>
    <row r="315" spans="1:7" x14ac:dyDescent="0.25">
      <c r="A315" s="56">
        <v>29535</v>
      </c>
      <c r="C315" s="55" t="str">
        <f t="shared" si="8"/>
        <v>20063</v>
      </c>
      <c r="D315" s="55" t="str">
        <f>IF(SUM($D$1:D314)&gt;0,D314+1,IF(C315=Maanden!$A$5,1,""))</f>
        <v/>
      </c>
      <c r="E315" s="56">
        <v>38777</v>
      </c>
      <c r="F315" s="56">
        <v>38807</v>
      </c>
      <c r="G315" s="58" t="str">
        <f t="shared" si="9"/>
        <v>20063</v>
      </c>
    </row>
    <row r="316" spans="1:7" x14ac:dyDescent="0.25">
      <c r="A316" s="56">
        <v>29536</v>
      </c>
      <c r="C316" s="55" t="str">
        <f t="shared" si="8"/>
        <v>20064</v>
      </c>
      <c r="D316" s="55" t="str">
        <f>IF(SUM($D$1:D315)&gt;0,D315+1,IF(C316=Maanden!$A$5,1,""))</f>
        <v/>
      </c>
      <c r="E316" s="56">
        <v>38808</v>
      </c>
      <c r="F316" s="56">
        <v>38837</v>
      </c>
      <c r="G316" s="58" t="str">
        <f t="shared" si="9"/>
        <v>20064</v>
      </c>
    </row>
    <row r="317" spans="1:7" x14ac:dyDescent="0.25">
      <c r="A317" s="56">
        <v>29537</v>
      </c>
      <c r="C317" s="55" t="str">
        <f t="shared" si="8"/>
        <v>20065</v>
      </c>
      <c r="D317" s="55" t="str">
        <f>IF(SUM($D$1:D316)&gt;0,D316+1,IF(C317=Maanden!$A$5,1,""))</f>
        <v/>
      </c>
      <c r="E317" s="56">
        <v>38838</v>
      </c>
      <c r="F317" s="56">
        <v>38868</v>
      </c>
      <c r="G317" s="58" t="str">
        <f t="shared" si="9"/>
        <v>20065</v>
      </c>
    </row>
    <row r="318" spans="1:7" x14ac:dyDescent="0.25">
      <c r="A318" s="56">
        <v>29538</v>
      </c>
      <c r="C318" s="55" t="str">
        <f t="shared" si="8"/>
        <v>20066</v>
      </c>
      <c r="D318" s="55" t="str">
        <f>IF(SUM($D$1:D317)&gt;0,D317+1,IF(C318=Maanden!$A$5,1,""))</f>
        <v/>
      </c>
      <c r="E318" s="56">
        <v>38869</v>
      </c>
      <c r="F318" s="56">
        <v>38898</v>
      </c>
      <c r="G318" s="58" t="str">
        <f t="shared" si="9"/>
        <v>20066</v>
      </c>
    </row>
    <row r="319" spans="1:7" x14ac:dyDescent="0.25">
      <c r="A319" s="56">
        <v>29539</v>
      </c>
      <c r="C319" s="55" t="str">
        <f t="shared" si="8"/>
        <v>20067</v>
      </c>
      <c r="D319" s="55" t="str">
        <f>IF(SUM($D$1:D318)&gt;0,D318+1,IF(C319=Maanden!$A$5,1,""))</f>
        <v/>
      </c>
      <c r="E319" s="56">
        <v>38899</v>
      </c>
      <c r="F319" s="56">
        <v>38929</v>
      </c>
      <c r="G319" s="58" t="str">
        <f t="shared" si="9"/>
        <v>20067</v>
      </c>
    </row>
    <row r="320" spans="1:7" x14ac:dyDescent="0.25">
      <c r="A320" s="56">
        <v>29540</v>
      </c>
      <c r="C320" s="55" t="str">
        <f t="shared" si="8"/>
        <v>20068</v>
      </c>
      <c r="D320" s="55" t="str">
        <f>IF(SUM($D$1:D319)&gt;0,D319+1,IF(C320=Maanden!$A$5,1,""))</f>
        <v/>
      </c>
      <c r="E320" s="56">
        <v>38930</v>
      </c>
      <c r="F320" s="56">
        <v>38960</v>
      </c>
      <c r="G320" s="58" t="str">
        <f t="shared" si="9"/>
        <v>20068</v>
      </c>
    </row>
    <row r="321" spans="1:7" x14ac:dyDescent="0.25">
      <c r="A321" s="56">
        <v>29541</v>
      </c>
      <c r="C321" s="55" t="str">
        <f t="shared" ref="C321:C384" si="10">CONCATENATE(YEAR(E321),MONTH(E321))</f>
        <v>20069</v>
      </c>
      <c r="D321" s="55" t="str">
        <f>IF(SUM($D$1:D320)&gt;0,D320+1,IF(C321=Maanden!$A$5,1,""))</f>
        <v/>
      </c>
      <c r="E321" s="56">
        <v>38961</v>
      </c>
      <c r="F321" s="56">
        <v>38990</v>
      </c>
      <c r="G321" s="58" t="str">
        <f t="shared" si="9"/>
        <v>20069</v>
      </c>
    </row>
    <row r="322" spans="1:7" x14ac:dyDescent="0.25">
      <c r="A322" s="56">
        <v>29542</v>
      </c>
      <c r="C322" s="55" t="str">
        <f t="shared" si="10"/>
        <v>200610</v>
      </c>
      <c r="D322" s="55" t="str">
        <f>IF(SUM($D$1:D321)&gt;0,D321+1,IF(C322=Maanden!$A$5,1,""))</f>
        <v/>
      </c>
      <c r="E322" s="56">
        <v>38991</v>
      </c>
      <c r="F322" s="56">
        <v>39021</v>
      </c>
      <c r="G322" s="58" t="str">
        <f t="shared" ref="G322:G385" si="11">C322</f>
        <v>200610</v>
      </c>
    </row>
    <row r="323" spans="1:7" x14ac:dyDescent="0.25">
      <c r="A323" s="56">
        <v>29543</v>
      </c>
      <c r="C323" s="55" t="str">
        <f t="shared" si="10"/>
        <v>200611</v>
      </c>
      <c r="D323" s="55" t="str">
        <f>IF(SUM($D$1:D322)&gt;0,D322+1,IF(C323=Maanden!$A$5,1,""))</f>
        <v/>
      </c>
      <c r="E323" s="56">
        <v>39022</v>
      </c>
      <c r="F323" s="56">
        <v>39051</v>
      </c>
      <c r="G323" s="58" t="str">
        <f t="shared" si="11"/>
        <v>200611</v>
      </c>
    </row>
    <row r="324" spans="1:7" x14ac:dyDescent="0.25">
      <c r="A324" s="56">
        <v>29544</v>
      </c>
      <c r="C324" s="55" t="str">
        <f t="shared" si="10"/>
        <v>200612</v>
      </c>
      <c r="D324" s="55" t="str">
        <f>IF(SUM($D$1:D323)&gt;0,D323+1,IF(C324=Maanden!$A$5,1,""))</f>
        <v/>
      </c>
      <c r="E324" s="56">
        <v>39052</v>
      </c>
      <c r="F324" s="56">
        <v>39082</v>
      </c>
      <c r="G324" s="58" t="str">
        <f t="shared" si="11"/>
        <v>200612</v>
      </c>
    </row>
    <row r="325" spans="1:7" x14ac:dyDescent="0.25">
      <c r="A325" s="56">
        <v>29545</v>
      </c>
      <c r="C325" s="55" t="str">
        <f t="shared" si="10"/>
        <v>20071</v>
      </c>
      <c r="D325" s="55" t="str">
        <f>IF(SUM($D$1:D324)&gt;0,D324+1,IF(C325=Maanden!$A$5,1,""))</f>
        <v/>
      </c>
      <c r="E325" s="56">
        <v>39083</v>
      </c>
      <c r="F325" s="56">
        <v>39113</v>
      </c>
      <c r="G325" s="58" t="str">
        <f t="shared" si="11"/>
        <v>20071</v>
      </c>
    </row>
    <row r="326" spans="1:7" x14ac:dyDescent="0.25">
      <c r="A326" s="56">
        <v>29546</v>
      </c>
      <c r="C326" s="55" t="str">
        <f t="shared" si="10"/>
        <v>20072</v>
      </c>
      <c r="D326" s="55" t="str">
        <f>IF(SUM($D$1:D325)&gt;0,D325+1,IF(C326=Maanden!$A$5,1,""))</f>
        <v/>
      </c>
      <c r="E326" s="56">
        <v>39114</v>
      </c>
      <c r="F326" s="56">
        <v>39141</v>
      </c>
      <c r="G326" s="58" t="str">
        <f t="shared" si="11"/>
        <v>20072</v>
      </c>
    </row>
    <row r="327" spans="1:7" x14ac:dyDescent="0.25">
      <c r="A327" s="56">
        <v>29547</v>
      </c>
      <c r="C327" s="55" t="str">
        <f t="shared" si="10"/>
        <v>20073</v>
      </c>
      <c r="D327" s="55" t="str">
        <f>IF(SUM($D$1:D326)&gt;0,D326+1,IF(C327=Maanden!$A$5,1,""))</f>
        <v/>
      </c>
      <c r="E327" s="56">
        <v>39142</v>
      </c>
      <c r="F327" s="56">
        <v>39172</v>
      </c>
      <c r="G327" s="58" t="str">
        <f t="shared" si="11"/>
        <v>20073</v>
      </c>
    </row>
    <row r="328" spans="1:7" x14ac:dyDescent="0.25">
      <c r="A328" s="56">
        <v>29548</v>
      </c>
      <c r="C328" s="55" t="str">
        <f t="shared" si="10"/>
        <v>20074</v>
      </c>
      <c r="D328" s="55" t="str">
        <f>IF(SUM($D$1:D327)&gt;0,D327+1,IF(C328=Maanden!$A$5,1,""))</f>
        <v/>
      </c>
      <c r="E328" s="56">
        <v>39173</v>
      </c>
      <c r="F328" s="56">
        <v>39202</v>
      </c>
      <c r="G328" s="58" t="str">
        <f t="shared" si="11"/>
        <v>20074</v>
      </c>
    </row>
    <row r="329" spans="1:7" x14ac:dyDescent="0.25">
      <c r="A329" s="56">
        <v>29549</v>
      </c>
      <c r="C329" s="55" t="str">
        <f t="shared" si="10"/>
        <v>20075</v>
      </c>
      <c r="D329" s="55" t="str">
        <f>IF(SUM($D$1:D328)&gt;0,D328+1,IF(C329=Maanden!$A$5,1,""))</f>
        <v/>
      </c>
      <c r="E329" s="56">
        <v>39203</v>
      </c>
      <c r="F329" s="56">
        <v>39233</v>
      </c>
      <c r="G329" s="58" t="str">
        <f t="shared" si="11"/>
        <v>20075</v>
      </c>
    </row>
    <row r="330" spans="1:7" x14ac:dyDescent="0.25">
      <c r="A330" s="56">
        <v>29550</v>
      </c>
      <c r="C330" s="55" t="str">
        <f t="shared" si="10"/>
        <v>20076</v>
      </c>
      <c r="D330" s="55" t="str">
        <f>IF(SUM($D$1:D329)&gt;0,D329+1,IF(C330=Maanden!$A$5,1,""))</f>
        <v/>
      </c>
      <c r="E330" s="56">
        <v>39234</v>
      </c>
      <c r="F330" s="56">
        <v>39263</v>
      </c>
      <c r="G330" s="58" t="str">
        <f t="shared" si="11"/>
        <v>20076</v>
      </c>
    </row>
    <row r="331" spans="1:7" x14ac:dyDescent="0.25">
      <c r="A331" s="56">
        <v>29551</v>
      </c>
      <c r="C331" s="55" t="str">
        <f t="shared" si="10"/>
        <v>20077</v>
      </c>
      <c r="D331" s="55" t="str">
        <f>IF(SUM($D$1:D330)&gt;0,D330+1,IF(C331=Maanden!$A$5,1,""))</f>
        <v/>
      </c>
      <c r="E331" s="56">
        <v>39264</v>
      </c>
      <c r="F331" s="56">
        <v>39294</v>
      </c>
      <c r="G331" s="58" t="str">
        <f t="shared" si="11"/>
        <v>20077</v>
      </c>
    </row>
    <row r="332" spans="1:7" x14ac:dyDescent="0.25">
      <c r="A332" s="56">
        <v>29552</v>
      </c>
      <c r="C332" s="55" t="str">
        <f t="shared" si="10"/>
        <v>20078</v>
      </c>
      <c r="D332" s="55" t="str">
        <f>IF(SUM($D$1:D331)&gt;0,D331+1,IF(C332=Maanden!$A$5,1,""))</f>
        <v/>
      </c>
      <c r="E332" s="56">
        <v>39295</v>
      </c>
      <c r="F332" s="56">
        <v>39325</v>
      </c>
      <c r="G332" s="58" t="str">
        <f t="shared" si="11"/>
        <v>20078</v>
      </c>
    </row>
    <row r="333" spans="1:7" x14ac:dyDescent="0.25">
      <c r="A333" s="56">
        <v>29553</v>
      </c>
      <c r="C333" s="55" t="str">
        <f t="shared" si="10"/>
        <v>20079</v>
      </c>
      <c r="D333" s="55" t="str">
        <f>IF(SUM($D$1:D332)&gt;0,D332+1,IF(C333=Maanden!$A$5,1,""))</f>
        <v/>
      </c>
      <c r="E333" s="56">
        <v>39326</v>
      </c>
      <c r="F333" s="56">
        <v>39355</v>
      </c>
      <c r="G333" s="58" t="str">
        <f t="shared" si="11"/>
        <v>20079</v>
      </c>
    </row>
    <row r="334" spans="1:7" x14ac:dyDescent="0.25">
      <c r="A334" s="56">
        <v>29554</v>
      </c>
      <c r="C334" s="55" t="str">
        <f t="shared" si="10"/>
        <v>200710</v>
      </c>
      <c r="D334" s="55" t="str">
        <f>IF(SUM($D$1:D333)&gt;0,D333+1,IF(C334=Maanden!$A$5,1,""))</f>
        <v/>
      </c>
      <c r="E334" s="56">
        <v>39356</v>
      </c>
      <c r="F334" s="56">
        <v>39386</v>
      </c>
      <c r="G334" s="58" t="str">
        <f t="shared" si="11"/>
        <v>200710</v>
      </c>
    </row>
    <row r="335" spans="1:7" x14ac:dyDescent="0.25">
      <c r="A335" s="56">
        <v>29555</v>
      </c>
      <c r="C335" s="55" t="str">
        <f t="shared" si="10"/>
        <v>200711</v>
      </c>
      <c r="D335" s="55" t="str">
        <f>IF(SUM($D$1:D334)&gt;0,D334+1,IF(C335=Maanden!$A$5,1,""))</f>
        <v/>
      </c>
      <c r="E335" s="56">
        <v>39387</v>
      </c>
      <c r="F335" s="56">
        <v>39416</v>
      </c>
      <c r="G335" s="58" t="str">
        <f t="shared" si="11"/>
        <v>200711</v>
      </c>
    </row>
    <row r="336" spans="1:7" x14ac:dyDescent="0.25">
      <c r="A336" s="56">
        <v>29556</v>
      </c>
      <c r="C336" s="55" t="str">
        <f t="shared" si="10"/>
        <v>200712</v>
      </c>
      <c r="D336" s="55" t="str">
        <f>IF(SUM($D$1:D335)&gt;0,D335+1,IF(C336=Maanden!$A$5,1,""))</f>
        <v/>
      </c>
      <c r="E336" s="56">
        <v>39417</v>
      </c>
      <c r="F336" s="56">
        <v>39447</v>
      </c>
      <c r="G336" s="58" t="str">
        <f t="shared" si="11"/>
        <v>200712</v>
      </c>
    </row>
    <row r="337" spans="1:7" x14ac:dyDescent="0.25">
      <c r="A337" s="56">
        <v>29557</v>
      </c>
      <c r="C337" s="55" t="str">
        <f t="shared" si="10"/>
        <v>20081</v>
      </c>
      <c r="D337" s="55" t="str">
        <f>IF(SUM($D$1:D336)&gt;0,D336+1,IF(C337=Maanden!$A$5,1,""))</f>
        <v/>
      </c>
      <c r="E337" s="56">
        <v>39448</v>
      </c>
      <c r="F337" s="56">
        <v>39478</v>
      </c>
      <c r="G337" s="58" t="str">
        <f t="shared" si="11"/>
        <v>20081</v>
      </c>
    </row>
    <row r="338" spans="1:7" x14ac:dyDescent="0.25">
      <c r="A338" s="56">
        <v>29558</v>
      </c>
      <c r="C338" s="55" t="str">
        <f t="shared" si="10"/>
        <v>20082</v>
      </c>
      <c r="D338" s="55" t="str">
        <f>IF(SUM($D$1:D337)&gt;0,D337+1,IF(C338=Maanden!$A$5,1,""))</f>
        <v/>
      </c>
      <c r="E338" s="56">
        <v>39479</v>
      </c>
      <c r="F338" s="56">
        <v>39507</v>
      </c>
      <c r="G338" s="58" t="str">
        <f t="shared" si="11"/>
        <v>20082</v>
      </c>
    </row>
    <row r="339" spans="1:7" x14ac:dyDescent="0.25">
      <c r="A339" s="56">
        <v>29559</v>
      </c>
      <c r="C339" s="55" t="str">
        <f t="shared" si="10"/>
        <v>20083</v>
      </c>
      <c r="D339" s="55" t="str">
        <f>IF(SUM($D$1:D338)&gt;0,D338+1,IF(C339=Maanden!$A$5,1,""))</f>
        <v/>
      </c>
      <c r="E339" s="56">
        <v>39508</v>
      </c>
      <c r="F339" s="56">
        <v>39538</v>
      </c>
      <c r="G339" s="58" t="str">
        <f t="shared" si="11"/>
        <v>20083</v>
      </c>
    </row>
    <row r="340" spans="1:7" x14ac:dyDescent="0.25">
      <c r="A340" s="56">
        <v>29560</v>
      </c>
      <c r="C340" s="55" t="str">
        <f t="shared" si="10"/>
        <v>20084</v>
      </c>
      <c r="D340" s="55" t="str">
        <f>IF(SUM($D$1:D339)&gt;0,D339+1,IF(C340=Maanden!$A$5,1,""))</f>
        <v/>
      </c>
      <c r="E340" s="56">
        <v>39539</v>
      </c>
      <c r="F340" s="56">
        <v>39568</v>
      </c>
      <c r="G340" s="58" t="str">
        <f t="shared" si="11"/>
        <v>20084</v>
      </c>
    </row>
    <row r="341" spans="1:7" x14ac:dyDescent="0.25">
      <c r="A341" s="56">
        <v>29561</v>
      </c>
      <c r="C341" s="55" t="str">
        <f t="shared" si="10"/>
        <v>20085</v>
      </c>
      <c r="D341" s="55" t="str">
        <f>IF(SUM($D$1:D340)&gt;0,D340+1,IF(C341=Maanden!$A$5,1,""))</f>
        <v/>
      </c>
      <c r="E341" s="56">
        <v>39569</v>
      </c>
      <c r="F341" s="56">
        <v>39599</v>
      </c>
      <c r="G341" s="58" t="str">
        <f t="shared" si="11"/>
        <v>20085</v>
      </c>
    </row>
    <row r="342" spans="1:7" x14ac:dyDescent="0.25">
      <c r="A342" s="56">
        <v>29562</v>
      </c>
      <c r="C342" s="55" t="str">
        <f t="shared" si="10"/>
        <v>20086</v>
      </c>
      <c r="D342" s="55" t="str">
        <f>IF(SUM($D$1:D341)&gt;0,D341+1,IF(C342=Maanden!$A$5,1,""))</f>
        <v/>
      </c>
      <c r="E342" s="56">
        <v>39600</v>
      </c>
      <c r="F342" s="56">
        <v>39629</v>
      </c>
      <c r="G342" s="58" t="str">
        <f t="shared" si="11"/>
        <v>20086</v>
      </c>
    </row>
    <row r="343" spans="1:7" x14ac:dyDescent="0.25">
      <c r="A343" s="56">
        <v>29563</v>
      </c>
      <c r="C343" s="55" t="str">
        <f t="shared" si="10"/>
        <v>20087</v>
      </c>
      <c r="D343" s="55" t="str">
        <f>IF(SUM($D$1:D342)&gt;0,D342+1,IF(C343=Maanden!$A$5,1,""))</f>
        <v/>
      </c>
      <c r="E343" s="56">
        <v>39630</v>
      </c>
      <c r="F343" s="56">
        <v>39660</v>
      </c>
      <c r="G343" s="58" t="str">
        <f t="shared" si="11"/>
        <v>20087</v>
      </c>
    </row>
    <row r="344" spans="1:7" x14ac:dyDescent="0.25">
      <c r="A344" s="56">
        <v>29564</v>
      </c>
      <c r="C344" s="55" t="str">
        <f t="shared" si="10"/>
        <v>20088</v>
      </c>
      <c r="D344" s="55" t="str">
        <f>IF(SUM($D$1:D343)&gt;0,D343+1,IF(C344=Maanden!$A$5,1,""))</f>
        <v/>
      </c>
      <c r="E344" s="56">
        <v>39661</v>
      </c>
      <c r="F344" s="56">
        <v>39691</v>
      </c>
      <c r="G344" s="58" t="str">
        <f t="shared" si="11"/>
        <v>20088</v>
      </c>
    </row>
    <row r="345" spans="1:7" x14ac:dyDescent="0.25">
      <c r="A345" s="56">
        <v>29565</v>
      </c>
      <c r="C345" s="55" t="str">
        <f t="shared" si="10"/>
        <v>20089</v>
      </c>
      <c r="D345" s="55" t="str">
        <f>IF(SUM($D$1:D344)&gt;0,D344+1,IF(C345=Maanden!$A$5,1,""))</f>
        <v/>
      </c>
      <c r="E345" s="56">
        <v>39692</v>
      </c>
      <c r="F345" s="56">
        <v>39721</v>
      </c>
      <c r="G345" s="58" t="str">
        <f t="shared" si="11"/>
        <v>20089</v>
      </c>
    </row>
    <row r="346" spans="1:7" x14ac:dyDescent="0.25">
      <c r="A346" s="56">
        <v>29566</v>
      </c>
      <c r="C346" s="55" t="str">
        <f t="shared" si="10"/>
        <v>200810</v>
      </c>
      <c r="D346" s="55" t="str">
        <f>IF(SUM($D$1:D345)&gt;0,D345+1,IF(C346=Maanden!$A$5,1,""))</f>
        <v/>
      </c>
      <c r="E346" s="56">
        <v>39722</v>
      </c>
      <c r="F346" s="56">
        <v>39752</v>
      </c>
      <c r="G346" s="58" t="str">
        <f t="shared" si="11"/>
        <v>200810</v>
      </c>
    </row>
    <row r="347" spans="1:7" x14ac:dyDescent="0.25">
      <c r="A347" s="56">
        <v>29567</v>
      </c>
      <c r="C347" s="55" t="str">
        <f t="shared" si="10"/>
        <v>200811</v>
      </c>
      <c r="D347" s="55" t="str">
        <f>IF(SUM($D$1:D346)&gt;0,D346+1,IF(C347=Maanden!$A$5,1,""))</f>
        <v/>
      </c>
      <c r="E347" s="56">
        <v>39753</v>
      </c>
      <c r="F347" s="56">
        <v>39782</v>
      </c>
      <c r="G347" s="58" t="str">
        <f t="shared" si="11"/>
        <v>200811</v>
      </c>
    </row>
    <row r="348" spans="1:7" x14ac:dyDescent="0.25">
      <c r="A348" s="56">
        <v>29568</v>
      </c>
      <c r="C348" s="55" t="str">
        <f t="shared" si="10"/>
        <v>200812</v>
      </c>
      <c r="D348" s="55" t="str">
        <f>IF(SUM($D$1:D347)&gt;0,D347+1,IF(C348=Maanden!$A$5,1,""))</f>
        <v/>
      </c>
      <c r="E348" s="56">
        <v>39783</v>
      </c>
      <c r="F348" s="56">
        <v>39813</v>
      </c>
      <c r="G348" s="58" t="str">
        <f t="shared" si="11"/>
        <v>200812</v>
      </c>
    </row>
    <row r="349" spans="1:7" x14ac:dyDescent="0.25">
      <c r="A349" s="56">
        <v>29569</v>
      </c>
      <c r="C349" s="55" t="str">
        <f t="shared" si="10"/>
        <v>20091</v>
      </c>
      <c r="D349" s="55" t="str">
        <f>IF(SUM($D$1:D348)&gt;0,D348+1,IF(C349=Maanden!$A$5,1,""))</f>
        <v/>
      </c>
      <c r="E349" s="56">
        <v>39814</v>
      </c>
      <c r="F349" s="56">
        <v>39844</v>
      </c>
      <c r="G349" s="58" t="str">
        <f t="shared" si="11"/>
        <v>20091</v>
      </c>
    </row>
    <row r="350" spans="1:7" x14ac:dyDescent="0.25">
      <c r="A350" s="56">
        <v>29570</v>
      </c>
      <c r="C350" s="55" t="str">
        <f t="shared" si="10"/>
        <v>20092</v>
      </c>
      <c r="D350" s="55" t="str">
        <f>IF(SUM($D$1:D349)&gt;0,D349+1,IF(C350=Maanden!$A$5,1,""))</f>
        <v/>
      </c>
      <c r="E350" s="56">
        <v>39845</v>
      </c>
      <c r="F350" s="56">
        <v>39872</v>
      </c>
      <c r="G350" s="58" t="str">
        <f t="shared" si="11"/>
        <v>20092</v>
      </c>
    </row>
    <row r="351" spans="1:7" x14ac:dyDescent="0.25">
      <c r="A351" s="56">
        <v>29571</v>
      </c>
      <c r="C351" s="55" t="str">
        <f t="shared" si="10"/>
        <v>20093</v>
      </c>
      <c r="D351" s="55" t="str">
        <f>IF(SUM($D$1:D350)&gt;0,D350+1,IF(C351=Maanden!$A$5,1,""))</f>
        <v/>
      </c>
      <c r="E351" s="56">
        <v>39873</v>
      </c>
      <c r="F351" s="56">
        <v>39903</v>
      </c>
      <c r="G351" s="58" t="str">
        <f t="shared" si="11"/>
        <v>20093</v>
      </c>
    </row>
    <row r="352" spans="1:7" x14ac:dyDescent="0.25">
      <c r="A352" s="56">
        <v>29572</v>
      </c>
      <c r="C352" s="55" t="str">
        <f t="shared" si="10"/>
        <v>20094</v>
      </c>
      <c r="D352" s="55" t="str">
        <f>IF(SUM($D$1:D351)&gt;0,D351+1,IF(C352=Maanden!$A$5,1,""))</f>
        <v/>
      </c>
      <c r="E352" s="56">
        <v>39904</v>
      </c>
      <c r="F352" s="56">
        <v>39933</v>
      </c>
      <c r="G352" s="58" t="str">
        <f t="shared" si="11"/>
        <v>20094</v>
      </c>
    </row>
    <row r="353" spans="1:7" x14ac:dyDescent="0.25">
      <c r="A353" s="56">
        <v>29573</v>
      </c>
      <c r="C353" s="55" t="str">
        <f t="shared" si="10"/>
        <v>20095</v>
      </c>
      <c r="D353" s="55" t="str">
        <f>IF(SUM($D$1:D352)&gt;0,D352+1,IF(C353=Maanden!$A$5,1,""))</f>
        <v/>
      </c>
      <c r="E353" s="56">
        <v>39934</v>
      </c>
      <c r="F353" s="56">
        <v>39964</v>
      </c>
      <c r="G353" s="58" t="str">
        <f t="shared" si="11"/>
        <v>20095</v>
      </c>
    </row>
    <row r="354" spans="1:7" x14ac:dyDescent="0.25">
      <c r="A354" s="56">
        <v>29574</v>
      </c>
      <c r="C354" s="55" t="str">
        <f t="shared" si="10"/>
        <v>20096</v>
      </c>
      <c r="D354" s="55" t="str">
        <f>IF(SUM($D$1:D353)&gt;0,D353+1,IF(C354=Maanden!$A$5,1,""))</f>
        <v/>
      </c>
      <c r="E354" s="56">
        <v>39965</v>
      </c>
      <c r="F354" s="56">
        <v>39994</v>
      </c>
      <c r="G354" s="58" t="str">
        <f t="shared" si="11"/>
        <v>20096</v>
      </c>
    </row>
    <row r="355" spans="1:7" x14ac:dyDescent="0.25">
      <c r="A355" s="56">
        <v>29575</v>
      </c>
      <c r="C355" s="55" t="str">
        <f t="shared" si="10"/>
        <v>20097</v>
      </c>
      <c r="D355" s="55" t="str">
        <f>IF(SUM($D$1:D354)&gt;0,D354+1,IF(C355=Maanden!$A$5,1,""))</f>
        <v/>
      </c>
      <c r="E355" s="56">
        <v>39995</v>
      </c>
      <c r="F355" s="56">
        <v>40025</v>
      </c>
      <c r="G355" s="58" t="str">
        <f t="shared" si="11"/>
        <v>20097</v>
      </c>
    </row>
    <row r="356" spans="1:7" x14ac:dyDescent="0.25">
      <c r="A356" s="56">
        <v>29576</v>
      </c>
      <c r="C356" s="55" t="str">
        <f t="shared" si="10"/>
        <v>20098</v>
      </c>
      <c r="D356" s="55" t="str">
        <f>IF(SUM($D$1:D355)&gt;0,D355+1,IF(C356=Maanden!$A$5,1,""))</f>
        <v/>
      </c>
      <c r="E356" s="56">
        <v>40026</v>
      </c>
      <c r="F356" s="56">
        <v>40056</v>
      </c>
      <c r="G356" s="58" t="str">
        <f t="shared" si="11"/>
        <v>20098</v>
      </c>
    </row>
    <row r="357" spans="1:7" x14ac:dyDescent="0.25">
      <c r="A357" s="56">
        <v>29577</v>
      </c>
      <c r="C357" s="55" t="str">
        <f t="shared" si="10"/>
        <v>20099</v>
      </c>
      <c r="D357" s="55" t="str">
        <f>IF(SUM($D$1:D356)&gt;0,D356+1,IF(C357=Maanden!$A$5,1,""))</f>
        <v/>
      </c>
      <c r="E357" s="56">
        <v>40057</v>
      </c>
      <c r="F357" s="56">
        <v>40086</v>
      </c>
      <c r="G357" s="58" t="str">
        <f t="shared" si="11"/>
        <v>20099</v>
      </c>
    </row>
    <row r="358" spans="1:7" x14ac:dyDescent="0.25">
      <c r="A358" s="56">
        <v>29578</v>
      </c>
      <c r="C358" s="55" t="str">
        <f t="shared" si="10"/>
        <v>200910</v>
      </c>
      <c r="D358" s="55" t="str">
        <f>IF(SUM($D$1:D357)&gt;0,D357+1,IF(C358=Maanden!$A$5,1,""))</f>
        <v/>
      </c>
      <c r="E358" s="56">
        <v>40087</v>
      </c>
      <c r="F358" s="56">
        <v>40117</v>
      </c>
      <c r="G358" s="58" t="str">
        <f t="shared" si="11"/>
        <v>200910</v>
      </c>
    </row>
    <row r="359" spans="1:7" x14ac:dyDescent="0.25">
      <c r="A359" s="56">
        <v>29579</v>
      </c>
      <c r="C359" s="55" t="str">
        <f t="shared" si="10"/>
        <v>200911</v>
      </c>
      <c r="D359" s="55" t="str">
        <f>IF(SUM($D$1:D358)&gt;0,D358+1,IF(C359=Maanden!$A$5,1,""))</f>
        <v/>
      </c>
      <c r="E359" s="56">
        <v>40118</v>
      </c>
      <c r="F359" s="56">
        <v>40147</v>
      </c>
      <c r="G359" s="58" t="str">
        <f t="shared" si="11"/>
        <v>200911</v>
      </c>
    </row>
    <row r="360" spans="1:7" x14ac:dyDescent="0.25">
      <c r="A360" s="56">
        <v>29580</v>
      </c>
      <c r="C360" s="55" t="str">
        <f t="shared" si="10"/>
        <v>200912</v>
      </c>
      <c r="D360" s="55" t="str">
        <f>IF(SUM($D$1:D359)&gt;0,D359+1,IF(C360=Maanden!$A$5,1,""))</f>
        <v/>
      </c>
      <c r="E360" s="56">
        <v>40148</v>
      </c>
      <c r="F360" s="56">
        <v>40178</v>
      </c>
      <c r="G360" s="58" t="str">
        <f t="shared" si="11"/>
        <v>200912</v>
      </c>
    </row>
    <row r="361" spans="1:7" x14ac:dyDescent="0.25">
      <c r="A361" s="56">
        <v>29581</v>
      </c>
      <c r="C361" s="55" t="str">
        <f t="shared" si="10"/>
        <v>20101</v>
      </c>
      <c r="D361" s="55" t="str">
        <f>IF(SUM($D$1:D360)&gt;0,D360+1,IF(C361=Maanden!$A$5,1,""))</f>
        <v/>
      </c>
      <c r="E361" s="56">
        <v>40179</v>
      </c>
      <c r="F361" s="56">
        <v>40209</v>
      </c>
      <c r="G361" s="58" t="str">
        <f t="shared" si="11"/>
        <v>20101</v>
      </c>
    </row>
    <row r="362" spans="1:7" x14ac:dyDescent="0.25">
      <c r="A362" s="56">
        <v>29582</v>
      </c>
      <c r="C362" s="55" t="str">
        <f t="shared" si="10"/>
        <v>20102</v>
      </c>
      <c r="D362" s="55" t="str">
        <f>IF(SUM($D$1:D361)&gt;0,D361+1,IF(C362=Maanden!$A$5,1,""))</f>
        <v/>
      </c>
      <c r="E362" s="56">
        <v>40210</v>
      </c>
      <c r="F362" s="56">
        <v>40237</v>
      </c>
      <c r="G362" s="58" t="str">
        <f t="shared" si="11"/>
        <v>20102</v>
      </c>
    </row>
    <row r="363" spans="1:7" x14ac:dyDescent="0.25">
      <c r="A363" s="56">
        <v>29583</v>
      </c>
      <c r="C363" s="55" t="str">
        <f t="shared" si="10"/>
        <v>20103</v>
      </c>
      <c r="D363" s="55" t="str">
        <f>IF(SUM($D$1:D362)&gt;0,D362+1,IF(C363=Maanden!$A$5,1,""))</f>
        <v/>
      </c>
      <c r="E363" s="56">
        <v>40238</v>
      </c>
      <c r="F363" s="56">
        <v>40268</v>
      </c>
      <c r="G363" s="58" t="str">
        <f t="shared" si="11"/>
        <v>20103</v>
      </c>
    </row>
    <row r="364" spans="1:7" x14ac:dyDescent="0.25">
      <c r="A364" s="56">
        <v>29584</v>
      </c>
      <c r="C364" s="55" t="str">
        <f t="shared" si="10"/>
        <v>20104</v>
      </c>
      <c r="D364" s="55" t="str">
        <f>IF(SUM($D$1:D363)&gt;0,D363+1,IF(C364=Maanden!$A$5,1,""))</f>
        <v/>
      </c>
      <c r="E364" s="56">
        <v>40269</v>
      </c>
      <c r="F364" s="56">
        <v>40298</v>
      </c>
      <c r="G364" s="58" t="str">
        <f t="shared" si="11"/>
        <v>20104</v>
      </c>
    </row>
    <row r="365" spans="1:7" x14ac:dyDescent="0.25">
      <c r="A365" s="56">
        <v>29585</v>
      </c>
      <c r="C365" s="55" t="str">
        <f t="shared" si="10"/>
        <v>20105</v>
      </c>
      <c r="D365" s="55" t="str">
        <f>IF(SUM($D$1:D364)&gt;0,D364+1,IF(C365=Maanden!$A$5,1,""))</f>
        <v/>
      </c>
      <c r="E365" s="56">
        <v>40299</v>
      </c>
      <c r="F365" s="56">
        <v>40329</v>
      </c>
      <c r="G365" s="58" t="str">
        <f t="shared" si="11"/>
        <v>20105</v>
      </c>
    </row>
    <row r="366" spans="1:7" x14ac:dyDescent="0.25">
      <c r="A366" s="56">
        <v>29586</v>
      </c>
      <c r="C366" s="55" t="str">
        <f t="shared" si="10"/>
        <v>20106</v>
      </c>
      <c r="D366" s="55" t="str">
        <f>IF(SUM($D$1:D365)&gt;0,D365+1,IF(C366=Maanden!$A$5,1,""))</f>
        <v/>
      </c>
      <c r="E366" s="56">
        <v>40330</v>
      </c>
      <c r="F366" s="56">
        <v>40359</v>
      </c>
      <c r="G366" s="58" t="str">
        <f t="shared" si="11"/>
        <v>20106</v>
      </c>
    </row>
    <row r="367" spans="1:7" x14ac:dyDescent="0.25">
      <c r="A367" s="56">
        <v>29587</v>
      </c>
      <c r="C367" s="55" t="str">
        <f t="shared" si="10"/>
        <v>20107</v>
      </c>
      <c r="D367" s="55" t="str">
        <f>IF(SUM($D$1:D366)&gt;0,D366+1,IF(C367=Maanden!$A$5,1,""))</f>
        <v/>
      </c>
      <c r="E367" s="56">
        <v>40360</v>
      </c>
      <c r="F367" s="56">
        <v>40390</v>
      </c>
      <c r="G367" s="58" t="str">
        <f t="shared" si="11"/>
        <v>20107</v>
      </c>
    </row>
    <row r="368" spans="1:7" x14ac:dyDescent="0.25">
      <c r="A368" s="56">
        <v>29588</v>
      </c>
      <c r="C368" s="55" t="str">
        <f t="shared" si="10"/>
        <v>20108</v>
      </c>
      <c r="D368" s="55" t="str">
        <f>IF(SUM($D$1:D367)&gt;0,D367+1,IF(C368=Maanden!$A$5,1,""))</f>
        <v/>
      </c>
      <c r="E368" s="56">
        <v>40391</v>
      </c>
      <c r="F368" s="56">
        <v>40421</v>
      </c>
      <c r="G368" s="58" t="str">
        <f t="shared" si="11"/>
        <v>20108</v>
      </c>
    </row>
    <row r="369" spans="1:7" x14ac:dyDescent="0.25">
      <c r="A369" s="56">
        <v>29589</v>
      </c>
      <c r="C369" s="55" t="str">
        <f t="shared" si="10"/>
        <v>20109</v>
      </c>
      <c r="D369" s="55" t="str">
        <f>IF(SUM($D$1:D368)&gt;0,D368+1,IF(C369=Maanden!$A$5,1,""))</f>
        <v/>
      </c>
      <c r="E369" s="56">
        <v>40422</v>
      </c>
      <c r="F369" s="56">
        <v>40451</v>
      </c>
      <c r="G369" s="58" t="str">
        <f t="shared" si="11"/>
        <v>20109</v>
      </c>
    </row>
    <row r="370" spans="1:7" x14ac:dyDescent="0.25">
      <c r="A370" s="56">
        <v>29590</v>
      </c>
      <c r="C370" s="55" t="str">
        <f t="shared" si="10"/>
        <v>201010</v>
      </c>
      <c r="D370" s="55" t="str">
        <f>IF(SUM($D$1:D369)&gt;0,D369+1,IF(C370=Maanden!$A$5,1,""))</f>
        <v/>
      </c>
      <c r="E370" s="56">
        <v>40452</v>
      </c>
      <c r="F370" s="56">
        <v>40482</v>
      </c>
      <c r="G370" s="58" t="str">
        <f t="shared" si="11"/>
        <v>201010</v>
      </c>
    </row>
    <row r="371" spans="1:7" x14ac:dyDescent="0.25">
      <c r="A371" s="56">
        <v>29591</v>
      </c>
      <c r="C371" s="55" t="str">
        <f t="shared" si="10"/>
        <v>201011</v>
      </c>
      <c r="D371" s="55" t="str">
        <f>IF(SUM($D$1:D370)&gt;0,D370+1,IF(C371=Maanden!$A$5,1,""))</f>
        <v/>
      </c>
      <c r="E371" s="56">
        <v>40483</v>
      </c>
      <c r="F371" s="56">
        <v>40512</v>
      </c>
      <c r="G371" s="58" t="str">
        <f t="shared" si="11"/>
        <v>201011</v>
      </c>
    </row>
    <row r="372" spans="1:7" x14ac:dyDescent="0.25">
      <c r="A372" s="56">
        <v>29592</v>
      </c>
      <c r="C372" s="55" t="str">
        <f t="shared" si="10"/>
        <v>201012</v>
      </c>
      <c r="D372" s="55" t="str">
        <f>IF(SUM($D$1:D371)&gt;0,D371+1,IF(C372=Maanden!$A$5,1,""))</f>
        <v/>
      </c>
      <c r="E372" s="56">
        <v>40513</v>
      </c>
      <c r="F372" s="56">
        <v>40543</v>
      </c>
      <c r="G372" s="58" t="str">
        <f t="shared" si="11"/>
        <v>201012</v>
      </c>
    </row>
    <row r="373" spans="1:7" x14ac:dyDescent="0.25">
      <c r="A373" s="56">
        <v>29593</v>
      </c>
      <c r="C373" s="55" t="str">
        <f t="shared" si="10"/>
        <v>20111</v>
      </c>
      <c r="D373" s="55" t="str">
        <f>IF(SUM($D$1:D372)&gt;0,D372+1,IF(C373=Maanden!$A$5,1,""))</f>
        <v/>
      </c>
      <c r="E373" s="56">
        <v>40544</v>
      </c>
      <c r="F373" s="56">
        <v>40574</v>
      </c>
      <c r="G373" s="58" t="str">
        <f t="shared" si="11"/>
        <v>20111</v>
      </c>
    </row>
    <row r="374" spans="1:7" x14ac:dyDescent="0.25">
      <c r="A374" s="56">
        <v>29594</v>
      </c>
      <c r="C374" s="55" t="str">
        <f t="shared" si="10"/>
        <v>20112</v>
      </c>
      <c r="D374" s="55" t="str">
        <f>IF(SUM($D$1:D373)&gt;0,D373+1,IF(C374=Maanden!$A$5,1,""))</f>
        <v/>
      </c>
      <c r="E374" s="56">
        <v>40575</v>
      </c>
      <c r="F374" s="56">
        <v>40602</v>
      </c>
      <c r="G374" s="58" t="str">
        <f t="shared" si="11"/>
        <v>20112</v>
      </c>
    </row>
    <row r="375" spans="1:7" x14ac:dyDescent="0.25">
      <c r="A375" s="56">
        <v>29595</v>
      </c>
      <c r="C375" s="55" t="str">
        <f t="shared" si="10"/>
        <v>20113</v>
      </c>
      <c r="D375" s="55" t="str">
        <f>IF(SUM($D$1:D374)&gt;0,D374+1,IF(C375=Maanden!$A$5,1,""))</f>
        <v/>
      </c>
      <c r="E375" s="56">
        <v>40603</v>
      </c>
      <c r="F375" s="56">
        <v>40633</v>
      </c>
      <c r="G375" s="58" t="str">
        <f t="shared" si="11"/>
        <v>20113</v>
      </c>
    </row>
    <row r="376" spans="1:7" x14ac:dyDescent="0.25">
      <c r="A376" s="56">
        <v>29596</v>
      </c>
      <c r="C376" s="55" t="str">
        <f t="shared" si="10"/>
        <v>20114</v>
      </c>
      <c r="D376" s="55" t="str">
        <f>IF(SUM($D$1:D375)&gt;0,D375+1,IF(C376=Maanden!$A$5,1,""))</f>
        <v/>
      </c>
      <c r="E376" s="56">
        <v>40634</v>
      </c>
      <c r="F376" s="56">
        <v>40663</v>
      </c>
      <c r="G376" s="58" t="str">
        <f t="shared" si="11"/>
        <v>20114</v>
      </c>
    </row>
    <row r="377" spans="1:7" x14ac:dyDescent="0.25">
      <c r="A377" s="56">
        <v>29597</v>
      </c>
      <c r="C377" s="55" t="str">
        <f t="shared" si="10"/>
        <v>20115</v>
      </c>
      <c r="D377" s="55" t="str">
        <f>IF(SUM($D$1:D376)&gt;0,D376+1,IF(C377=Maanden!$A$5,1,""))</f>
        <v/>
      </c>
      <c r="E377" s="56">
        <v>40664</v>
      </c>
      <c r="F377" s="56">
        <v>40694</v>
      </c>
      <c r="G377" s="58" t="str">
        <f t="shared" si="11"/>
        <v>20115</v>
      </c>
    </row>
    <row r="378" spans="1:7" x14ac:dyDescent="0.25">
      <c r="A378" s="56">
        <v>29598</v>
      </c>
      <c r="C378" s="55" t="str">
        <f t="shared" si="10"/>
        <v>20116</v>
      </c>
      <c r="D378" s="55" t="str">
        <f>IF(SUM($D$1:D377)&gt;0,D377+1,IF(C378=Maanden!$A$5,1,""))</f>
        <v/>
      </c>
      <c r="E378" s="56">
        <v>40695</v>
      </c>
      <c r="F378" s="56">
        <v>40724</v>
      </c>
      <c r="G378" s="58" t="str">
        <f t="shared" si="11"/>
        <v>20116</v>
      </c>
    </row>
    <row r="379" spans="1:7" x14ac:dyDescent="0.25">
      <c r="A379" s="56">
        <v>29599</v>
      </c>
      <c r="C379" s="55" t="str">
        <f t="shared" si="10"/>
        <v>20117</v>
      </c>
      <c r="D379" s="55" t="str">
        <f>IF(SUM($D$1:D378)&gt;0,D378+1,IF(C379=Maanden!$A$5,1,""))</f>
        <v/>
      </c>
      <c r="E379" s="56">
        <v>40725</v>
      </c>
      <c r="F379" s="56">
        <v>40755</v>
      </c>
      <c r="G379" s="58" t="str">
        <f t="shared" si="11"/>
        <v>20117</v>
      </c>
    </row>
    <row r="380" spans="1:7" x14ac:dyDescent="0.25">
      <c r="A380" s="56">
        <v>29600</v>
      </c>
      <c r="C380" s="55" t="str">
        <f t="shared" si="10"/>
        <v>20118</v>
      </c>
      <c r="D380" s="55" t="str">
        <f>IF(SUM($D$1:D379)&gt;0,D379+1,IF(C380=Maanden!$A$5,1,""))</f>
        <v/>
      </c>
      <c r="E380" s="56">
        <v>40756</v>
      </c>
      <c r="F380" s="56">
        <v>40786</v>
      </c>
      <c r="G380" s="58" t="str">
        <f t="shared" si="11"/>
        <v>20118</v>
      </c>
    </row>
    <row r="381" spans="1:7" x14ac:dyDescent="0.25">
      <c r="A381" s="56">
        <v>29601</v>
      </c>
      <c r="C381" s="55" t="str">
        <f t="shared" si="10"/>
        <v>20119</v>
      </c>
      <c r="D381" s="55" t="str">
        <f>IF(SUM($D$1:D380)&gt;0,D380+1,IF(C381=Maanden!$A$5,1,""))</f>
        <v/>
      </c>
      <c r="E381" s="56">
        <v>40787</v>
      </c>
      <c r="F381" s="56">
        <v>40816</v>
      </c>
      <c r="G381" s="58" t="str">
        <f t="shared" si="11"/>
        <v>20119</v>
      </c>
    </row>
    <row r="382" spans="1:7" x14ac:dyDescent="0.25">
      <c r="A382" s="56">
        <v>29602</v>
      </c>
      <c r="C382" s="55" t="str">
        <f t="shared" si="10"/>
        <v>201110</v>
      </c>
      <c r="D382" s="55" t="str">
        <f>IF(SUM($D$1:D381)&gt;0,D381+1,IF(C382=Maanden!$A$5,1,""))</f>
        <v/>
      </c>
      <c r="E382" s="56">
        <v>40817</v>
      </c>
      <c r="F382" s="56">
        <v>40847</v>
      </c>
      <c r="G382" s="58" t="str">
        <f t="shared" si="11"/>
        <v>201110</v>
      </c>
    </row>
    <row r="383" spans="1:7" x14ac:dyDescent="0.25">
      <c r="A383" s="56">
        <v>29603</v>
      </c>
      <c r="C383" s="55" t="str">
        <f t="shared" si="10"/>
        <v>201111</v>
      </c>
      <c r="D383" s="55" t="str">
        <f>IF(SUM($D$1:D382)&gt;0,D382+1,IF(C383=Maanden!$A$5,1,""))</f>
        <v/>
      </c>
      <c r="E383" s="56">
        <v>40848</v>
      </c>
      <c r="F383" s="56">
        <v>40877</v>
      </c>
      <c r="G383" s="58" t="str">
        <f t="shared" si="11"/>
        <v>201111</v>
      </c>
    </row>
    <row r="384" spans="1:7" x14ac:dyDescent="0.25">
      <c r="A384" s="56">
        <v>29604</v>
      </c>
      <c r="C384" s="55" t="str">
        <f t="shared" si="10"/>
        <v>201112</v>
      </c>
      <c r="D384" s="55" t="str">
        <f>IF(SUM($D$1:D383)&gt;0,D383+1,IF(C384=Maanden!$A$5,1,""))</f>
        <v/>
      </c>
      <c r="E384" s="56">
        <v>40878</v>
      </c>
      <c r="F384" s="56">
        <v>40908</v>
      </c>
      <c r="G384" s="58" t="str">
        <f t="shared" si="11"/>
        <v>201112</v>
      </c>
    </row>
    <row r="385" spans="1:7" x14ac:dyDescent="0.25">
      <c r="A385" s="56">
        <v>29605</v>
      </c>
      <c r="C385" s="55" t="str">
        <f t="shared" ref="C385:C448" si="12">CONCATENATE(YEAR(E385),MONTH(E385))</f>
        <v>20121</v>
      </c>
      <c r="D385" s="55" t="str">
        <f>IF(SUM($D$1:D384)&gt;0,D384+1,IF(C385=Maanden!$A$5,1,""))</f>
        <v/>
      </c>
      <c r="E385" s="56">
        <v>40909</v>
      </c>
      <c r="F385" s="56">
        <v>40939</v>
      </c>
      <c r="G385" s="58" t="str">
        <f t="shared" si="11"/>
        <v>20121</v>
      </c>
    </row>
    <row r="386" spans="1:7" x14ac:dyDescent="0.25">
      <c r="A386" s="56">
        <v>29606</v>
      </c>
      <c r="C386" s="55" t="str">
        <f t="shared" si="12"/>
        <v>20122</v>
      </c>
      <c r="D386" s="55" t="str">
        <f>IF(SUM($D$1:D385)&gt;0,D385+1,IF(C386=Maanden!$A$5,1,""))</f>
        <v/>
      </c>
      <c r="E386" s="56">
        <v>40940</v>
      </c>
      <c r="F386" s="56">
        <v>40968</v>
      </c>
      <c r="G386" s="58" t="str">
        <f t="shared" ref="G386:G449" si="13">C386</f>
        <v>20122</v>
      </c>
    </row>
    <row r="387" spans="1:7" x14ac:dyDescent="0.25">
      <c r="A387" s="56">
        <v>29607</v>
      </c>
      <c r="C387" s="55" t="str">
        <f t="shared" si="12"/>
        <v>20123</v>
      </c>
      <c r="D387" s="55" t="str">
        <f>IF(SUM($D$1:D386)&gt;0,D386+1,IF(C387=Maanden!$A$5,1,""))</f>
        <v/>
      </c>
      <c r="E387" s="56">
        <v>40969</v>
      </c>
      <c r="F387" s="56">
        <v>40999</v>
      </c>
      <c r="G387" s="58" t="str">
        <f t="shared" si="13"/>
        <v>20123</v>
      </c>
    </row>
    <row r="388" spans="1:7" x14ac:dyDescent="0.25">
      <c r="A388" s="56">
        <v>29608</v>
      </c>
      <c r="C388" s="55" t="str">
        <f t="shared" si="12"/>
        <v>20124</v>
      </c>
      <c r="D388" s="55" t="str">
        <f>IF(SUM($D$1:D387)&gt;0,D387+1,IF(C388=Maanden!$A$5,1,""))</f>
        <v/>
      </c>
      <c r="E388" s="56">
        <v>41000</v>
      </c>
      <c r="F388" s="56">
        <v>41029</v>
      </c>
      <c r="G388" s="58" t="str">
        <f t="shared" si="13"/>
        <v>20124</v>
      </c>
    </row>
    <row r="389" spans="1:7" x14ac:dyDescent="0.25">
      <c r="A389" s="56">
        <v>29609</v>
      </c>
      <c r="C389" s="55" t="str">
        <f t="shared" si="12"/>
        <v>20125</v>
      </c>
      <c r="D389" s="55" t="str">
        <f>IF(SUM($D$1:D388)&gt;0,D388+1,IF(C389=Maanden!$A$5,1,""))</f>
        <v/>
      </c>
      <c r="E389" s="56">
        <v>41030</v>
      </c>
      <c r="F389" s="56">
        <v>41060</v>
      </c>
      <c r="G389" s="58" t="str">
        <f t="shared" si="13"/>
        <v>20125</v>
      </c>
    </row>
    <row r="390" spans="1:7" x14ac:dyDescent="0.25">
      <c r="A390" s="56">
        <v>29610</v>
      </c>
      <c r="C390" s="55" t="str">
        <f t="shared" si="12"/>
        <v>20126</v>
      </c>
      <c r="D390" s="55" t="str">
        <f>IF(SUM($D$1:D389)&gt;0,D389+1,IF(C390=Maanden!$A$5,1,""))</f>
        <v/>
      </c>
      <c r="E390" s="56">
        <v>41061</v>
      </c>
      <c r="F390" s="56">
        <v>41090</v>
      </c>
      <c r="G390" s="58" t="str">
        <f t="shared" si="13"/>
        <v>20126</v>
      </c>
    </row>
    <row r="391" spans="1:7" x14ac:dyDescent="0.25">
      <c r="A391" s="56">
        <v>29611</v>
      </c>
      <c r="C391" s="55" t="str">
        <f t="shared" si="12"/>
        <v>20127</v>
      </c>
      <c r="D391" s="55" t="str">
        <f>IF(SUM($D$1:D390)&gt;0,D390+1,IF(C391=Maanden!$A$5,1,""))</f>
        <v/>
      </c>
      <c r="E391" s="56">
        <v>41091</v>
      </c>
      <c r="F391" s="56">
        <v>41121</v>
      </c>
      <c r="G391" s="58" t="str">
        <f t="shared" si="13"/>
        <v>20127</v>
      </c>
    </row>
    <row r="392" spans="1:7" x14ac:dyDescent="0.25">
      <c r="A392" s="56">
        <v>29612</v>
      </c>
      <c r="C392" s="55" t="str">
        <f t="shared" si="12"/>
        <v>20128</v>
      </c>
      <c r="D392" s="55" t="str">
        <f>IF(SUM($D$1:D391)&gt;0,D391+1,IF(C392=Maanden!$A$5,1,""))</f>
        <v/>
      </c>
      <c r="E392" s="56">
        <v>41122</v>
      </c>
      <c r="F392" s="56">
        <v>41152</v>
      </c>
      <c r="G392" s="58" t="str">
        <f t="shared" si="13"/>
        <v>20128</v>
      </c>
    </row>
    <row r="393" spans="1:7" x14ac:dyDescent="0.25">
      <c r="A393" s="56">
        <v>29613</v>
      </c>
      <c r="C393" s="55" t="str">
        <f t="shared" si="12"/>
        <v>20129</v>
      </c>
      <c r="D393" s="55" t="str">
        <f>IF(SUM($D$1:D392)&gt;0,D392+1,IF(C393=Maanden!$A$5,1,""))</f>
        <v/>
      </c>
      <c r="E393" s="56">
        <v>41153</v>
      </c>
      <c r="F393" s="56">
        <v>41182</v>
      </c>
      <c r="G393" s="58" t="str">
        <f t="shared" si="13"/>
        <v>20129</v>
      </c>
    </row>
    <row r="394" spans="1:7" x14ac:dyDescent="0.25">
      <c r="A394" s="56">
        <v>29614</v>
      </c>
      <c r="C394" s="55" t="str">
        <f t="shared" si="12"/>
        <v>201210</v>
      </c>
      <c r="D394" s="55" t="str">
        <f>IF(SUM($D$1:D393)&gt;0,D393+1,IF(C394=Maanden!$A$5,1,""))</f>
        <v/>
      </c>
      <c r="E394" s="56">
        <v>41183</v>
      </c>
      <c r="F394" s="56">
        <v>41213</v>
      </c>
      <c r="G394" s="58" t="str">
        <f t="shared" si="13"/>
        <v>201210</v>
      </c>
    </row>
    <row r="395" spans="1:7" x14ac:dyDescent="0.25">
      <c r="A395" s="56">
        <v>29615</v>
      </c>
      <c r="C395" s="55" t="str">
        <f t="shared" si="12"/>
        <v>201211</v>
      </c>
      <c r="D395" s="55" t="str">
        <f>IF(SUM($D$1:D394)&gt;0,D394+1,IF(C395=Maanden!$A$5,1,""))</f>
        <v/>
      </c>
      <c r="E395" s="56">
        <v>41214</v>
      </c>
      <c r="F395" s="56">
        <v>41243</v>
      </c>
      <c r="G395" s="58" t="str">
        <f t="shared" si="13"/>
        <v>201211</v>
      </c>
    </row>
    <row r="396" spans="1:7" x14ac:dyDescent="0.25">
      <c r="A396" s="56">
        <v>29616</v>
      </c>
      <c r="C396" s="55" t="str">
        <f t="shared" si="12"/>
        <v>201212</v>
      </c>
      <c r="D396" s="55" t="str">
        <f>IF(SUM($D$1:D395)&gt;0,D395+1,IF(C396=Maanden!$A$5,1,""))</f>
        <v/>
      </c>
      <c r="E396" s="56">
        <v>41244</v>
      </c>
      <c r="F396" s="56">
        <v>41274</v>
      </c>
      <c r="G396" s="58" t="str">
        <f t="shared" si="13"/>
        <v>201212</v>
      </c>
    </row>
    <row r="397" spans="1:7" x14ac:dyDescent="0.25">
      <c r="A397" s="56">
        <v>29617</v>
      </c>
      <c r="C397" s="55" t="str">
        <f t="shared" si="12"/>
        <v>20131</v>
      </c>
      <c r="D397" s="55" t="str">
        <f>IF(SUM($D$1:D396)&gt;0,D396+1,IF(C397=Maanden!$A$5,1,""))</f>
        <v/>
      </c>
      <c r="E397" s="56">
        <v>41275</v>
      </c>
      <c r="F397" s="56">
        <v>41305</v>
      </c>
      <c r="G397" s="58" t="str">
        <f t="shared" si="13"/>
        <v>20131</v>
      </c>
    </row>
    <row r="398" spans="1:7" x14ac:dyDescent="0.25">
      <c r="A398" s="56">
        <v>29618</v>
      </c>
      <c r="C398" s="55" t="str">
        <f t="shared" si="12"/>
        <v>20132</v>
      </c>
      <c r="D398" s="55" t="str">
        <f>IF(SUM($D$1:D397)&gt;0,D397+1,IF(C398=Maanden!$A$5,1,""))</f>
        <v/>
      </c>
      <c r="E398" s="56">
        <v>41306</v>
      </c>
      <c r="F398" s="56">
        <v>41333</v>
      </c>
      <c r="G398" s="58" t="str">
        <f t="shared" si="13"/>
        <v>20132</v>
      </c>
    </row>
    <row r="399" spans="1:7" x14ac:dyDescent="0.25">
      <c r="A399" s="56">
        <v>29619</v>
      </c>
      <c r="C399" s="55" t="str">
        <f t="shared" si="12"/>
        <v>20133</v>
      </c>
      <c r="D399" s="55" t="str">
        <f>IF(SUM($D$1:D398)&gt;0,D398+1,IF(C399=Maanden!$A$5,1,""))</f>
        <v/>
      </c>
      <c r="E399" s="56">
        <v>41334</v>
      </c>
      <c r="F399" s="56">
        <v>41364</v>
      </c>
      <c r="G399" s="58" t="str">
        <f t="shared" si="13"/>
        <v>20133</v>
      </c>
    </row>
    <row r="400" spans="1:7" x14ac:dyDescent="0.25">
      <c r="A400" s="56">
        <v>29620</v>
      </c>
      <c r="C400" s="55" t="str">
        <f t="shared" si="12"/>
        <v>20134</v>
      </c>
      <c r="D400" s="55" t="str">
        <f>IF(SUM($D$1:D399)&gt;0,D399+1,IF(C400=Maanden!$A$5,1,""))</f>
        <v/>
      </c>
      <c r="E400" s="56">
        <v>41365</v>
      </c>
      <c r="F400" s="56">
        <v>41394</v>
      </c>
      <c r="G400" s="58" t="str">
        <f t="shared" si="13"/>
        <v>20134</v>
      </c>
    </row>
    <row r="401" spans="1:7" x14ac:dyDescent="0.25">
      <c r="A401" s="56">
        <v>29621</v>
      </c>
      <c r="C401" s="55" t="str">
        <f t="shared" si="12"/>
        <v>20135</v>
      </c>
      <c r="D401" s="55" t="str">
        <f>IF(SUM($D$1:D400)&gt;0,D400+1,IF(C401=Maanden!$A$5,1,""))</f>
        <v/>
      </c>
      <c r="E401" s="56">
        <v>41395</v>
      </c>
      <c r="F401" s="56">
        <v>41425</v>
      </c>
      <c r="G401" s="58" t="str">
        <f t="shared" si="13"/>
        <v>20135</v>
      </c>
    </row>
    <row r="402" spans="1:7" x14ac:dyDescent="0.25">
      <c r="A402" s="56">
        <v>29622</v>
      </c>
      <c r="C402" s="55" t="str">
        <f t="shared" si="12"/>
        <v>20136</v>
      </c>
      <c r="D402" s="55" t="str">
        <f>IF(SUM($D$1:D401)&gt;0,D401+1,IF(C402=Maanden!$A$5,1,""))</f>
        <v/>
      </c>
      <c r="E402" s="56">
        <v>41426</v>
      </c>
      <c r="F402" s="56">
        <v>41455</v>
      </c>
      <c r="G402" s="58" t="str">
        <f t="shared" si="13"/>
        <v>20136</v>
      </c>
    </row>
    <row r="403" spans="1:7" x14ac:dyDescent="0.25">
      <c r="A403" s="56">
        <v>29623</v>
      </c>
      <c r="C403" s="55" t="str">
        <f t="shared" si="12"/>
        <v>20137</v>
      </c>
      <c r="D403" s="55" t="str">
        <f>IF(SUM($D$1:D402)&gt;0,D402+1,IF(C403=Maanden!$A$5,1,""))</f>
        <v/>
      </c>
      <c r="E403" s="56">
        <v>41456</v>
      </c>
      <c r="F403" s="56">
        <v>41486</v>
      </c>
      <c r="G403" s="58" t="str">
        <f t="shared" si="13"/>
        <v>20137</v>
      </c>
    </row>
    <row r="404" spans="1:7" x14ac:dyDescent="0.25">
      <c r="A404" s="56">
        <v>29624</v>
      </c>
      <c r="C404" s="55" t="str">
        <f t="shared" si="12"/>
        <v>20138</v>
      </c>
      <c r="D404" s="55" t="str">
        <f>IF(SUM($D$1:D403)&gt;0,D403+1,IF(C404=Maanden!$A$5,1,""))</f>
        <v/>
      </c>
      <c r="E404" s="56">
        <v>41487</v>
      </c>
      <c r="F404" s="56">
        <v>41517</v>
      </c>
      <c r="G404" s="58" t="str">
        <f t="shared" si="13"/>
        <v>20138</v>
      </c>
    </row>
    <row r="405" spans="1:7" x14ac:dyDescent="0.25">
      <c r="A405" s="56">
        <v>29625</v>
      </c>
      <c r="C405" s="55" t="str">
        <f t="shared" si="12"/>
        <v>20139</v>
      </c>
      <c r="D405" s="55" t="str">
        <f>IF(SUM($D$1:D404)&gt;0,D404+1,IF(C405=Maanden!$A$5,1,""))</f>
        <v/>
      </c>
      <c r="E405" s="56">
        <v>41518</v>
      </c>
      <c r="F405" s="56">
        <v>41547</v>
      </c>
      <c r="G405" s="58" t="str">
        <f t="shared" si="13"/>
        <v>20139</v>
      </c>
    </row>
    <row r="406" spans="1:7" x14ac:dyDescent="0.25">
      <c r="A406" s="56">
        <v>29626</v>
      </c>
      <c r="C406" s="55" t="str">
        <f t="shared" si="12"/>
        <v>201310</v>
      </c>
      <c r="D406" s="55" t="str">
        <f>IF(SUM($D$1:D405)&gt;0,D405+1,IF(C406=Maanden!$A$5,1,""))</f>
        <v/>
      </c>
      <c r="E406" s="56">
        <v>41548</v>
      </c>
      <c r="F406" s="56">
        <v>41578</v>
      </c>
      <c r="G406" s="58" t="str">
        <f t="shared" si="13"/>
        <v>201310</v>
      </c>
    </row>
    <row r="407" spans="1:7" x14ac:dyDescent="0.25">
      <c r="A407" s="56">
        <v>29627</v>
      </c>
      <c r="C407" s="55" t="str">
        <f t="shared" si="12"/>
        <v>201311</v>
      </c>
      <c r="D407" s="55" t="str">
        <f>IF(SUM($D$1:D406)&gt;0,D406+1,IF(C407=Maanden!$A$5,1,""))</f>
        <v/>
      </c>
      <c r="E407" s="56">
        <v>41579</v>
      </c>
      <c r="F407" s="56">
        <v>41608</v>
      </c>
      <c r="G407" s="58" t="str">
        <f t="shared" si="13"/>
        <v>201311</v>
      </c>
    </row>
    <row r="408" spans="1:7" x14ac:dyDescent="0.25">
      <c r="A408" s="56">
        <v>29628</v>
      </c>
      <c r="C408" s="55" t="str">
        <f t="shared" si="12"/>
        <v>201312</v>
      </c>
      <c r="D408" s="55" t="str">
        <f>IF(SUM($D$1:D407)&gt;0,D407+1,IF(C408=Maanden!$A$5,1,""))</f>
        <v/>
      </c>
      <c r="E408" s="56">
        <v>41609</v>
      </c>
      <c r="F408" s="56">
        <v>41639</v>
      </c>
      <c r="G408" s="58" t="str">
        <f t="shared" si="13"/>
        <v>201312</v>
      </c>
    </row>
    <row r="409" spans="1:7" x14ac:dyDescent="0.25">
      <c r="A409" s="56">
        <v>29629</v>
      </c>
      <c r="C409" s="55" t="str">
        <f t="shared" si="12"/>
        <v>20141</v>
      </c>
      <c r="D409" s="55" t="str">
        <f>IF(SUM($D$1:D408)&gt;0,D408+1,IF(C409=Maanden!$A$5,1,""))</f>
        <v/>
      </c>
      <c r="E409" s="56">
        <v>41640</v>
      </c>
      <c r="F409" s="56">
        <v>41670</v>
      </c>
      <c r="G409" s="58" t="str">
        <f t="shared" si="13"/>
        <v>20141</v>
      </c>
    </row>
    <row r="410" spans="1:7" x14ac:dyDescent="0.25">
      <c r="A410" s="56">
        <v>29630</v>
      </c>
      <c r="C410" s="55" t="str">
        <f t="shared" si="12"/>
        <v>20142</v>
      </c>
      <c r="D410" s="55" t="str">
        <f>IF(SUM($D$1:D409)&gt;0,D409+1,IF(C410=Maanden!$A$5,1,""))</f>
        <v/>
      </c>
      <c r="E410" s="56">
        <v>41671</v>
      </c>
      <c r="F410" s="56">
        <v>41698</v>
      </c>
      <c r="G410" s="58" t="str">
        <f t="shared" si="13"/>
        <v>20142</v>
      </c>
    </row>
    <row r="411" spans="1:7" x14ac:dyDescent="0.25">
      <c r="A411" s="56">
        <v>29631</v>
      </c>
      <c r="C411" s="55" t="str">
        <f t="shared" si="12"/>
        <v>20143</v>
      </c>
      <c r="D411" s="55" t="str">
        <f>IF(SUM($D$1:D410)&gt;0,D410+1,IF(C411=Maanden!$A$5,1,""))</f>
        <v/>
      </c>
      <c r="E411" s="56">
        <v>41699</v>
      </c>
      <c r="F411" s="56">
        <v>41729</v>
      </c>
      <c r="G411" s="58" t="str">
        <f t="shared" si="13"/>
        <v>20143</v>
      </c>
    </row>
    <row r="412" spans="1:7" x14ac:dyDescent="0.25">
      <c r="A412" s="56">
        <v>29632</v>
      </c>
      <c r="C412" s="55" t="str">
        <f t="shared" si="12"/>
        <v>20144</v>
      </c>
      <c r="D412" s="55" t="str">
        <f>IF(SUM($D$1:D411)&gt;0,D411+1,IF(C412=Maanden!$A$5,1,""))</f>
        <v/>
      </c>
      <c r="E412" s="56">
        <v>41730</v>
      </c>
      <c r="F412" s="56">
        <v>41759</v>
      </c>
      <c r="G412" s="58" t="str">
        <f t="shared" si="13"/>
        <v>20144</v>
      </c>
    </row>
    <row r="413" spans="1:7" x14ac:dyDescent="0.25">
      <c r="A413" s="56">
        <v>29633</v>
      </c>
      <c r="C413" s="55" t="str">
        <f t="shared" si="12"/>
        <v>20145</v>
      </c>
      <c r="D413" s="55" t="str">
        <f>IF(SUM($D$1:D412)&gt;0,D412+1,IF(C413=Maanden!$A$5,1,""))</f>
        <v/>
      </c>
      <c r="E413" s="56">
        <v>41760</v>
      </c>
      <c r="F413" s="56">
        <v>41790</v>
      </c>
      <c r="G413" s="58" t="str">
        <f t="shared" si="13"/>
        <v>20145</v>
      </c>
    </row>
    <row r="414" spans="1:7" x14ac:dyDescent="0.25">
      <c r="A414" s="56">
        <v>29634</v>
      </c>
      <c r="C414" s="55" t="str">
        <f t="shared" si="12"/>
        <v>20146</v>
      </c>
      <c r="D414" s="55" t="str">
        <f>IF(SUM($D$1:D413)&gt;0,D413+1,IF(C414=Maanden!$A$5,1,""))</f>
        <v/>
      </c>
      <c r="E414" s="56">
        <v>41791</v>
      </c>
      <c r="F414" s="56">
        <v>41820</v>
      </c>
      <c r="G414" s="58" t="str">
        <f t="shared" si="13"/>
        <v>20146</v>
      </c>
    </row>
    <row r="415" spans="1:7" x14ac:dyDescent="0.25">
      <c r="A415" s="56">
        <v>29635</v>
      </c>
      <c r="C415" s="55" t="str">
        <f t="shared" si="12"/>
        <v>20147</v>
      </c>
      <c r="D415" s="55" t="str">
        <f>IF(SUM($D$1:D414)&gt;0,D414+1,IF(C415=Maanden!$A$5,1,""))</f>
        <v/>
      </c>
      <c r="E415" s="56">
        <v>41821</v>
      </c>
      <c r="F415" s="56">
        <v>41851</v>
      </c>
      <c r="G415" s="58" t="str">
        <f t="shared" si="13"/>
        <v>20147</v>
      </c>
    </row>
    <row r="416" spans="1:7" x14ac:dyDescent="0.25">
      <c r="A416" s="56">
        <v>29636</v>
      </c>
      <c r="C416" s="55" t="str">
        <f t="shared" si="12"/>
        <v>20148</v>
      </c>
      <c r="D416" s="55" t="str">
        <f>IF(SUM($D$1:D415)&gt;0,D415+1,IF(C416=Maanden!$A$5,1,""))</f>
        <v/>
      </c>
      <c r="E416" s="56">
        <v>41852</v>
      </c>
      <c r="F416" s="56">
        <v>41882</v>
      </c>
      <c r="G416" s="58" t="str">
        <f t="shared" si="13"/>
        <v>20148</v>
      </c>
    </row>
    <row r="417" spans="1:7" x14ac:dyDescent="0.25">
      <c r="A417" s="56">
        <v>29637</v>
      </c>
      <c r="C417" s="55" t="str">
        <f t="shared" si="12"/>
        <v>20149</v>
      </c>
      <c r="D417" s="55" t="str">
        <f>IF(SUM($D$1:D416)&gt;0,D416+1,IF(C417=Maanden!$A$5,1,""))</f>
        <v/>
      </c>
      <c r="E417" s="56">
        <v>41883</v>
      </c>
      <c r="F417" s="56">
        <v>41912</v>
      </c>
      <c r="G417" s="58" t="str">
        <f t="shared" si="13"/>
        <v>20149</v>
      </c>
    </row>
    <row r="418" spans="1:7" x14ac:dyDescent="0.25">
      <c r="A418" s="56">
        <v>29638</v>
      </c>
      <c r="C418" s="55" t="str">
        <f t="shared" si="12"/>
        <v>201410</v>
      </c>
      <c r="D418" s="55" t="str">
        <f>IF(SUM($D$1:D417)&gt;0,D417+1,IF(C418=Maanden!$A$5,1,""))</f>
        <v/>
      </c>
      <c r="E418" s="56">
        <v>41913</v>
      </c>
      <c r="F418" s="56">
        <v>41943</v>
      </c>
      <c r="G418" s="58" t="str">
        <f t="shared" si="13"/>
        <v>201410</v>
      </c>
    </row>
    <row r="419" spans="1:7" x14ac:dyDescent="0.25">
      <c r="A419" s="56">
        <v>29639</v>
      </c>
      <c r="C419" s="55" t="str">
        <f t="shared" si="12"/>
        <v>201411</v>
      </c>
      <c r="D419" s="55" t="str">
        <f>IF(SUM($D$1:D418)&gt;0,D418+1,IF(C419=Maanden!$A$5,1,""))</f>
        <v/>
      </c>
      <c r="E419" s="56">
        <v>41944</v>
      </c>
      <c r="F419" s="56">
        <v>41973</v>
      </c>
      <c r="G419" s="58" t="str">
        <f t="shared" si="13"/>
        <v>201411</v>
      </c>
    </row>
    <row r="420" spans="1:7" x14ac:dyDescent="0.25">
      <c r="A420" s="56">
        <v>29640</v>
      </c>
      <c r="C420" s="55" t="str">
        <f t="shared" si="12"/>
        <v>201412</v>
      </c>
      <c r="D420" s="55" t="str">
        <f>IF(SUM($D$1:D419)&gt;0,D419+1,IF(C420=Maanden!$A$5,1,""))</f>
        <v/>
      </c>
      <c r="E420" s="56">
        <v>41974</v>
      </c>
      <c r="F420" s="56">
        <v>42004</v>
      </c>
      <c r="G420" s="58" t="str">
        <f t="shared" si="13"/>
        <v>201412</v>
      </c>
    </row>
    <row r="421" spans="1:7" x14ac:dyDescent="0.25">
      <c r="A421" s="56">
        <v>29641</v>
      </c>
      <c r="C421" s="55" t="str">
        <f t="shared" si="12"/>
        <v>20151</v>
      </c>
      <c r="D421" s="55" t="str">
        <f>IF(SUM($D$1:D420)&gt;0,D420+1,IF(C421=Maanden!$A$5,1,""))</f>
        <v/>
      </c>
      <c r="E421" s="56">
        <v>42005</v>
      </c>
      <c r="F421" s="56">
        <v>42035</v>
      </c>
      <c r="G421" s="58" t="str">
        <f t="shared" si="13"/>
        <v>20151</v>
      </c>
    </row>
    <row r="422" spans="1:7" x14ac:dyDescent="0.25">
      <c r="A422" s="56">
        <v>29642</v>
      </c>
      <c r="C422" s="55" t="str">
        <f t="shared" si="12"/>
        <v>20152</v>
      </c>
      <c r="D422" s="55" t="str">
        <f>IF(SUM($D$1:D421)&gt;0,D421+1,IF(C422=Maanden!$A$5,1,""))</f>
        <v/>
      </c>
      <c r="E422" s="56">
        <v>42036</v>
      </c>
      <c r="F422" s="56">
        <v>42063</v>
      </c>
      <c r="G422" s="58" t="str">
        <f t="shared" si="13"/>
        <v>20152</v>
      </c>
    </row>
    <row r="423" spans="1:7" x14ac:dyDescent="0.25">
      <c r="A423" s="56">
        <v>29643</v>
      </c>
      <c r="C423" s="55" t="str">
        <f t="shared" si="12"/>
        <v>20153</v>
      </c>
      <c r="D423" s="55" t="str">
        <f>IF(SUM($D$1:D422)&gt;0,D422+1,IF(C423=Maanden!$A$5,1,""))</f>
        <v/>
      </c>
      <c r="E423" s="56">
        <v>42064</v>
      </c>
      <c r="F423" s="56">
        <v>42094</v>
      </c>
      <c r="G423" s="58" t="str">
        <f t="shared" si="13"/>
        <v>20153</v>
      </c>
    </row>
    <row r="424" spans="1:7" x14ac:dyDescent="0.25">
      <c r="A424" s="56">
        <v>29644</v>
      </c>
      <c r="C424" s="55" t="str">
        <f t="shared" si="12"/>
        <v>20154</v>
      </c>
      <c r="D424" s="55" t="str">
        <f>IF(SUM($D$1:D423)&gt;0,D423+1,IF(C424=Maanden!$A$5,1,""))</f>
        <v/>
      </c>
      <c r="E424" s="56">
        <v>42095</v>
      </c>
      <c r="F424" s="56">
        <v>42124</v>
      </c>
      <c r="G424" s="58" t="str">
        <f t="shared" si="13"/>
        <v>20154</v>
      </c>
    </row>
    <row r="425" spans="1:7" x14ac:dyDescent="0.25">
      <c r="A425" s="56">
        <v>29645</v>
      </c>
      <c r="C425" s="55" t="str">
        <f t="shared" si="12"/>
        <v>20155</v>
      </c>
      <c r="D425" s="55" t="str">
        <f>IF(SUM($D$1:D424)&gt;0,D424+1,IF(C425=Maanden!$A$5,1,""))</f>
        <v/>
      </c>
      <c r="E425" s="56">
        <v>42125</v>
      </c>
      <c r="F425" s="56">
        <v>42155</v>
      </c>
      <c r="G425" s="58" t="str">
        <f t="shared" si="13"/>
        <v>20155</v>
      </c>
    </row>
    <row r="426" spans="1:7" x14ac:dyDescent="0.25">
      <c r="A426" s="56">
        <v>29646</v>
      </c>
      <c r="C426" s="55" t="str">
        <f t="shared" si="12"/>
        <v>20156</v>
      </c>
      <c r="D426" s="55" t="str">
        <f>IF(SUM($D$1:D425)&gt;0,D425+1,IF(C426=Maanden!$A$5,1,""))</f>
        <v/>
      </c>
      <c r="E426" s="56">
        <v>42156</v>
      </c>
      <c r="F426" s="56">
        <v>42185</v>
      </c>
      <c r="G426" s="58" t="str">
        <f t="shared" si="13"/>
        <v>20156</v>
      </c>
    </row>
    <row r="427" spans="1:7" x14ac:dyDescent="0.25">
      <c r="A427" s="56">
        <v>29647</v>
      </c>
      <c r="C427" s="55" t="str">
        <f t="shared" si="12"/>
        <v>20157</v>
      </c>
      <c r="D427" s="55" t="str">
        <f>IF(SUM($D$1:D426)&gt;0,D426+1,IF(C427=Maanden!$A$5,1,""))</f>
        <v/>
      </c>
      <c r="E427" s="56">
        <v>42186</v>
      </c>
      <c r="F427" s="56">
        <v>42216</v>
      </c>
      <c r="G427" s="58" t="str">
        <f t="shared" si="13"/>
        <v>20157</v>
      </c>
    </row>
    <row r="428" spans="1:7" x14ac:dyDescent="0.25">
      <c r="A428" s="56">
        <v>29648</v>
      </c>
      <c r="C428" s="55" t="str">
        <f t="shared" si="12"/>
        <v>20158</v>
      </c>
      <c r="D428" s="55" t="str">
        <f>IF(SUM($D$1:D427)&gt;0,D427+1,IF(C428=Maanden!$A$5,1,""))</f>
        <v/>
      </c>
      <c r="E428" s="56">
        <v>42217</v>
      </c>
      <c r="F428" s="56">
        <v>42247</v>
      </c>
      <c r="G428" s="58" t="str">
        <f t="shared" si="13"/>
        <v>20158</v>
      </c>
    </row>
    <row r="429" spans="1:7" x14ac:dyDescent="0.25">
      <c r="A429" s="56">
        <v>29649</v>
      </c>
      <c r="C429" s="55" t="str">
        <f t="shared" si="12"/>
        <v>20159</v>
      </c>
      <c r="D429" s="55" t="str">
        <f>IF(SUM($D$1:D428)&gt;0,D428+1,IF(C429=Maanden!$A$5,1,""))</f>
        <v/>
      </c>
      <c r="E429" s="56">
        <v>42248</v>
      </c>
      <c r="F429" s="56">
        <v>42277</v>
      </c>
      <c r="G429" s="58" t="str">
        <f t="shared" si="13"/>
        <v>20159</v>
      </c>
    </row>
    <row r="430" spans="1:7" x14ac:dyDescent="0.25">
      <c r="A430" s="56">
        <v>29650</v>
      </c>
      <c r="C430" s="55" t="str">
        <f t="shared" si="12"/>
        <v>201510</v>
      </c>
      <c r="D430" s="55" t="str">
        <f>IF(SUM($D$1:D429)&gt;0,D429+1,IF(C430=Maanden!$A$5,1,""))</f>
        <v/>
      </c>
      <c r="E430" s="56">
        <v>42278</v>
      </c>
      <c r="F430" s="56">
        <v>42308</v>
      </c>
      <c r="G430" s="58" t="str">
        <f t="shared" si="13"/>
        <v>201510</v>
      </c>
    </row>
    <row r="431" spans="1:7" x14ac:dyDescent="0.25">
      <c r="A431" s="56">
        <v>29651</v>
      </c>
      <c r="C431" s="55" t="str">
        <f t="shared" si="12"/>
        <v>201511</v>
      </c>
      <c r="D431" s="55" t="str">
        <f>IF(SUM($D$1:D430)&gt;0,D430+1,IF(C431=Maanden!$A$5,1,""))</f>
        <v/>
      </c>
      <c r="E431" s="56">
        <v>42309</v>
      </c>
      <c r="F431" s="56">
        <v>42338</v>
      </c>
      <c r="G431" s="58" t="str">
        <f t="shared" si="13"/>
        <v>201511</v>
      </c>
    </row>
    <row r="432" spans="1:7" x14ac:dyDescent="0.25">
      <c r="A432" s="56">
        <v>29652</v>
      </c>
      <c r="C432" s="55" t="str">
        <f t="shared" si="12"/>
        <v>201512</v>
      </c>
      <c r="D432" s="55" t="str">
        <f>IF(SUM($D$1:D431)&gt;0,D431+1,IF(C432=Maanden!$A$5,1,""))</f>
        <v/>
      </c>
      <c r="E432" s="56">
        <v>42339</v>
      </c>
      <c r="F432" s="56">
        <v>42369</v>
      </c>
      <c r="G432" s="58" t="str">
        <f t="shared" si="13"/>
        <v>201512</v>
      </c>
    </row>
    <row r="433" spans="1:7" x14ac:dyDescent="0.25">
      <c r="A433" s="56">
        <v>29653</v>
      </c>
      <c r="C433" s="55" t="str">
        <f t="shared" si="12"/>
        <v>20161</v>
      </c>
      <c r="D433" s="55" t="str">
        <f>IF(SUM($D$1:D432)&gt;0,D432+1,IF(C433=Maanden!$A$5,1,""))</f>
        <v/>
      </c>
      <c r="E433" s="56">
        <v>42370</v>
      </c>
      <c r="F433" s="56">
        <v>42400</v>
      </c>
      <c r="G433" s="58" t="str">
        <f t="shared" si="13"/>
        <v>20161</v>
      </c>
    </row>
    <row r="434" spans="1:7" x14ac:dyDescent="0.25">
      <c r="A434" s="56">
        <v>29654</v>
      </c>
      <c r="C434" s="55" t="str">
        <f t="shared" si="12"/>
        <v>20162</v>
      </c>
      <c r="D434" s="55" t="str">
        <f>IF(SUM($D$1:D433)&gt;0,D433+1,IF(C434=Maanden!$A$5,1,""))</f>
        <v/>
      </c>
      <c r="E434" s="56">
        <v>42401</v>
      </c>
      <c r="F434" s="56">
        <v>42429</v>
      </c>
      <c r="G434" s="58" t="str">
        <f t="shared" si="13"/>
        <v>20162</v>
      </c>
    </row>
    <row r="435" spans="1:7" x14ac:dyDescent="0.25">
      <c r="A435" s="56">
        <v>29655</v>
      </c>
      <c r="C435" s="55" t="str">
        <f t="shared" si="12"/>
        <v>20163</v>
      </c>
      <c r="D435" s="55" t="str">
        <f>IF(SUM($D$1:D434)&gt;0,D434+1,IF(C435=Maanden!$A$5,1,""))</f>
        <v/>
      </c>
      <c r="E435" s="56">
        <v>42430</v>
      </c>
      <c r="F435" s="56">
        <v>42460</v>
      </c>
      <c r="G435" s="58" t="str">
        <f t="shared" si="13"/>
        <v>20163</v>
      </c>
    </row>
    <row r="436" spans="1:7" x14ac:dyDescent="0.25">
      <c r="A436" s="56">
        <v>29656</v>
      </c>
      <c r="C436" s="55" t="str">
        <f t="shared" si="12"/>
        <v>20164</v>
      </c>
      <c r="D436" s="55" t="str">
        <f>IF(SUM($D$1:D435)&gt;0,D435+1,IF(C436=Maanden!$A$5,1,""))</f>
        <v/>
      </c>
      <c r="E436" s="56">
        <v>42461</v>
      </c>
      <c r="F436" s="56">
        <v>42490</v>
      </c>
      <c r="G436" s="58" t="str">
        <f t="shared" si="13"/>
        <v>20164</v>
      </c>
    </row>
    <row r="437" spans="1:7" x14ac:dyDescent="0.25">
      <c r="A437" s="56">
        <v>29657</v>
      </c>
      <c r="C437" s="55" t="str">
        <f t="shared" si="12"/>
        <v>20165</v>
      </c>
      <c r="D437" s="55" t="str">
        <f>IF(SUM($D$1:D436)&gt;0,D436+1,IF(C437=Maanden!$A$5,1,""))</f>
        <v/>
      </c>
      <c r="E437" s="56">
        <v>42491</v>
      </c>
      <c r="F437" s="56">
        <v>42521</v>
      </c>
      <c r="G437" s="58" t="str">
        <f t="shared" si="13"/>
        <v>20165</v>
      </c>
    </row>
    <row r="438" spans="1:7" x14ac:dyDescent="0.25">
      <c r="A438" s="56">
        <v>29658</v>
      </c>
      <c r="C438" s="55" t="str">
        <f t="shared" si="12"/>
        <v>20166</v>
      </c>
      <c r="D438" s="55" t="str">
        <f>IF(SUM($D$1:D437)&gt;0,D437+1,IF(C438=Maanden!$A$5,1,""))</f>
        <v/>
      </c>
      <c r="E438" s="56">
        <v>42522</v>
      </c>
      <c r="F438" s="56">
        <v>42551</v>
      </c>
      <c r="G438" s="58" t="str">
        <f t="shared" si="13"/>
        <v>20166</v>
      </c>
    </row>
    <row r="439" spans="1:7" x14ac:dyDescent="0.25">
      <c r="A439" s="56">
        <v>29659</v>
      </c>
      <c r="C439" s="55" t="str">
        <f t="shared" si="12"/>
        <v>20167</v>
      </c>
      <c r="D439" s="55" t="str">
        <f>IF(SUM($D$1:D438)&gt;0,D438+1,IF(C439=Maanden!$A$5,1,""))</f>
        <v/>
      </c>
      <c r="E439" s="56">
        <v>42552</v>
      </c>
      <c r="F439" s="56">
        <v>42582</v>
      </c>
      <c r="G439" s="58" t="str">
        <f t="shared" si="13"/>
        <v>20167</v>
      </c>
    </row>
    <row r="440" spans="1:7" x14ac:dyDescent="0.25">
      <c r="A440" s="56">
        <v>29660</v>
      </c>
      <c r="C440" s="55" t="str">
        <f t="shared" si="12"/>
        <v>20168</v>
      </c>
      <c r="D440" s="55" t="str">
        <f>IF(SUM($D$1:D439)&gt;0,D439+1,IF(C440=Maanden!$A$5,1,""))</f>
        <v/>
      </c>
      <c r="E440" s="56">
        <v>42583</v>
      </c>
      <c r="F440" s="56">
        <v>42613</v>
      </c>
      <c r="G440" s="58" t="str">
        <f t="shared" si="13"/>
        <v>20168</v>
      </c>
    </row>
    <row r="441" spans="1:7" x14ac:dyDescent="0.25">
      <c r="A441" s="56">
        <v>29661</v>
      </c>
      <c r="C441" s="55" t="str">
        <f t="shared" si="12"/>
        <v>20169</v>
      </c>
      <c r="D441" s="55" t="str">
        <f>IF(SUM($D$1:D440)&gt;0,D440+1,IF(C441=Maanden!$A$5,1,""))</f>
        <v/>
      </c>
      <c r="E441" s="56">
        <v>42614</v>
      </c>
      <c r="F441" s="56">
        <v>42643</v>
      </c>
      <c r="G441" s="58" t="str">
        <f t="shared" si="13"/>
        <v>20169</v>
      </c>
    </row>
    <row r="442" spans="1:7" x14ac:dyDescent="0.25">
      <c r="A442" s="56">
        <v>29662</v>
      </c>
      <c r="C442" s="55" t="str">
        <f t="shared" si="12"/>
        <v>201610</v>
      </c>
      <c r="D442" s="55" t="str">
        <f>IF(SUM($D$1:D441)&gt;0,D441+1,IF(C442=Maanden!$A$5,1,""))</f>
        <v/>
      </c>
      <c r="E442" s="56">
        <v>42644</v>
      </c>
      <c r="F442" s="56">
        <v>42674</v>
      </c>
      <c r="G442" s="58" t="str">
        <f t="shared" si="13"/>
        <v>201610</v>
      </c>
    </row>
    <row r="443" spans="1:7" x14ac:dyDescent="0.25">
      <c r="A443" s="56">
        <v>29663</v>
      </c>
      <c r="C443" s="55" t="str">
        <f t="shared" si="12"/>
        <v>201611</v>
      </c>
      <c r="D443" s="55" t="str">
        <f>IF(SUM($D$1:D442)&gt;0,D442+1,IF(C443=Maanden!$A$5,1,""))</f>
        <v/>
      </c>
      <c r="E443" s="56">
        <v>42675</v>
      </c>
      <c r="F443" s="56">
        <v>42704</v>
      </c>
      <c r="G443" s="58" t="str">
        <f t="shared" si="13"/>
        <v>201611</v>
      </c>
    </row>
    <row r="444" spans="1:7" x14ac:dyDescent="0.25">
      <c r="A444" s="56">
        <v>29664</v>
      </c>
      <c r="C444" s="55" t="str">
        <f t="shared" si="12"/>
        <v>201612</v>
      </c>
      <c r="D444" s="55" t="str">
        <f>IF(SUM($D$1:D443)&gt;0,D443+1,IF(C444=Maanden!$A$5,1,""))</f>
        <v/>
      </c>
      <c r="E444" s="56">
        <v>42705</v>
      </c>
      <c r="F444" s="56">
        <v>42735</v>
      </c>
      <c r="G444" s="58" t="str">
        <f t="shared" si="13"/>
        <v>201612</v>
      </c>
    </row>
    <row r="445" spans="1:7" x14ac:dyDescent="0.25">
      <c r="A445" s="56">
        <v>29665</v>
      </c>
      <c r="C445" s="55" t="str">
        <f t="shared" si="12"/>
        <v>20171</v>
      </c>
      <c r="D445" s="55" t="str">
        <f>IF(SUM($D$1:D444)&gt;0,D444+1,IF(C445=Maanden!$A$5,1,""))</f>
        <v/>
      </c>
      <c r="E445" s="56">
        <v>42736</v>
      </c>
      <c r="F445" s="56">
        <v>42766</v>
      </c>
      <c r="G445" s="58" t="str">
        <f t="shared" si="13"/>
        <v>20171</v>
      </c>
    </row>
    <row r="446" spans="1:7" x14ac:dyDescent="0.25">
      <c r="A446" s="56">
        <v>29666</v>
      </c>
      <c r="C446" s="55" t="str">
        <f t="shared" si="12"/>
        <v>20172</v>
      </c>
      <c r="D446" s="55" t="str">
        <f>IF(SUM($D$1:D445)&gt;0,D445+1,IF(C446=Maanden!$A$5,1,""))</f>
        <v/>
      </c>
      <c r="E446" s="56">
        <v>42767</v>
      </c>
      <c r="F446" s="56">
        <v>42794</v>
      </c>
      <c r="G446" s="58" t="str">
        <f t="shared" si="13"/>
        <v>20172</v>
      </c>
    </row>
    <row r="447" spans="1:7" x14ac:dyDescent="0.25">
      <c r="A447" s="56">
        <v>29667</v>
      </c>
      <c r="C447" s="55" t="str">
        <f t="shared" si="12"/>
        <v>20173</v>
      </c>
      <c r="D447" s="55" t="str">
        <f>IF(SUM($D$1:D446)&gt;0,D446+1,IF(C447=Maanden!$A$5,1,""))</f>
        <v/>
      </c>
      <c r="E447" s="56">
        <v>42795</v>
      </c>
      <c r="F447" s="56">
        <v>42825</v>
      </c>
      <c r="G447" s="58" t="str">
        <f t="shared" si="13"/>
        <v>20173</v>
      </c>
    </row>
    <row r="448" spans="1:7" x14ac:dyDescent="0.25">
      <c r="A448" s="56">
        <v>29668</v>
      </c>
      <c r="C448" s="55" t="str">
        <f t="shared" si="12"/>
        <v>20174</v>
      </c>
      <c r="D448" s="55" t="str">
        <f>IF(SUM($D$1:D447)&gt;0,D447+1,IF(C448=Maanden!$A$5,1,""))</f>
        <v/>
      </c>
      <c r="E448" s="56">
        <v>42826</v>
      </c>
      <c r="F448" s="56">
        <v>42855</v>
      </c>
      <c r="G448" s="58" t="str">
        <f t="shared" si="13"/>
        <v>20174</v>
      </c>
    </row>
    <row r="449" spans="1:7" x14ac:dyDescent="0.25">
      <c r="A449" s="56">
        <v>29669</v>
      </c>
      <c r="C449" s="55" t="str">
        <f t="shared" ref="C449:C492" si="14">CONCATENATE(YEAR(E449),MONTH(E449))</f>
        <v>20175</v>
      </c>
      <c r="D449" s="55" t="str">
        <f>IF(SUM($D$1:D448)&gt;0,D448+1,IF(C449=Maanden!$A$5,1,""))</f>
        <v/>
      </c>
      <c r="E449" s="56">
        <v>42856</v>
      </c>
      <c r="F449" s="56">
        <v>42886</v>
      </c>
      <c r="G449" s="58" t="str">
        <f t="shared" si="13"/>
        <v>20175</v>
      </c>
    </row>
    <row r="450" spans="1:7" x14ac:dyDescent="0.25">
      <c r="A450" s="56">
        <v>29670</v>
      </c>
      <c r="C450" s="55" t="str">
        <f t="shared" si="14"/>
        <v>20176</v>
      </c>
      <c r="D450" s="55" t="str">
        <f>IF(SUM($D$1:D449)&gt;0,D449+1,IF(C450=Maanden!$A$5,1,""))</f>
        <v/>
      </c>
      <c r="E450" s="56">
        <v>42887</v>
      </c>
      <c r="F450" s="56">
        <v>42916</v>
      </c>
      <c r="G450" s="58" t="str">
        <f t="shared" ref="G450:G513" si="15">C450</f>
        <v>20176</v>
      </c>
    </row>
    <row r="451" spans="1:7" x14ac:dyDescent="0.25">
      <c r="A451" s="56">
        <v>29671</v>
      </c>
      <c r="C451" s="55" t="str">
        <f t="shared" si="14"/>
        <v>20177</v>
      </c>
      <c r="D451" s="55">
        <f>IF(SUM($D$1:D450)&gt;0,D450+1,IF(C451=Maanden!$A$5,1,""))</f>
        <v>1</v>
      </c>
      <c r="E451" s="56">
        <v>42917</v>
      </c>
      <c r="F451" s="56">
        <v>42947</v>
      </c>
      <c r="G451" s="58" t="str">
        <f t="shared" si="15"/>
        <v>20177</v>
      </c>
    </row>
    <row r="452" spans="1:7" x14ac:dyDescent="0.25">
      <c r="A452" s="56">
        <v>29672</v>
      </c>
      <c r="C452" s="55" t="str">
        <f t="shared" si="14"/>
        <v>20178</v>
      </c>
      <c r="D452" s="55">
        <f>IF(SUM($D$1:D451)&gt;0,D451+1,IF(C452=Maanden!$A$5,1,""))</f>
        <v>2</v>
      </c>
      <c r="E452" s="56">
        <v>42948</v>
      </c>
      <c r="F452" s="56">
        <v>42978</v>
      </c>
      <c r="G452" s="58" t="str">
        <f t="shared" si="15"/>
        <v>20178</v>
      </c>
    </row>
    <row r="453" spans="1:7" x14ac:dyDescent="0.25">
      <c r="A453" s="56">
        <v>29673</v>
      </c>
      <c r="C453" s="55" t="str">
        <f t="shared" si="14"/>
        <v>20179</v>
      </c>
      <c r="D453" s="55">
        <f>IF(SUM($D$1:D452)&gt;0,D452+1,IF(C453=Maanden!$A$5,1,""))</f>
        <v>3</v>
      </c>
      <c r="E453" s="56">
        <v>42979</v>
      </c>
      <c r="F453" s="56">
        <v>43008</v>
      </c>
      <c r="G453" s="58" t="str">
        <f t="shared" si="15"/>
        <v>20179</v>
      </c>
    </row>
    <row r="454" spans="1:7" x14ac:dyDescent="0.25">
      <c r="A454" s="56">
        <v>29674</v>
      </c>
      <c r="C454" s="55" t="str">
        <f t="shared" si="14"/>
        <v>201710</v>
      </c>
      <c r="D454" s="55">
        <f>IF(SUM($D$1:D453)&gt;0,D453+1,IF(C454=Maanden!$A$5,1,""))</f>
        <v>4</v>
      </c>
      <c r="E454" s="56">
        <v>43009</v>
      </c>
      <c r="F454" s="56">
        <v>43039</v>
      </c>
      <c r="G454" s="58" t="str">
        <f t="shared" si="15"/>
        <v>201710</v>
      </c>
    </row>
    <row r="455" spans="1:7" x14ac:dyDescent="0.25">
      <c r="A455" s="56">
        <v>29675</v>
      </c>
      <c r="C455" s="55" t="str">
        <f t="shared" si="14"/>
        <v>201711</v>
      </c>
      <c r="D455" s="55">
        <f>IF(SUM($D$1:D454)&gt;0,D454+1,IF(C455=Maanden!$A$5,1,""))</f>
        <v>5</v>
      </c>
      <c r="E455" s="56">
        <v>43040</v>
      </c>
      <c r="F455" s="56">
        <v>43069</v>
      </c>
      <c r="G455" s="58" t="str">
        <f t="shared" si="15"/>
        <v>201711</v>
      </c>
    </row>
    <row r="456" spans="1:7" x14ac:dyDescent="0.25">
      <c r="A456" s="56">
        <v>29676</v>
      </c>
      <c r="C456" s="55" t="str">
        <f t="shared" si="14"/>
        <v>201712</v>
      </c>
      <c r="D456" s="55">
        <f>IF(SUM($D$1:D455)&gt;0,D455+1,IF(C456=Maanden!$A$5,1,""))</f>
        <v>6</v>
      </c>
      <c r="E456" s="56">
        <v>43070</v>
      </c>
      <c r="F456" s="56">
        <v>43100</v>
      </c>
      <c r="G456" s="58" t="str">
        <f t="shared" si="15"/>
        <v>201712</v>
      </c>
    </row>
    <row r="457" spans="1:7" x14ac:dyDescent="0.25">
      <c r="A457" s="56">
        <v>29677</v>
      </c>
      <c r="C457" s="55" t="str">
        <f t="shared" si="14"/>
        <v>20181</v>
      </c>
      <c r="D457" s="55">
        <f>IF(SUM($D$1:D456)&gt;0,D456+1,IF(C457=Maanden!$A$5,1,""))</f>
        <v>7</v>
      </c>
      <c r="E457" s="56">
        <v>43101</v>
      </c>
      <c r="F457" s="56">
        <v>43131</v>
      </c>
      <c r="G457" s="58" t="str">
        <f t="shared" si="15"/>
        <v>20181</v>
      </c>
    </row>
    <row r="458" spans="1:7" x14ac:dyDescent="0.25">
      <c r="A458" s="56">
        <v>29678</v>
      </c>
      <c r="C458" s="55" t="str">
        <f t="shared" si="14"/>
        <v>20182</v>
      </c>
      <c r="D458" s="55">
        <f>IF(SUM($D$1:D457)&gt;0,D457+1,IF(C458=Maanden!$A$5,1,""))</f>
        <v>8</v>
      </c>
      <c r="E458" s="56">
        <v>43132</v>
      </c>
      <c r="F458" s="56">
        <v>43159</v>
      </c>
      <c r="G458" s="58" t="str">
        <f t="shared" si="15"/>
        <v>20182</v>
      </c>
    </row>
    <row r="459" spans="1:7" x14ac:dyDescent="0.25">
      <c r="A459" s="56">
        <v>29679</v>
      </c>
      <c r="C459" s="55" t="str">
        <f t="shared" si="14"/>
        <v>20183</v>
      </c>
      <c r="D459" s="55">
        <f>IF(SUM($D$1:D458)&gt;0,D458+1,IF(C459=Maanden!$A$5,1,""))</f>
        <v>9</v>
      </c>
      <c r="E459" s="56">
        <v>43160</v>
      </c>
      <c r="F459" s="56">
        <v>43190</v>
      </c>
      <c r="G459" s="58" t="str">
        <f t="shared" si="15"/>
        <v>20183</v>
      </c>
    </row>
    <row r="460" spans="1:7" x14ac:dyDescent="0.25">
      <c r="A460" s="56">
        <v>29680</v>
      </c>
      <c r="C460" s="55" t="str">
        <f t="shared" si="14"/>
        <v>20184</v>
      </c>
      <c r="D460" s="55">
        <f>IF(SUM($D$1:D459)&gt;0,D459+1,IF(C460=Maanden!$A$5,1,""))</f>
        <v>10</v>
      </c>
      <c r="E460" s="56">
        <v>43191</v>
      </c>
      <c r="F460" s="56">
        <v>43220</v>
      </c>
      <c r="G460" s="58" t="str">
        <f t="shared" si="15"/>
        <v>20184</v>
      </c>
    </row>
    <row r="461" spans="1:7" x14ac:dyDescent="0.25">
      <c r="A461" s="56">
        <v>29681</v>
      </c>
      <c r="C461" s="55" t="str">
        <f t="shared" si="14"/>
        <v>20185</v>
      </c>
      <c r="D461" s="55">
        <f>IF(SUM($D$1:D460)&gt;0,D460+1,IF(C461=Maanden!$A$5,1,""))</f>
        <v>11</v>
      </c>
      <c r="E461" s="56">
        <v>43221</v>
      </c>
      <c r="F461" s="56">
        <v>43251</v>
      </c>
      <c r="G461" s="58" t="str">
        <f t="shared" si="15"/>
        <v>20185</v>
      </c>
    </row>
    <row r="462" spans="1:7" x14ac:dyDescent="0.25">
      <c r="A462" s="56">
        <v>29682</v>
      </c>
      <c r="C462" s="55" t="str">
        <f t="shared" si="14"/>
        <v>20186</v>
      </c>
      <c r="D462" s="55">
        <f>IF(SUM($D$1:D461)&gt;0,D461+1,IF(C462=Maanden!$A$5,1,""))</f>
        <v>12</v>
      </c>
      <c r="E462" s="56">
        <v>43252</v>
      </c>
      <c r="F462" s="56">
        <v>43281</v>
      </c>
      <c r="G462" s="58" t="str">
        <f t="shared" si="15"/>
        <v>20186</v>
      </c>
    </row>
    <row r="463" spans="1:7" x14ac:dyDescent="0.25">
      <c r="A463" s="56">
        <v>29683</v>
      </c>
      <c r="C463" s="55" t="str">
        <f t="shared" si="14"/>
        <v>20187</v>
      </c>
      <c r="D463" s="55">
        <f>IF(SUM($D$1:D462)&gt;0,D462+1,IF(C463=Maanden!$A$5,1,""))</f>
        <v>13</v>
      </c>
      <c r="E463" s="56">
        <v>43282</v>
      </c>
      <c r="F463" s="56">
        <v>43312</v>
      </c>
      <c r="G463" s="58" t="str">
        <f t="shared" si="15"/>
        <v>20187</v>
      </c>
    </row>
    <row r="464" spans="1:7" x14ac:dyDescent="0.25">
      <c r="A464" s="56">
        <v>29684</v>
      </c>
      <c r="C464" s="55" t="str">
        <f t="shared" si="14"/>
        <v>20188</v>
      </c>
      <c r="D464" s="55">
        <f>IF(SUM($D$1:D463)&gt;0,D463+1,IF(C464=Maanden!$A$5,1,""))</f>
        <v>14</v>
      </c>
      <c r="E464" s="56">
        <v>43313</v>
      </c>
      <c r="F464" s="56">
        <v>43343</v>
      </c>
      <c r="G464" s="58" t="str">
        <f t="shared" si="15"/>
        <v>20188</v>
      </c>
    </row>
    <row r="465" spans="1:7" x14ac:dyDescent="0.25">
      <c r="A465" s="56">
        <v>29685</v>
      </c>
      <c r="C465" s="55" t="str">
        <f t="shared" si="14"/>
        <v>20189</v>
      </c>
      <c r="D465" s="55">
        <f>IF(SUM($D$1:D464)&gt;0,D464+1,IF(C465=Maanden!$A$5,1,""))</f>
        <v>15</v>
      </c>
      <c r="E465" s="56">
        <v>43344</v>
      </c>
      <c r="F465" s="56">
        <v>43373</v>
      </c>
      <c r="G465" s="58" t="str">
        <f t="shared" si="15"/>
        <v>20189</v>
      </c>
    </row>
    <row r="466" spans="1:7" x14ac:dyDescent="0.25">
      <c r="A466" s="56">
        <v>29686</v>
      </c>
      <c r="C466" s="55" t="str">
        <f t="shared" si="14"/>
        <v>201810</v>
      </c>
      <c r="D466" s="55">
        <f>IF(SUM($D$1:D465)&gt;0,D465+1,IF(C466=Maanden!$A$5,1,""))</f>
        <v>16</v>
      </c>
      <c r="E466" s="56">
        <v>43374</v>
      </c>
      <c r="F466" s="56">
        <v>43404</v>
      </c>
      <c r="G466" s="58" t="str">
        <f t="shared" si="15"/>
        <v>201810</v>
      </c>
    </row>
    <row r="467" spans="1:7" x14ac:dyDescent="0.25">
      <c r="A467" s="56">
        <v>29687</v>
      </c>
      <c r="C467" s="55" t="str">
        <f t="shared" si="14"/>
        <v>201811</v>
      </c>
      <c r="D467" s="55">
        <f>IF(SUM($D$1:D466)&gt;0,D466+1,IF(C467=Maanden!$A$5,1,""))</f>
        <v>17</v>
      </c>
      <c r="E467" s="56">
        <v>43405</v>
      </c>
      <c r="F467" s="56">
        <v>43434</v>
      </c>
      <c r="G467" s="58" t="str">
        <f t="shared" si="15"/>
        <v>201811</v>
      </c>
    </row>
    <row r="468" spans="1:7" x14ac:dyDescent="0.25">
      <c r="A468" s="56">
        <v>29688</v>
      </c>
      <c r="C468" s="55" t="str">
        <f t="shared" si="14"/>
        <v>201812</v>
      </c>
      <c r="D468" s="55">
        <f>IF(SUM($D$1:D467)&gt;0,D467+1,IF(C468=Maanden!$A$5,1,""))</f>
        <v>18</v>
      </c>
      <c r="E468" s="56">
        <v>43435</v>
      </c>
      <c r="F468" s="56">
        <v>43465</v>
      </c>
      <c r="G468" s="58" t="str">
        <f t="shared" si="15"/>
        <v>201812</v>
      </c>
    </row>
    <row r="469" spans="1:7" x14ac:dyDescent="0.25">
      <c r="A469" s="56">
        <v>29689</v>
      </c>
      <c r="C469" s="55" t="str">
        <f t="shared" si="14"/>
        <v>20191</v>
      </c>
      <c r="D469" s="55">
        <f>IF(SUM($D$1:D468)&gt;0,D468+1,IF(C469=Maanden!$A$5,1,""))</f>
        <v>19</v>
      </c>
      <c r="E469" s="56">
        <v>43466</v>
      </c>
      <c r="F469" s="56">
        <v>43496</v>
      </c>
      <c r="G469" s="58" t="str">
        <f t="shared" si="15"/>
        <v>20191</v>
      </c>
    </row>
    <row r="470" spans="1:7" x14ac:dyDescent="0.25">
      <c r="A470" s="56">
        <v>29690</v>
      </c>
      <c r="C470" s="55" t="str">
        <f t="shared" si="14"/>
        <v>20192</v>
      </c>
      <c r="D470" s="55">
        <f>IF(SUM($D$1:D469)&gt;0,D469+1,IF(C470=Maanden!$A$5,1,""))</f>
        <v>20</v>
      </c>
      <c r="E470" s="56">
        <v>43497</v>
      </c>
      <c r="F470" s="56">
        <v>43524</v>
      </c>
      <c r="G470" s="58" t="str">
        <f t="shared" si="15"/>
        <v>20192</v>
      </c>
    </row>
    <row r="471" spans="1:7" x14ac:dyDescent="0.25">
      <c r="A471" s="56">
        <v>29691</v>
      </c>
      <c r="C471" s="55" t="str">
        <f t="shared" si="14"/>
        <v>20193</v>
      </c>
      <c r="D471" s="55">
        <f>IF(SUM($D$1:D470)&gt;0,D470+1,IF(C471=Maanden!$A$5,1,""))</f>
        <v>21</v>
      </c>
      <c r="E471" s="56">
        <v>43525</v>
      </c>
      <c r="F471" s="56">
        <v>43555</v>
      </c>
      <c r="G471" s="58" t="str">
        <f t="shared" si="15"/>
        <v>20193</v>
      </c>
    </row>
    <row r="472" spans="1:7" x14ac:dyDescent="0.25">
      <c r="A472" s="56">
        <v>29692</v>
      </c>
      <c r="C472" s="55" t="str">
        <f t="shared" si="14"/>
        <v>20194</v>
      </c>
      <c r="D472" s="55">
        <f>IF(SUM($D$1:D471)&gt;0,D471+1,IF(C472=Maanden!$A$5,1,""))</f>
        <v>22</v>
      </c>
      <c r="E472" s="56">
        <v>43556</v>
      </c>
      <c r="F472" s="56">
        <v>43585</v>
      </c>
      <c r="G472" s="58" t="str">
        <f t="shared" si="15"/>
        <v>20194</v>
      </c>
    </row>
    <row r="473" spans="1:7" x14ac:dyDescent="0.25">
      <c r="A473" s="56">
        <v>29693</v>
      </c>
      <c r="C473" s="55" t="str">
        <f t="shared" si="14"/>
        <v>20195</v>
      </c>
      <c r="D473" s="55">
        <f>IF(SUM($D$1:D472)&gt;0,D472+1,IF(C473=Maanden!$A$5,1,""))</f>
        <v>23</v>
      </c>
      <c r="E473" s="56">
        <v>43586</v>
      </c>
      <c r="F473" s="56">
        <v>43616</v>
      </c>
      <c r="G473" s="58" t="str">
        <f t="shared" si="15"/>
        <v>20195</v>
      </c>
    </row>
    <row r="474" spans="1:7" x14ac:dyDescent="0.25">
      <c r="A474" s="56">
        <v>29694</v>
      </c>
      <c r="C474" s="55" t="str">
        <f t="shared" si="14"/>
        <v>20196</v>
      </c>
      <c r="D474" s="55">
        <f>IF(SUM($D$1:D473)&gt;0,D473+1,IF(C474=Maanden!$A$5,1,""))</f>
        <v>24</v>
      </c>
      <c r="E474" s="56">
        <v>43617</v>
      </c>
      <c r="F474" s="56">
        <v>43646</v>
      </c>
      <c r="G474" s="58" t="str">
        <f t="shared" si="15"/>
        <v>20196</v>
      </c>
    </row>
    <row r="475" spans="1:7" x14ac:dyDescent="0.25">
      <c r="A475" s="56">
        <v>29695</v>
      </c>
      <c r="C475" s="55" t="str">
        <f t="shared" si="14"/>
        <v>20197</v>
      </c>
      <c r="D475" s="55">
        <f>IF(SUM($D$1:D474)&gt;0,D474+1,IF(C475=Maanden!$A$5,1,""))</f>
        <v>25</v>
      </c>
      <c r="E475" s="56">
        <v>43647</v>
      </c>
      <c r="F475" s="56">
        <v>43677</v>
      </c>
      <c r="G475" s="58" t="str">
        <f t="shared" si="15"/>
        <v>20197</v>
      </c>
    </row>
    <row r="476" spans="1:7" x14ac:dyDescent="0.25">
      <c r="A476" s="56">
        <v>29696</v>
      </c>
      <c r="C476" s="55" t="str">
        <f t="shared" si="14"/>
        <v>20198</v>
      </c>
      <c r="D476" s="55">
        <f>IF(SUM($D$1:D475)&gt;0,D475+1,IF(C476=Maanden!$A$5,1,""))</f>
        <v>26</v>
      </c>
      <c r="E476" s="56">
        <v>43678</v>
      </c>
      <c r="F476" s="56">
        <v>43708</v>
      </c>
      <c r="G476" s="58" t="str">
        <f t="shared" si="15"/>
        <v>20198</v>
      </c>
    </row>
    <row r="477" spans="1:7" x14ac:dyDescent="0.25">
      <c r="A477" s="56">
        <v>29697</v>
      </c>
      <c r="C477" s="55" t="str">
        <f t="shared" si="14"/>
        <v>20199</v>
      </c>
      <c r="D477" s="55">
        <f>IF(SUM($D$1:D476)&gt;0,D476+1,IF(C477=Maanden!$A$5,1,""))</f>
        <v>27</v>
      </c>
      <c r="E477" s="56">
        <v>43709</v>
      </c>
      <c r="F477" s="56">
        <v>43738</v>
      </c>
      <c r="G477" s="58" t="str">
        <f t="shared" si="15"/>
        <v>20199</v>
      </c>
    </row>
    <row r="478" spans="1:7" x14ac:dyDescent="0.25">
      <c r="A478" s="56">
        <v>29698</v>
      </c>
      <c r="C478" s="55" t="str">
        <f t="shared" si="14"/>
        <v>201910</v>
      </c>
      <c r="D478" s="55">
        <f>IF(SUM($D$1:D477)&gt;0,D477+1,IF(C478=Maanden!$A$5,1,""))</f>
        <v>28</v>
      </c>
      <c r="E478" s="56">
        <v>43739</v>
      </c>
      <c r="F478" s="56">
        <v>43769</v>
      </c>
      <c r="G478" s="58" t="str">
        <f t="shared" si="15"/>
        <v>201910</v>
      </c>
    </row>
    <row r="479" spans="1:7" x14ac:dyDescent="0.25">
      <c r="A479" s="56">
        <v>29699</v>
      </c>
      <c r="C479" s="55" t="str">
        <f t="shared" si="14"/>
        <v>201911</v>
      </c>
      <c r="D479" s="55">
        <f>IF(SUM($D$1:D478)&gt;0,D478+1,IF(C479=Maanden!$A$5,1,""))</f>
        <v>29</v>
      </c>
      <c r="E479" s="56">
        <v>43770</v>
      </c>
      <c r="F479" s="56">
        <v>43799</v>
      </c>
      <c r="G479" s="58" t="str">
        <f t="shared" si="15"/>
        <v>201911</v>
      </c>
    </row>
    <row r="480" spans="1:7" x14ac:dyDescent="0.25">
      <c r="A480" s="56">
        <v>29700</v>
      </c>
      <c r="C480" s="55" t="str">
        <f t="shared" si="14"/>
        <v>201912</v>
      </c>
      <c r="D480" s="55">
        <f>IF(SUM($D$1:D479)&gt;0,D479+1,IF(C480=Maanden!$A$5,1,""))</f>
        <v>30</v>
      </c>
      <c r="E480" s="56">
        <v>43800</v>
      </c>
      <c r="F480" s="56">
        <v>43830</v>
      </c>
      <c r="G480" s="58" t="str">
        <f t="shared" si="15"/>
        <v>201912</v>
      </c>
    </row>
    <row r="481" spans="1:7" x14ac:dyDescent="0.25">
      <c r="A481" s="56">
        <v>29701</v>
      </c>
      <c r="C481" s="55" t="str">
        <f t="shared" si="14"/>
        <v>20201</v>
      </c>
      <c r="D481" s="55">
        <f>IF(SUM($D$1:D480)&gt;0,D480+1,IF(C481=Maanden!$A$5,1,""))</f>
        <v>31</v>
      </c>
      <c r="E481" s="56">
        <v>43831</v>
      </c>
      <c r="F481" s="56">
        <v>43861</v>
      </c>
      <c r="G481" s="58" t="str">
        <f t="shared" si="15"/>
        <v>20201</v>
      </c>
    </row>
    <row r="482" spans="1:7" x14ac:dyDescent="0.25">
      <c r="A482" s="56">
        <v>29702</v>
      </c>
      <c r="C482" s="55" t="str">
        <f t="shared" si="14"/>
        <v>20202</v>
      </c>
      <c r="D482" s="55">
        <f>IF(SUM($D$1:D481)&gt;0,D481+1,IF(C482=Maanden!$A$5,1,""))</f>
        <v>32</v>
      </c>
      <c r="E482" s="56">
        <v>43862</v>
      </c>
      <c r="F482" s="56">
        <v>43890</v>
      </c>
      <c r="G482" s="58" t="str">
        <f t="shared" si="15"/>
        <v>20202</v>
      </c>
    </row>
    <row r="483" spans="1:7" x14ac:dyDescent="0.25">
      <c r="A483" s="56">
        <v>29703</v>
      </c>
      <c r="C483" s="55" t="str">
        <f t="shared" si="14"/>
        <v>20203</v>
      </c>
      <c r="D483" s="55">
        <f>IF(SUM($D$1:D482)&gt;0,D482+1,IF(C483=Maanden!$A$5,1,""))</f>
        <v>33</v>
      </c>
      <c r="E483" s="56">
        <v>43891</v>
      </c>
      <c r="F483" s="56">
        <v>43921</v>
      </c>
      <c r="G483" s="58" t="str">
        <f t="shared" si="15"/>
        <v>20203</v>
      </c>
    </row>
    <row r="484" spans="1:7" x14ac:dyDescent="0.25">
      <c r="A484" s="56">
        <v>29704</v>
      </c>
      <c r="C484" s="55" t="str">
        <f t="shared" si="14"/>
        <v>20204</v>
      </c>
      <c r="D484" s="55">
        <f>IF(SUM($D$1:D483)&gt;0,D483+1,IF(C484=Maanden!$A$5,1,""))</f>
        <v>34</v>
      </c>
      <c r="E484" s="56">
        <v>43922</v>
      </c>
      <c r="F484" s="56">
        <v>43951</v>
      </c>
      <c r="G484" s="58" t="str">
        <f t="shared" si="15"/>
        <v>20204</v>
      </c>
    </row>
    <row r="485" spans="1:7" x14ac:dyDescent="0.25">
      <c r="A485" s="56">
        <v>29705</v>
      </c>
      <c r="C485" s="55" t="str">
        <f t="shared" si="14"/>
        <v>20205</v>
      </c>
      <c r="D485" s="55">
        <f>IF(SUM($D$1:D484)&gt;0,D484+1,IF(C485=Maanden!$A$5,1,""))</f>
        <v>35</v>
      </c>
      <c r="E485" s="56">
        <v>43952</v>
      </c>
      <c r="F485" s="56">
        <v>43982</v>
      </c>
      <c r="G485" s="58" t="str">
        <f t="shared" si="15"/>
        <v>20205</v>
      </c>
    </row>
    <row r="486" spans="1:7" x14ac:dyDescent="0.25">
      <c r="A486" s="56">
        <v>29706</v>
      </c>
      <c r="C486" s="55" t="str">
        <f t="shared" si="14"/>
        <v>20206</v>
      </c>
      <c r="D486" s="55">
        <f>IF(SUM($D$1:D485)&gt;0,D485+1,IF(C486=Maanden!$A$5,1,""))</f>
        <v>36</v>
      </c>
      <c r="E486" s="56">
        <v>43983</v>
      </c>
      <c r="F486" s="56">
        <v>44012</v>
      </c>
      <c r="G486" s="58" t="str">
        <f t="shared" si="15"/>
        <v>20206</v>
      </c>
    </row>
    <row r="487" spans="1:7" x14ac:dyDescent="0.25">
      <c r="A487" s="56">
        <v>29707</v>
      </c>
      <c r="C487" s="55" t="str">
        <f t="shared" si="14"/>
        <v>20207</v>
      </c>
      <c r="D487" s="55">
        <f>IF(SUM($D$1:D486)&gt;0,D486+1,IF(C487=Maanden!$A$5,1,""))</f>
        <v>37</v>
      </c>
      <c r="E487" s="56">
        <v>44013</v>
      </c>
      <c r="F487" s="56">
        <v>44043</v>
      </c>
      <c r="G487" s="58" t="str">
        <f t="shared" si="15"/>
        <v>20207</v>
      </c>
    </row>
    <row r="488" spans="1:7" x14ac:dyDescent="0.25">
      <c r="A488" s="56">
        <v>29708</v>
      </c>
      <c r="C488" s="55" t="str">
        <f t="shared" si="14"/>
        <v>20208</v>
      </c>
      <c r="D488" s="55">
        <f>IF(SUM($D$1:D487)&gt;0,D487+1,IF(C488=Maanden!$A$5,1,""))</f>
        <v>38</v>
      </c>
      <c r="E488" s="56">
        <v>44044</v>
      </c>
      <c r="F488" s="56">
        <v>44074</v>
      </c>
      <c r="G488" s="58" t="str">
        <f t="shared" si="15"/>
        <v>20208</v>
      </c>
    </row>
    <row r="489" spans="1:7" x14ac:dyDescent="0.25">
      <c r="A489" s="56">
        <v>29709</v>
      </c>
      <c r="C489" s="55" t="str">
        <f t="shared" si="14"/>
        <v>20209</v>
      </c>
      <c r="D489" s="55">
        <f>IF(SUM($D$1:D488)&gt;0,D488+1,IF(C489=Maanden!$A$5,1,""))</f>
        <v>39</v>
      </c>
      <c r="E489" s="56">
        <v>44075</v>
      </c>
      <c r="F489" s="56">
        <v>44104</v>
      </c>
      <c r="G489" s="58" t="str">
        <f t="shared" si="15"/>
        <v>20209</v>
      </c>
    </row>
    <row r="490" spans="1:7" x14ac:dyDescent="0.25">
      <c r="A490" s="56">
        <v>29710</v>
      </c>
      <c r="C490" s="55" t="str">
        <f t="shared" si="14"/>
        <v>202010</v>
      </c>
      <c r="D490" s="55">
        <f>IF(SUM($D$1:D489)&gt;0,D489+1,IF(C490=Maanden!$A$5,1,""))</f>
        <v>40</v>
      </c>
      <c r="E490" s="56">
        <v>44105</v>
      </c>
      <c r="F490" s="56">
        <v>44135</v>
      </c>
      <c r="G490" s="58" t="str">
        <f t="shared" si="15"/>
        <v>202010</v>
      </c>
    </row>
    <row r="491" spans="1:7" x14ac:dyDescent="0.25">
      <c r="A491" s="56">
        <v>29711</v>
      </c>
      <c r="C491" s="55" t="str">
        <f t="shared" si="14"/>
        <v>202011</v>
      </c>
      <c r="D491" s="55">
        <f>IF(SUM($D$1:D490)&gt;0,D490+1,IF(C491=Maanden!$A$5,1,""))</f>
        <v>41</v>
      </c>
      <c r="E491" s="56">
        <v>44136</v>
      </c>
      <c r="F491" s="56">
        <v>44165</v>
      </c>
      <c r="G491" s="58" t="str">
        <f t="shared" si="15"/>
        <v>202011</v>
      </c>
    </row>
    <row r="492" spans="1:7" x14ac:dyDescent="0.25">
      <c r="A492" s="56">
        <v>29712</v>
      </c>
      <c r="C492" s="55" t="str">
        <f t="shared" si="14"/>
        <v>202012</v>
      </c>
      <c r="D492" s="55">
        <f>IF(SUM($D$1:D491)&gt;0,D491+1,IF(C492=Maanden!$A$5,1,""))</f>
        <v>42</v>
      </c>
      <c r="E492" s="56">
        <v>44166</v>
      </c>
      <c r="F492" s="56">
        <v>44196</v>
      </c>
      <c r="G492" s="58" t="str">
        <f t="shared" si="15"/>
        <v>202012</v>
      </c>
    </row>
    <row r="493" spans="1:7" x14ac:dyDescent="0.25">
      <c r="A493" s="56">
        <v>29713</v>
      </c>
      <c r="C493" s="55" t="str">
        <f t="shared" ref="C493:C556" si="16">CONCATENATE(YEAR(E493),MONTH(E493))</f>
        <v>20211</v>
      </c>
      <c r="D493" s="55">
        <f>IF(SUM($D$1:D492)&gt;0,D492+1,IF(C493=Maanden!$A$5,1,""))</f>
        <v>43</v>
      </c>
      <c r="E493" s="56">
        <v>44197</v>
      </c>
      <c r="F493" s="56">
        <v>44227</v>
      </c>
      <c r="G493" s="58" t="str">
        <f t="shared" si="15"/>
        <v>20211</v>
      </c>
    </row>
    <row r="494" spans="1:7" x14ac:dyDescent="0.25">
      <c r="A494" s="56">
        <v>29714</v>
      </c>
      <c r="C494" s="55" t="str">
        <f t="shared" si="16"/>
        <v>20212</v>
      </c>
      <c r="D494" s="55">
        <f>IF(SUM($D$1:D493)&gt;0,D493+1,IF(C494=Maanden!$A$5,1,""))</f>
        <v>44</v>
      </c>
      <c r="E494" s="56">
        <v>44228</v>
      </c>
      <c r="F494" s="56">
        <v>44255</v>
      </c>
      <c r="G494" s="58" t="str">
        <f t="shared" si="15"/>
        <v>20212</v>
      </c>
    </row>
    <row r="495" spans="1:7" x14ac:dyDescent="0.25">
      <c r="A495" s="56">
        <v>29715</v>
      </c>
      <c r="C495" s="55" t="str">
        <f t="shared" si="16"/>
        <v>20213</v>
      </c>
      <c r="D495" s="55">
        <f>IF(SUM($D$1:D494)&gt;0,D494+1,IF(C495=Maanden!$A$5,1,""))</f>
        <v>45</v>
      </c>
      <c r="E495" s="56">
        <v>44256</v>
      </c>
      <c r="F495" s="56">
        <v>44286</v>
      </c>
      <c r="G495" s="58" t="str">
        <f t="shared" si="15"/>
        <v>20213</v>
      </c>
    </row>
    <row r="496" spans="1:7" x14ac:dyDescent="0.25">
      <c r="A496" s="56">
        <v>29716</v>
      </c>
      <c r="C496" s="55" t="str">
        <f t="shared" si="16"/>
        <v>20214</v>
      </c>
      <c r="D496" s="55">
        <f>IF(SUM($D$1:D495)&gt;0,D495+1,IF(C496=Maanden!$A$5,1,""))</f>
        <v>46</v>
      </c>
      <c r="E496" s="56">
        <v>44287</v>
      </c>
      <c r="F496" s="56">
        <v>44316</v>
      </c>
      <c r="G496" s="58" t="str">
        <f t="shared" si="15"/>
        <v>20214</v>
      </c>
    </row>
    <row r="497" spans="1:7" x14ac:dyDescent="0.25">
      <c r="A497" s="56">
        <v>29717</v>
      </c>
      <c r="C497" s="55" t="str">
        <f t="shared" si="16"/>
        <v>20215</v>
      </c>
      <c r="D497" s="55">
        <f>IF(SUM($D$1:D496)&gt;0,D496+1,IF(C497=Maanden!$A$5,1,""))</f>
        <v>47</v>
      </c>
      <c r="E497" s="56">
        <v>44317</v>
      </c>
      <c r="F497" s="56">
        <v>44347</v>
      </c>
      <c r="G497" s="58" t="str">
        <f t="shared" si="15"/>
        <v>20215</v>
      </c>
    </row>
    <row r="498" spans="1:7" x14ac:dyDescent="0.25">
      <c r="A498" s="56">
        <v>29718</v>
      </c>
      <c r="C498" s="55" t="str">
        <f t="shared" si="16"/>
        <v>20216</v>
      </c>
      <c r="D498" s="55">
        <f>IF(SUM($D$1:D497)&gt;0,D497+1,IF(C498=Maanden!$A$5,1,""))</f>
        <v>48</v>
      </c>
      <c r="E498" s="56">
        <v>44348</v>
      </c>
      <c r="F498" s="56">
        <v>44377</v>
      </c>
      <c r="G498" s="58" t="str">
        <f t="shared" si="15"/>
        <v>20216</v>
      </c>
    </row>
    <row r="499" spans="1:7" x14ac:dyDescent="0.25">
      <c r="A499" s="56">
        <v>29719</v>
      </c>
      <c r="C499" s="55" t="str">
        <f t="shared" si="16"/>
        <v>20217</v>
      </c>
      <c r="D499" s="55">
        <f>IF(SUM($D$1:D498)&gt;0,D498+1,IF(C499=Maanden!$A$5,1,""))</f>
        <v>49</v>
      </c>
      <c r="E499" s="56">
        <v>44378</v>
      </c>
      <c r="F499" s="56">
        <v>44408</v>
      </c>
      <c r="G499" s="58" t="str">
        <f t="shared" si="15"/>
        <v>20217</v>
      </c>
    </row>
    <row r="500" spans="1:7" x14ac:dyDescent="0.25">
      <c r="A500" s="56">
        <v>29720</v>
      </c>
      <c r="C500" s="55" t="str">
        <f t="shared" si="16"/>
        <v>20218</v>
      </c>
      <c r="D500" s="55">
        <f>IF(SUM($D$1:D499)&gt;0,D499+1,IF(C500=Maanden!$A$5,1,""))</f>
        <v>50</v>
      </c>
      <c r="E500" s="56">
        <v>44409</v>
      </c>
      <c r="F500" s="56">
        <v>44439</v>
      </c>
      <c r="G500" s="58" t="str">
        <f t="shared" si="15"/>
        <v>20218</v>
      </c>
    </row>
    <row r="501" spans="1:7" x14ac:dyDescent="0.25">
      <c r="A501" s="56">
        <v>29721</v>
      </c>
      <c r="C501" s="55" t="str">
        <f t="shared" si="16"/>
        <v>20219</v>
      </c>
      <c r="D501" s="55">
        <f>IF(SUM($D$1:D500)&gt;0,D500+1,IF(C501=Maanden!$A$5,1,""))</f>
        <v>51</v>
      </c>
      <c r="E501" s="56">
        <v>44440</v>
      </c>
      <c r="F501" s="56">
        <v>44469</v>
      </c>
      <c r="G501" s="58" t="str">
        <f t="shared" si="15"/>
        <v>20219</v>
      </c>
    </row>
    <row r="502" spans="1:7" x14ac:dyDescent="0.25">
      <c r="A502" s="56">
        <v>29722</v>
      </c>
      <c r="C502" s="55" t="str">
        <f t="shared" si="16"/>
        <v>202110</v>
      </c>
      <c r="D502" s="55">
        <f>IF(SUM($D$1:D501)&gt;0,D501+1,IF(C502=Maanden!$A$5,1,""))</f>
        <v>52</v>
      </c>
      <c r="E502" s="56">
        <v>44470</v>
      </c>
      <c r="F502" s="56">
        <v>44500</v>
      </c>
      <c r="G502" s="58" t="str">
        <f t="shared" si="15"/>
        <v>202110</v>
      </c>
    </row>
    <row r="503" spans="1:7" x14ac:dyDescent="0.25">
      <c r="A503" s="56">
        <v>29723</v>
      </c>
      <c r="C503" s="55" t="str">
        <f t="shared" si="16"/>
        <v>202111</v>
      </c>
      <c r="D503" s="55">
        <f>IF(SUM($D$1:D502)&gt;0,D502+1,IF(C503=Maanden!$A$5,1,""))</f>
        <v>53</v>
      </c>
      <c r="E503" s="56">
        <v>44501</v>
      </c>
      <c r="F503" s="56">
        <v>44530</v>
      </c>
      <c r="G503" s="58" t="str">
        <f t="shared" si="15"/>
        <v>202111</v>
      </c>
    </row>
    <row r="504" spans="1:7" x14ac:dyDescent="0.25">
      <c r="A504" s="56">
        <v>29724</v>
      </c>
      <c r="C504" s="55" t="str">
        <f t="shared" si="16"/>
        <v>202112</v>
      </c>
      <c r="D504" s="55">
        <f>IF(SUM($D$1:D503)&gt;0,D503+1,IF(C504=Maanden!$A$5,1,""))</f>
        <v>54</v>
      </c>
      <c r="E504" s="56">
        <v>44531</v>
      </c>
      <c r="F504" s="56">
        <v>44561</v>
      </c>
      <c r="G504" s="58" t="str">
        <f t="shared" si="15"/>
        <v>202112</v>
      </c>
    </row>
    <row r="505" spans="1:7" x14ac:dyDescent="0.25">
      <c r="A505" s="56">
        <v>29725</v>
      </c>
      <c r="C505" s="55" t="str">
        <f t="shared" si="16"/>
        <v>20221</v>
      </c>
      <c r="D505" s="55">
        <f>IF(SUM($D$1:D504)&gt;0,D504+1,IF(C505=Maanden!$A$5,1,""))</f>
        <v>55</v>
      </c>
      <c r="E505" s="56">
        <v>44562</v>
      </c>
      <c r="F505" s="56">
        <v>44592</v>
      </c>
      <c r="G505" s="58" t="str">
        <f t="shared" si="15"/>
        <v>20221</v>
      </c>
    </row>
    <row r="506" spans="1:7" x14ac:dyDescent="0.25">
      <c r="A506" s="56">
        <v>29726</v>
      </c>
      <c r="C506" s="55" t="str">
        <f t="shared" si="16"/>
        <v>20222</v>
      </c>
      <c r="D506" s="55">
        <f>IF(SUM($D$1:D505)&gt;0,D505+1,IF(C506=Maanden!$A$5,1,""))</f>
        <v>56</v>
      </c>
      <c r="E506" s="56">
        <v>44593</v>
      </c>
      <c r="F506" s="56">
        <v>44620</v>
      </c>
      <c r="G506" s="58" t="str">
        <f t="shared" si="15"/>
        <v>20222</v>
      </c>
    </row>
    <row r="507" spans="1:7" x14ac:dyDescent="0.25">
      <c r="A507" s="56">
        <v>29727</v>
      </c>
      <c r="C507" s="55" t="str">
        <f t="shared" si="16"/>
        <v>20223</v>
      </c>
      <c r="D507" s="55">
        <f>IF(SUM($D$1:D506)&gt;0,D506+1,IF(C507=Maanden!$A$5,1,""))</f>
        <v>57</v>
      </c>
      <c r="E507" s="56">
        <v>44621</v>
      </c>
      <c r="F507" s="56">
        <v>44651</v>
      </c>
      <c r="G507" s="58" t="str">
        <f t="shared" si="15"/>
        <v>20223</v>
      </c>
    </row>
    <row r="508" spans="1:7" x14ac:dyDescent="0.25">
      <c r="A508" s="56">
        <v>29728</v>
      </c>
      <c r="C508" s="55" t="str">
        <f t="shared" si="16"/>
        <v>20224</v>
      </c>
      <c r="D508" s="55">
        <f>IF(SUM($D$1:D507)&gt;0,D507+1,IF(C508=Maanden!$A$5,1,""))</f>
        <v>58</v>
      </c>
      <c r="E508" s="56">
        <v>44652</v>
      </c>
      <c r="F508" s="56">
        <v>44681</v>
      </c>
      <c r="G508" s="58" t="str">
        <f t="shared" si="15"/>
        <v>20224</v>
      </c>
    </row>
    <row r="509" spans="1:7" x14ac:dyDescent="0.25">
      <c r="A509" s="56">
        <v>29729</v>
      </c>
      <c r="C509" s="55" t="str">
        <f t="shared" si="16"/>
        <v>20225</v>
      </c>
      <c r="D509" s="55">
        <f>IF(SUM($D$1:D508)&gt;0,D508+1,IF(C509=Maanden!$A$5,1,""))</f>
        <v>59</v>
      </c>
      <c r="E509" s="56">
        <v>44682</v>
      </c>
      <c r="F509" s="56">
        <v>44712</v>
      </c>
      <c r="G509" s="58" t="str">
        <f t="shared" si="15"/>
        <v>20225</v>
      </c>
    </row>
    <row r="510" spans="1:7" x14ac:dyDescent="0.25">
      <c r="A510" s="56">
        <v>29730</v>
      </c>
      <c r="C510" s="55" t="str">
        <f t="shared" si="16"/>
        <v>20226</v>
      </c>
      <c r="D510" s="55">
        <f>IF(SUM($D$1:D509)&gt;0,D509+1,IF(C510=Maanden!$A$5,1,""))</f>
        <v>60</v>
      </c>
      <c r="E510" s="56">
        <v>44713</v>
      </c>
      <c r="F510" s="56">
        <v>44742</v>
      </c>
      <c r="G510" s="58" t="str">
        <f t="shared" si="15"/>
        <v>20226</v>
      </c>
    </row>
    <row r="511" spans="1:7" x14ac:dyDescent="0.25">
      <c r="A511" s="56">
        <v>29731</v>
      </c>
      <c r="C511" s="55" t="str">
        <f t="shared" si="16"/>
        <v>20227</v>
      </c>
      <c r="D511" s="55">
        <f>IF(SUM($D$1:D510)&gt;0,D510+1,IF(C511=Maanden!$A$5,1,""))</f>
        <v>61</v>
      </c>
      <c r="E511" s="56">
        <v>44743</v>
      </c>
      <c r="F511" s="56">
        <v>44773</v>
      </c>
      <c r="G511" s="58" t="str">
        <f t="shared" si="15"/>
        <v>20227</v>
      </c>
    </row>
    <row r="512" spans="1:7" x14ac:dyDescent="0.25">
      <c r="A512" s="56">
        <v>29732</v>
      </c>
      <c r="C512" s="55" t="str">
        <f t="shared" si="16"/>
        <v>20228</v>
      </c>
      <c r="D512" s="55">
        <f>IF(SUM($D$1:D511)&gt;0,D511+1,IF(C512=Maanden!$A$5,1,""))</f>
        <v>62</v>
      </c>
      <c r="E512" s="56">
        <v>44774</v>
      </c>
      <c r="F512" s="56">
        <v>44804</v>
      </c>
      <c r="G512" s="58" t="str">
        <f t="shared" si="15"/>
        <v>20228</v>
      </c>
    </row>
    <row r="513" spans="1:7" x14ac:dyDescent="0.25">
      <c r="A513" s="56">
        <v>29733</v>
      </c>
      <c r="C513" s="55" t="str">
        <f t="shared" si="16"/>
        <v>20229</v>
      </c>
      <c r="D513" s="55">
        <f>IF(SUM($D$1:D512)&gt;0,D512+1,IF(C513=Maanden!$A$5,1,""))</f>
        <v>63</v>
      </c>
      <c r="E513" s="56">
        <v>44805</v>
      </c>
      <c r="F513" s="56">
        <v>44834</v>
      </c>
      <c r="G513" s="58" t="str">
        <f t="shared" si="15"/>
        <v>20229</v>
      </c>
    </row>
    <row r="514" spans="1:7" x14ac:dyDescent="0.25">
      <c r="A514" s="56">
        <v>29734</v>
      </c>
      <c r="C514" s="55" t="str">
        <f t="shared" si="16"/>
        <v>202210</v>
      </c>
      <c r="D514" s="55">
        <f>IF(SUM($D$1:D513)&gt;0,D513+1,IF(C514=Maanden!$A$5,1,""))</f>
        <v>64</v>
      </c>
      <c r="E514" s="56">
        <v>44835</v>
      </c>
      <c r="F514" s="56">
        <v>44865</v>
      </c>
      <c r="G514" s="58" t="str">
        <f t="shared" ref="G514:G577" si="17">C514</f>
        <v>202210</v>
      </c>
    </row>
    <row r="515" spans="1:7" x14ac:dyDescent="0.25">
      <c r="A515" s="56">
        <v>29735</v>
      </c>
      <c r="C515" s="55" t="str">
        <f t="shared" si="16"/>
        <v>202211</v>
      </c>
      <c r="D515" s="55">
        <f>IF(SUM($D$1:D514)&gt;0,D514+1,IF(C515=Maanden!$A$5,1,""))</f>
        <v>65</v>
      </c>
      <c r="E515" s="56">
        <v>44866</v>
      </c>
      <c r="F515" s="56">
        <v>44895</v>
      </c>
      <c r="G515" s="58" t="str">
        <f t="shared" si="17"/>
        <v>202211</v>
      </c>
    </row>
    <row r="516" spans="1:7" x14ac:dyDescent="0.25">
      <c r="A516" s="56">
        <v>29736</v>
      </c>
      <c r="C516" s="55" t="str">
        <f t="shared" si="16"/>
        <v>202212</v>
      </c>
      <c r="D516" s="55">
        <f>IF(SUM($D$1:D515)&gt;0,D515+1,IF(C516=Maanden!$A$5,1,""))</f>
        <v>66</v>
      </c>
      <c r="E516" s="56">
        <v>44896</v>
      </c>
      <c r="F516" s="56">
        <v>44926</v>
      </c>
      <c r="G516" s="58" t="str">
        <f t="shared" si="17"/>
        <v>202212</v>
      </c>
    </row>
    <row r="517" spans="1:7" x14ac:dyDescent="0.25">
      <c r="A517" s="56">
        <v>29737</v>
      </c>
      <c r="C517" s="55" t="str">
        <f t="shared" si="16"/>
        <v>20231</v>
      </c>
      <c r="D517" s="55">
        <f>IF(SUM($D$1:D516)&gt;0,D516+1,IF(C517=Maanden!$A$5,1,""))</f>
        <v>67</v>
      </c>
      <c r="E517" s="56">
        <v>44927</v>
      </c>
      <c r="F517" s="56">
        <v>44957</v>
      </c>
      <c r="G517" s="58" t="str">
        <f t="shared" si="17"/>
        <v>20231</v>
      </c>
    </row>
    <row r="518" spans="1:7" x14ac:dyDescent="0.25">
      <c r="A518" s="56">
        <v>29738</v>
      </c>
      <c r="C518" s="55" t="str">
        <f t="shared" si="16"/>
        <v>20232</v>
      </c>
      <c r="D518" s="55">
        <f>IF(SUM($D$1:D517)&gt;0,D517+1,IF(C518=Maanden!$A$5,1,""))</f>
        <v>68</v>
      </c>
      <c r="E518" s="56">
        <v>44958</v>
      </c>
      <c r="F518" s="56">
        <v>44985</v>
      </c>
      <c r="G518" s="58" t="str">
        <f t="shared" si="17"/>
        <v>20232</v>
      </c>
    </row>
    <row r="519" spans="1:7" x14ac:dyDescent="0.25">
      <c r="A519" s="56">
        <v>29739</v>
      </c>
      <c r="C519" s="55" t="str">
        <f t="shared" si="16"/>
        <v>20233</v>
      </c>
      <c r="D519" s="55">
        <f>IF(SUM($D$1:D518)&gt;0,D518+1,IF(C519=Maanden!$A$5,1,""))</f>
        <v>69</v>
      </c>
      <c r="E519" s="56">
        <v>44986</v>
      </c>
      <c r="F519" s="56">
        <v>45016</v>
      </c>
      <c r="G519" s="58" t="str">
        <f t="shared" si="17"/>
        <v>20233</v>
      </c>
    </row>
    <row r="520" spans="1:7" x14ac:dyDescent="0.25">
      <c r="A520" s="56">
        <v>29740</v>
      </c>
      <c r="C520" s="55" t="str">
        <f t="shared" si="16"/>
        <v>20234</v>
      </c>
      <c r="D520" s="55">
        <f>IF(SUM($D$1:D519)&gt;0,D519+1,IF(C520=Maanden!$A$5,1,""))</f>
        <v>70</v>
      </c>
      <c r="E520" s="56">
        <v>45017</v>
      </c>
      <c r="F520" s="56">
        <v>45046</v>
      </c>
      <c r="G520" s="58" t="str">
        <f t="shared" si="17"/>
        <v>20234</v>
      </c>
    </row>
    <row r="521" spans="1:7" x14ac:dyDescent="0.25">
      <c r="A521" s="56">
        <v>29741</v>
      </c>
      <c r="C521" s="55" t="str">
        <f t="shared" si="16"/>
        <v>20235</v>
      </c>
      <c r="D521" s="55">
        <f>IF(SUM($D$1:D520)&gt;0,D520+1,IF(C521=Maanden!$A$5,1,""))</f>
        <v>71</v>
      </c>
      <c r="E521" s="56">
        <v>45047</v>
      </c>
      <c r="F521" s="56">
        <v>45077</v>
      </c>
      <c r="G521" s="58" t="str">
        <f t="shared" si="17"/>
        <v>20235</v>
      </c>
    </row>
    <row r="522" spans="1:7" x14ac:dyDescent="0.25">
      <c r="A522" s="56">
        <v>29742</v>
      </c>
      <c r="C522" s="55" t="str">
        <f t="shared" si="16"/>
        <v>20236</v>
      </c>
      <c r="D522" s="55">
        <f>IF(SUM($D$1:D521)&gt;0,D521+1,IF(C522=Maanden!$A$5,1,""))</f>
        <v>72</v>
      </c>
      <c r="E522" s="56">
        <v>45078</v>
      </c>
      <c r="F522" s="56">
        <v>45107</v>
      </c>
      <c r="G522" s="58" t="str">
        <f t="shared" si="17"/>
        <v>20236</v>
      </c>
    </row>
    <row r="523" spans="1:7" x14ac:dyDescent="0.25">
      <c r="A523" s="56">
        <v>29743</v>
      </c>
      <c r="C523" s="55" t="str">
        <f t="shared" si="16"/>
        <v>20237</v>
      </c>
      <c r="D523" s="55">
        <f>IF(SUM($D$1:D522)&gt;0,D522+1,IF(C523=Maanden!$A$5,1,""))</f>
        <v>73</v>
      </c>
      <c r="E523" s="56">
        <v>45108</v>
      </c>
      <c r="F523" s="56">
        <v>45138</v>
      </c>
      <c r="G523" s="58" t="str">
        <f t="shared" si="17"/>
        <v>20237</v>
      </c>
    </row>
    <row r="524" spans="1:7" x14ac:dyDescent="0.25">
      <c r="A524" s="56">
        <v>29744</v>
      </c>
      <c r="C524" s="55" t="str">
        <f t="shared" si="16"/>
        <v>20238</v>
      </c>
      <c r="D524" s="55">
        <f>IF(SUM($D$1:D523)&gt;0,D523+1,IF(C524=Maanden!$A$5,1,""))</f>
        <v>74</v>
      </c>
      <c r="E524" s="56">
        <v>45139</v>
      </c>
      <c r="F524" s="56">
        <v>45169</v>
      </c>
      <c r="G524" s="58" t="str">
        <f t="shared" si="17"/>
        <v>20238</v>
      </c>
    </row>
    <row r="525" spans="1:7" x14ac:dyDescent="0.25">
      <c r="A525" s="56">
        <v>29745</v>
      </c>
      <c r="C525" s="55" t="str">
        <f t="shared" si="16"/>
        <v>20239</v>
      </c>
      <c r="D525" s="55">
        <f>IF(SUM($D$1:D524)&gt;0,D524+1,IF(C525=Maanden!$A$5,1,""))</f>
        <v>75</v>
      </c>
      <c r="E525" s="56">
        <v>45170</v>
      </c>
      <c r="F525" s="56">
        <v>45199</v>
      </c>
      <c r="G525" s="58" t="str">
        <f t="shared" si="17"/>
        <v>20239</v>
      </c>
    </row>
    <row r="526" spans="1:7" x14ac:dyDescent="0.25">
      <c r="A526" s="56">
        <v>29746</v>
      </c>
      <c r="C526" s="55" t="str">
        <f t="shared" si="16"/>
        <v>202310</v>
      </c>
      <c r="D526" s="55">
        <f>IF(SUM($D$1:D525)&gt;0,D525+1,IF(C526=Maanden!$A$5,1,""))</f>
        <v>76</v>
      </c>
      <c r="E526" s="56">
        <v>45200</v>
      </c>
      <c r="F526" s="56">
        <v>45230</v>
      </c>
      <c r="G526" s="58" t="str">
        <f t="shared" si="17"/>
        <v>202310</v>
      </c>
    </row>
    <row r="527" spans="1:7" x14ac:dyDescent="0.25">
      <c r="A527" s="56">
        <v>29747</v>
      </c>
      <c r="C527" s="55" t="str">
        <f t="shared" si="16"/>
        <v>202311</v>
      </c>
      <c r="D527" s="55">
        <f>IF(SUM($D$1:D526)&gt;0,D526+1,IF(C527=Maanden!$A$5,1,""))</f>
        <v>77</v>
      </c>
      <c r="E527" s="56">
        <v>45231</v>
      </c>
      <c r="F527" s="56">
        <v>45260</v>
      </c>
      <c r="G527" s="58" t="str">
        <f t="shared" si="17"/>
        <v>202311</v>
      </c>
    </row>
    <row r="528" spans="1:7" x14ac:dyDescent="0.25">
      <c r="A528" s="56">
        <v>29748</v>
      </c>
      <c r="C528" s="55" t="str">
        <f t="shared" si="16"/>
        <v>202312</v>
      </c>
      <c r="D528" s="55">
        <f>IF(SUM($D$1:D527)&gt;0,D527+1,IF(C528=Maanden!$A$5,1,""))</f>
        <v>78</v>
      </c>
      <c r="E528" s="56">
        <v>45261</v>
      </c>
      <c r="F528" s="56">
        <v>45291</v>
      </c>
      <c r="G528" s="58" t="str">
        <f t="shared" si="17"/>
        <v>202312</v>
      </c>
    </row>
    <row r="529" spans="1:7" x14ac:dyDescent="0.25">
      <c r="A529" s="56">
        <v>29749</v>
      </c>
      <c r="C529" s="55" t="str">
        <f t="shared" si="16"/>
        <v>20241</v>
      </c>
      <c r="D529" s="55">
        <f>IF(SUM($D$1:D528)&gt;0,D528+1,IF(C529=Maanden!$A$5,1,""))</f>
        <v>79</v>
      </c>
      <c r="E529" s="56">
        <v>45292</v>
      </c>
      <c r="F529" s="56">
        <v>45322</v>
      </c>
      <c r="G529" s="58" t="str">
        <f t="shared" si="17"/>
        <v>20241</v>
      </c>
    </row>
    <row r="530" spans="1:7" x14ac:dyDescent="0.25">
      <c r="A530" s="56">
        <v>29750</v>
      </c>
      <c r="C530" s="55" t="str">
        <f t="shared" si="16"/>
        <v>20242</v>
      </c>
      <c r="D530" s="55">
        <f>IF(SUM($D$1:D529)&gt;0,D529+1,IF(C530=Maanden!$A$5,1,""))</f>
        <v>80</v>
      </c>
      <c r="E530" s="56">
        <v>45323</v>
      </c>
      <c r="F530" s="56">
        <v>45351</v>
      </c>
      <c r="G530" s="58" t="str">
        <f t="shared" si="17"/>
        <v>20242</v>
      </c>
    </row>
    <row r="531" spans="1:7" x14ac:dyDescent="0.25">
      <c r="A531" s="56">
        <v>29751</v>
      </c>
      <c r="C531" s="55" t="str">
        <f t="shared" si="16"/>
        <v>20243</v>
      </c>
      <c r="D531" s="55">
        <f>IF(SUM($D$1:D530)&gt;0,D530+1,IF(C531=Maanden!$A$5,1,""))</f>
        <v>81</v>
      </c>
      <c r="E531" s="56">
        <v>45352</v>
      </c>
      <c r="F531" s="56">
        <v>45382</v>
      </c>
      <c r="G531" s="58" t="str">
        <f t="shared" si="17"/>
        <v>20243</v>
      </c>
    </row>
    <row r="532" spans="1:7" x14ac:dyDescent="0.25">
      <c r="A532" s="56">
        <v>29752</v>
      </c>
      <c r="C532" s="55" t="str">
        <f t="shared" si="16"/>
        <v>20244</v>
      </c>
      <c r="D532" s="55">
        <f>IF(SUM($D$1:D531)&gt;0,D531+1,IF(C532=Maanden!$A$5,1,""))</f>
        <v>82</v>
      </c>
      <c r="E532" s="56">
        <v>45383</v>
      </c>
      <c r="F532" s="56">
        <v>45412</v>
      </c>
      <c r="G532" s="58" t="str">
        <f t="shared" si="17"/>
        <v>20244</v>
      </c>
    </row>
    <row r="533" spans="1:7" x14ac:dyDescent="0.25">
      <c r="A533" s="56">
        <v>29753</v>
      </c>
      <c r="C533" s="55" t="str">
        <f t="shared" si="16"/>
        <v>20245</v>
      </c>
      <c r="D533" s="55">
        <f>IF(SUM($D$1:D532)&gt;0,D532+1,IF(C533=Maanden!$A$5,1,""))</f>
        <v>83</v>
      </c>
      <c r="E533" s="56">
        <v>45413</v>
      </c>
      <c r="F533" s="56">
        <v>45443</v>
      </c>
      <c r="G533" s="58" t="str">
        <f t="shared" si="17"/>
        <v>20245</v>
      </c>
    </row>
    <row r="534" spans="1:7" x14ac:dyDescent="0.25">
      <c r="A534" s="56">
        <v>29754</v>
      </c>
      <c r="C534" s="55" t="str">
        <f t="shared" si="16"/>
        <v>20246</v>
      </c>
      <c r="D534" s="55">
        <f>IF(SUM($D$1:D533)&gt;0,D533+1,IF(C534=Maanden!$A$5,1,""))</f>
        <v>84</v>
      </c>
      <c r="E534" s="56">
        <v>45444</v>
      </c>
      <c r="F534" s="56">
        <v>45473</v>
      </c>
      <c r="G534" s="58" t="str">
        <f t="shared" si="17"/>
        <v>20246</v>
      </c>
    </row>
    <row r="535" spans="1:7" x14ac:dyDescent="0.25">
      <c r="A535" s="56">
        <v>29755</v>
      </c>
      <c r="C535" s="55" t="str">
        <f t="shared" si="16"/>
        <v>20247</v>
      </c>
      <c r="D535" s="55">
        <f>IF(SUM($D$1:D534)&gt;0,D534+1,IF(C535=Maanden!$A$5,1,""))</f>
        <v>85</v>
      </c>
      <c r="E535" s="56">
        <v>45474</v>
      </c>
      <c r="F535" s="56">
        <v>45504</v>
      </c>
      <c r="G535" s="58" t="str">
        <f t="shared" si="17"/>
        <v>20247</v>
      </c>
    </row>
    <row r="536" spans="1:7" x14ac:dyDescent="0.25">
      <c r="A536" s="56">
        <v>29756</v>
      </c>
      <c r="C536" s="55" t="str">
        <f t="shared" si="16"/>
        <v>20248</v>
      </c>
      <c r="D536" s="55">
        <f>IF(SUM($D$1:D535)&gt;0,D535+1,IF(C536=Maanden!$A$5,1,""))</f>
        <v>86</v>
      </c>
      <c r="E536" s="56">
        <v>45505</v>
      </c>
      <c r="F536" s="56">
        <v>45535</v>
      </c>
      <c r="G536" s="58" t="str">
        <f t="shared" si="17"/>
        <v>20248</v>
      </c>
    </row>
    <row r="537" spans="1:7" x14ac:dyDescent="0.25">
      <c r="A537" s="56">
        <v>29757</v>
      </c>
      <c r="C537" s="55" t="str">
        <f t="shared" si="16"/>
        <v>20249</v>
      </c>
      <c r="D537" s="55">
        <f>IF(SUM($D$1:D536)&gt;0,D536+1,IF(C537=Maanden!$A$5,1,""))</f>
        <v>87</v>
      </c>
      <c r="E537" s="56">
        <v>45536</v>
      </c>
      <c r="F537" s="56">
        <v>45565</v>
      </c>
      <c r="G537" s="58" t="str">
        <f t="shared" si="17"/>
        <v>20249</v>
      </c>
    </row>
    <row r="538" spans="1:7" x14ac:dyDescent="0.25">
      <c r="A538" s="56">
        <v>29758</v>
      </c>
      <c r="C538" s="55" t="str">
        <f t="shared" si="16"/>
        <v>202410</v>
      </c>
      <c r="D538" s="55">
        <f>IF(SUM($D$1:D537)&gt;0,D537+1,IF(C538=Maanden!$A$5,1,""))</f>
        <v>88</v>
      </c>
      <c r="E538" s="56">
        <v>45566</v>
      </c>
      <c r="F538" s="56">
        <v>45596</v>
      </c>
      <c r="G538" s="58" t="str">
        <f t="shared" si="17"/>
        <v>202410</v>
      </c>
    </row>
    <row r="539" spans="1:7" x14ac:dyDescent="0.25">
      <c r="A539" s="56">
        <v>29759</v>
      </c>
      <c r="C539" s="55" t="str">
        <f t="shared" si="16"/>
        <v>202411</v>
      </c>
      <c r="D539" s="55">
        <f>IF(SUM($D$1:D538)&gt;0,D538+1,IF(C539=Maanden!$A$5,1,""))</f>
        <v>89</v>
      </c>
      <c r="E539" s="56">
        <v>45597</v>
      </c>
      <c r="F539" s="56">
        <v>45626</v>
      </c>
      <c r="G539" s="58" t="str">
        <f t="shared" si="17"/>
        <v>202411</v>
      </c>
    </row>
    <row r="540" spans="1:7" x14ac:dyDescent="0.25">
      <c r="A540" s="56">
        <v>29760</v>
      </c>
      <c r="C540" s="55" t="str">
        <f t="shared" si="16"/>
        <v>202412</v>
      </c>
      <c r="D540" s="55">
        <f>IF(SUM($D$1:D539)&gt;0,D539+1,IF(C540=Maanden!$A$5,1,""))</f>
        <v>90</v>
      </c>
      <c r="E540" s="56">
        <v>45627</v>
      </c>
      <c r="F540" s="56">
        <v>45657</v>
      </c>
      <c r="G540" s="58" t="str">
        <f t="shared" si="17"/>
        <v>202412</v>
      </c>
    </row>
    <row r="541" spans="1:7" x14ac:dyDescent="0.25">
      <c r="A541" s="56">
        <v>29761</v>
      </c>
      <c r="C541" s="55" t="str">
        <f t="shared" si="16"/>
        <v>20251</v>
      </c>
      <c r="D541" s="55">
        <f>IF(SUM($D$1:D540)&gt;0,D540+1,IF(C541=Maanden!$A$5,1,""))</f>
        <v>91</v>
      </c>
      <c r="E541" s="56">
        <v>45658</v>
      </c>
      <c r="F541" s="56">
        <v>45688</v>
      </c>
      <c r="G541" s="58" t="str">
        <f t="shared" si="17"/>
        <v>20251</v>
      </c>
    </row>
    <row r="542" spans="1:7" x14ac:dyDescent="0.25">
      <c r="A542" s="56">
        <v>29762</v>
      </c>
      <c r="C542" s="55" t="str">
        <f t="shared" si="16"/>
        <v>20252</v>
      </c>
      <c r="D542" s="55">
        <f>IF(SUM($D$1:D541)&gt;0,D541+1,IF(C542=Maanden!$A$5,1,""))</f>
        <v>92</v>
      </c>
      <c r="E542" s="56">
        <v>45689</v>
      </c>
      <c r="F542" s="56">
        <v>45716</v>
      </c>
      <c r="G542" s="58" t="str">
        <f t="shared" si="17"/>
        <v>20252</v>
      </c>
    </row>
    <row r="543" spans="1:7" x14ac:dyDescent="0.25">
      <c r="A543" s="56">
        <v>29763</v>
      </c>
      <c r="C543" s="55" t="str">
        <f t="shared" si="16"/>
        <v>20253</v>
      </c>
      <c r="D543" s="55">
        <f>IF(SUM($D$1:D542)&gt;0,D542+1,IF(C543=Maanden!$A$5,1,""))</f>
        <v>93</v>
      </c>
      <c r="E543" s="56">
        <v>45717</v>
      </c>
      <c r="F543" s="56">
        <v>45747</v>
      </c>
      <c r="G543" s="58" t="str">
        <f t="shared" si="17"/>
        <v>20253</v>
      </c>
    </row>
    <row r="544" spans="1:7" x14ac:dyDescent="0.25">
      <c r="A544" s="56">
        <v>29764</v>
      </c>
      <c r="C544" s="55" t="str">
        <f t="shared" si="16"/>
        <v>20254</v>
      </c>
      <c r="D544" s="55">
        <f>IF(SUM($D$1:D543)&gt;0,D543+1,IF(C544=Maanden!$A$5,1,""))</f>
        <v>94</v>
      </c>
      <c r="E544" s="56">
        <v>45748</v>
      </c>
      <c r="F544" s="56">
        <v>45777</v>
      </c>
      <c r="G544" s="58" t="str">
        <f t="shared" si="17"/>
        <v>20254</v>
      </c>
    </row>
    <row r="545" spans="1:7" x14ac:dyDescent="0.25">
      <c r="A545" s="56">
        <v>29765</v>
      </c>
      <c r="C545" s="55" t="str">
        <f t="shared" si="16"/>
        <v>20255</v>
      </c>
      <c r="D545" s="55">
        <f>IF(SUM($D$1:D544)&gt;0,D544+1,IF(C545=Maanden!$A$5,1,""))</f>
        <v>95</v>
      </c>
      <c r="E545" s="56">
        <v>45778</v>
      </c>
      <c r="F545" s="56">
        <v>45808</v>
      </c>
      <c r="G545" s="58" t="str">
        <f t="shared" si="17"/>
        <v>20255</v>
      </c>
    </row>
    <row r="546" spans="1:7" x14ac:dyDescent="0.25">
      <c r="A546" s="56">
        <v>29766</v>
      </c>
      <c r="C546" s="55" t="str">
        <f t="shared" si="16"/>
        <v>20256</v>
      </c>
      <c r="D546" s="55">
        <f>IF(SUM($D$1:D545)&gt;0,D545+1,IF(C546=Maanden!$A$5,1,""))</f>
        <v>96</v>
      </c>
      <c r="E546" s="56">
        <v>45809</v>
      </c>
      <c r="F546" s="56">
        <v>45838</v>
      </c>
      <c r="G546" s="58" t="str">
        <f t="shared" si="17"/>
        <v>20256</v>
      </c>
    </row>
    <row r="547" spans="1:7" x14ac:dyDescent="0.25">
      <c r="A547" s="56">
        <v>29767</v>
      </c>
      <c r="C547" s="55" t="str">
        <f t="shared" si="16"/>
        <v>20257</v>
      </c>
      <c r="D547" s="55">
        <f>IF(SUM($D$1:D546)&gt;0,D546+1,IF(C547=Maanden!$A$5,1,""))</f>
        <v>97</v>
      </c>
      <c r="E547" s="56">
        <v>45839</v>
      </c>
      <c r="F547" s="56">
        <v>45869</v>
      </c>
      <c r="G547" s="58" t="str">
        <f t="shared" si="17"/>
        <v>20257</v>
      </c>
    </row>
    <row r="548" spans="1:7" x14ac:dyDescent="0.25">
      <c r="A548" s="56">
        <v>29768</v>
      </c>
      <c r="C548" s="55" t="str">
        <f t="shared" si="16"/>
        <v>20258</v>
      </c>
      <c r="D548" s="55">
        <f>IF(SUM($D$1:D547)&gt;0,D547+1,IF(C548=Maanden!$A$5,1,""))</f>
        <v>98</v>
      </c>
      <c r="E548" s="56">
        <v>45870</v>
      </c>
      <c r="F548" s="56">
        <v>45900</v>
      </c>
      <c r="G548" s="58" t="str">
        <f t="shared" si="17"/>
        <v>20258</v>
      </c>
    </row>
    <row r="549" spans="1:7" x14ac:dyDescent="0.25">
      <c r="A549" s="56">
        <v>29769</v>
      </c>
      <c r="C549" s="55" t="str">
        <f t="shared" si="16"/>
        <v>20259</v>
      </c>
      <c r="D549" s="55">
        <f>IF(SUM($D$1:D548)&gt;0,D548+1,IF(C549=Maanden!$A$5,1,""))</f>
        <v>99</v>
      </c>
      <c r="E549" s="56">
        <v>45901</v>
      </c>
      <c r="F549" s="56">
        <v>45930</v>
      </c>
      <c r="G549" s="58" t="str">
        <f t="shared" si="17"/>
        <v>20259</v>
      </c>
    </row>
    <row r="550" spans="1:7" x14ac:dyDescent="0.25">
      <c r="A550" s="56">
        <v>29770</v>
      </c>
      <c r="C550" s="55" t="str">
        <f t="shared" si="16"/>
        <v>202510</v>
      </c>
      <c r="D550" s="55">
        <f>IF(SUM($D$1:D549)&gt;0,D549+1,IF(C550=Maanden!$A$5,1,""))</f>
        <v>100</v>
      </c>
      <c r="E550" s="56">
        <v>45931</v>
      </c>
      <c r="F550" s="56">
        <v>45961</v>
      </c>
      <c r="G550" s="58" t="str">
        <f t="shared" si="17"/>
        <v>202510</v>
      </c>
    </row>
    <row r="551" spans="1:7" x14ac:dyDescent="0.25">
      <c r="A551" s="56">
        <v>29771</v>
      </c>
      <c r="C551" s="55" t="str">
        <f t="shared" si="16"/>
        <v>202511</v>
      </c>
      <c r="D551" s="55">
        <f>IF(SUM($D$1:D550)&gt;0,D550+1,IF(C551=Maanden!$A$5,1,""))</f>
        <v>101</v>
      </c>
      <c r="E551" s="56">
        <v>45962</v>
      </c>
      <c r="F551" s="56">
        <v>45991</v>
      </c>
      <c r="G551" s="58" t="str">
        <f t="shared" si="17"/>
        <v>202511</v>
      </c>
    </row>
    <row r="552" spans="1:7" x14ac:dyDescent="0.25">
      <c r="A552" s="56">
        <v>29772</v>
      </c>
      <c r="C552" s="55" t="str">
        <f t="shared" si="16"/>
        <v>202512</v>
      </c>
      <c r="D552" s="55">
        <f>IF(SUM($D$1:D551)&gt;0,D551+1,IF(C552=Maanden!$A$5,1,""))</f>
        <v>102</v>
      </c>
      <c r="E552" s="56">
        <v>45992</v>
      </c>
      <c r="F552" s="56">
        <v>46022</v>
      </c>
      <c r="G552" s="58" t="str">
        <f t="shared" si="17"/>
        <v>202512</v>
      </c>
    </row>
    <row r="553" spans="1:7" x14ac:dyDescent="0.25">
      <c r="A553" s="56">
        <v>29773</v>
      </c>
      <c r="C553" s="55" t="str">
        <f t="shared" si="16"/>
        <v>20261</v>
      </c>
      <c r="D553" s="55">
        <f>IF(SUM($D$1:D552)&gt;0,D552+1,IF(C553=Maanden!$A$5,1,""))</f>
        <v>103</v>
      </c>
      <c r="E553" s="56">
        <v>46023</v>
      </c>
      <c r="F553" s="56">
        <v>46053</v>
      </c>
      <c r="G553" s="58" t="str">
        <f t="shared" si="17"/>
        <v>20261</v>
      </c>
    </row>
    <row r="554" spans="1:7" x14ac:dyDescent="0.25">
      <c r="A554" s="56">
        <v>29774</v>
      </c>
      <c r="C554" s="55" t="str">
        <f t="shared" si="16"/>
        <v>20262</v>
      </c>
      <c r="D554" s="55">
        <f>IF(SUM($D$1:D553)&gt;0,D553+1,IF(C554=Maanden!$A$5,1,""))</f>
        <v>104</v>
      </c>
      <c r="E554" s="56">
        <v>46054</v>
      </c>
      <c r="F554" s="56">
        <v>46081</v>
      </c>
      <c r="G554" s="58" t="str">
        <f t="shared" si="17"/>
        <v>20262</v>
      </c>
    </row>
    <row r="555" spans="1:7" x14ac:dyDescent="0.25">
      <c r="A555" s="56">
        <v>29775</v>
      </c>
      <c r="C555" s="55" t="str">
        <f t="shared" si="16"/>
        <v>20263</v>
      </c>
      <c r="D555" s="55">
        <f>IF(SUM($D$1:D554)&gt;0,D554+1,IF(C555=Maanden!$A$5,1,""))</f>
        <v>105</v>
      </c>
      <c r="E555" s="56">
        <v>46082</v>
      </c>
      <c r="F555" s="56">
        <v>46112</v>
      </c>
      <c r="G555" s="58" t="str">
        <f t="shared" si="17"/>
        <v>20263</v>
      </c>
    </row>
    <row r="556" spans="1:7" x14ac:dyDescent="0.25">
      <c r="A556" s="56">
        <v>29776</v>
      </c>
      <c r="C556" s="55" t="str">
        <f t="shared" si="16"/>
        <v>20264</v>
      </c>
      <c r="D556" s="55">
        <f>IF(SUM($D$1:D555)&gt;0,D555+1,IF(C556=Maanden!$A$5,1,""))</f>
        <v>106</v>
      </c>
      <c r="E556" s="56">
        <v>46113</v>
      </c>
      <c r="F556" s="56">
        <v>46142</v>
      </c>
      <c r="G556" s="58" t="str">
        <f t="shared" si="17"/>
        <v>20264</v>
      </c>
    </row>
    <row r="557" spans="1:7" x14ac:dyDescent="0.25">
      <c r="A557" s="56">
        <v>29777</v>
      </c>
      <c r="C557" s="55" t="str">
        <f t="shared" ref="C557:C620" si="18">CONCATENATE(YEAR(E557),MONTH(E557))</f>
        <v>20265</v>
      </c>
      <c r="D557" s="55">
        <f>IF(SUM($D$1:D556)&gt;0,D556+1,IF(C557=Maanden!$A$5,1,""))</f>
        <v>107</v>
      </c>
      <c r="E557" s="56">
        <v>46143</v>
      </c>
      <c r="F557" s="56">
        <v>46173</v>
      </c>
      <c r="G557" s="58" t="str">
        <f t="shared" si="17"/>
        <v>20265</v>
      </c>
    </row>
    <row r="558" spans="1:7" x14ac:dyDescent="0.25">
      <c r="A558" s="56">
        <v>29778</v>
      </c>
      <c r="C558" s="55" t="str">
        <f t="shared" si="18"/>
        <v>20266</v>
      </c>
      <c r="D558" s="55">
        <f>IF(SUM($D$1:D557)&gt;0,D557+1,IF(C558=Maanden!$A$5,1,""))</f>
        <v>108</v>
      </c>
      <c r="E558" s="56">
        <v>46174</v>
      </c>
      <c r="F558" s="56">
        <v>46203</v>
      </c>
      <c r="G558" s="58" t="str">
        <f t="shared" si="17"/>
        <v>20266</v>
      </c>
    </row>
    <row r="559" spans="1:7" x14ac:dyDescent="0.25">
      <c r="A559" s="56">
        <v>29779</v>
      </c>
      <c r="C559" s="55" t="str">
        <f t="shared" si="18"/>
        <v>20267</v>
      </c>
      <c r="D559" s="55">
        <f>IF(SUM($D$1:D558)&gt;0,D558+1,IF(C559=Maanden!$A$5,1,""))</f>
        <v>109</v>
      </c>
      <c r="E559" s="56">
        <v>46204</v>
      </c>
      <c r="F559" s="56">
        <v>46234</v>
      </c>
      <c r="G559" s="58" t="str">
        <f t="shared" si="17"/>
        <v>20267</v>
      </c>
    </row>
    <row r="560" spans="1:7" x14ac:dyDescent="0.25">
      <c r="A560" s="56">
        <v>29780</v>
      </c>
      <c r="C560" s="55" t="str">
        <f t="shared" si="18"/>
        <v>20268</v>
      </c>
      <c r="D560" s="55">
        <f>IF(SUM($D$1:D559)&gt;0,D559+1,IF(C560=Maanden!$A$5,1,""))</f>
        <v>110</v>
      </c>
      <c r="E560" s="56">
        <v>46235</v>
      </c>
      <c r="F560" s="56">
        <v>46265</v>
      </c>
      <c r="G560" s="58" t="str">
        <f t="shared" si="17"/>
        <v>20268</v>
      </c>
    </row>
    <row r="561" spans="1:7" x14ac:dyDescent="0.25">
      <c r="A561" s="56">
        <v>29781</v>
      </c>
      <c r="C561" s="55" t="str">
        <f t="shared" si="18"/>
        <v>20269</v>
      </c>
      <c r="D561" s="55">
        <f>IF(SUM($D$1:D560)&gt;0,D560+1,IF(C561=Maanden!$A$5,1,""))</f>
        <v>111</v>
      </c>
      <c r="E561" s="56">
        <v>46266</v>
      </c>
      <c r="F561" s="56">
        <v>46295</v>
      </c>
      <c r="G561" s="58" t="str">
        <f t="shared" si="17"/>
        <v>20269</v>
      </c>
    </row>
    <row r="562" spans="1:7" x14ac:dyDescent="0.25">
      <c r="A562" s="56">
        <v>29782</v>
      </c>
      <c r="C562" s="55" t="str">
        <f t="shared" si="18"/>
        <v>202610</v>
      </c>
      <c r="D562" s="55">
        <f>IF(SUM($D$1:D561)&gt;0,D561+1,IF(C562=Maanden!$A$5,1,""))</f>
        <v>112</v>
      </c>
      <c r="E562" s="56">
        <v>46296</v>
      </c>
      <c r="F562" s="56">
        <v>46326</v>
      </c>
      <c r="G562" s="58" t="str">
        <f t="shared" si="17"/>
        <v>202610</v>
      </c>
    </row>
    <row r="563" spans="1:7" x14ac:dyDescent="0.25">
      <c r="A563" s="56">
        <v>29783</v>
      </c>
      <c r="C563" s="55" t="str">
        <f t="shared" si="18"/>
        <v>202611</v>
      </c>
      <c r="D563" s="55">
        <f>IF(SUM($D$1:D562)&gt;0,D562+1,IF(C563=Maanden!$A$5,1,""))</f>
        <v>113</v>
      </c>
      <c r="E563" s="56">
        <v>46327</v>
      </c>
      <c r="F563" s="56">
        <v>46356</v>
      </c>
      <c r="G563" s="58" t="str">
        <f t="shared" si="17"/>
        <v>202611</v>
      </c>
    </row>
    <row r="564" spans="1:7" x14ac:dyDescent="0.25">
      <c r="A564" s="56">
        <v>29784</v>
      </c>
      <c r="C564" s="55" t="str">
        <f t="shared" si="18"/>
        <v>202612</v>
      </c>
      <c r="D564" s="55">
        <f>IF(SUM($D$1:D563)&gt;0,D563+1,IF(C564=Maanden!$A$5,1,""))</f>
        <v>114</v>
      </c>
      <c r="E564" s="56">
        <v>46357</v>
      </c>
      <c r="F564" s="56">
        <v>46387</v>
      </c>
      <c r="G564" s="58" t="str">
        <f t="shared" si="17"/>
        <v>202612</v>
      </c>
    </row>
    <row r="565" spans="1:7" x14ac:dyDescent="0.25">
      <c r="A565" s="56">
        <v>29785</v>
      </c>
      <c r="C565" s="55" t="str">
        <f t="shared" si="18"/>
        <v>20271</v>
      </c>
      <c r="D565" s="55">
        <f>IF(SUM($D$1:D564)&gt;0,D564+1,IF(C565=Maanden!$A$5,1,""))</f>
        <v>115</v>
      </c>
      <c r="E565" s="56">
        <v>46388</v>
      </c>
      <c r="F565" s="56">
        <v>46418</v>
      </c>
      <c r="G565" s="58" t="str">
        <f t="shared" si="17"/>
        <v>20271</v>
      </c>
    </row>
    <row r="566" spans="1:7" x14ac:dyDescent="0.25">
      <c r="A566" s="56">
        <v>29786</v>
      </c>
      <c r="C566" s="55" t="str">
        <f t="shared" si="18"/>
        <v>20272</v>
      </c>
      <c r="D566" s="55">
        <f>IF(SUM($D$1:D565)&gt;0,D565+1,IF(C566=Maanden!$A$5,1,""))</f>
        <v>116</v>
      </c>
      <c r="E566" s="56">
        <v>46419</v>
      </c>
      <c r="F566" s="56">
        <v>46446</v>
      </c>
      <c r="G566" s="58" t="str">
        <f t="shared" si="17"/>
        <v>20272</v>
      </c>
    </row>
    <row r="567" spans="1:7" x14ac:dyDescent="0.25">
      <c r="A567" s="56">
        <v>29787</v>
      </c>
      <c r="C567" s="55" t="str">
        <f t="shared" si="18"/>
        <v>20273</v>
      </c>
      <c r="D567" s="55">
        <f>IF(SUM($D$1:D566)&gt;0,D566+1,IF(C567=Maanden!$A$5,1,""))</f>
        <v>117</v>
      </c>
      <c r="E567" s="56">
        <v>46447</v>
      </c>
      <c r="F567" s="56">
        <v>46477</v>
      </c>
      <c r="G567" s="58" t="str">
        <f t="shared" si="17"/>
        <v>20273</v>
      </c>
    </row>
    <row r="568" spans="1:7" x14ac:dyDescent="0.25">
      <c r="A568" s="56">
        <v>29788</v>
      </c>
      <c r="C568" s="55" t="str">
        <f t="shared" si="18"/>
        <v>20274</v>
      </c>
      <c r="D568" s="55">
        <f>IF(SUM($D$1:D567)&gt;0,D567+1,IF(C568=Maanden!$A$5,1,""))</f>
        <v>118</v>
      </c>
      <c r="E568" s="56">
        <v>46478</v>
      </c>
      <c r="F568" s="56">
        <v>46507</v>
      </c>
      <c r="G568" s="58" t="str">
        <f t="shared" si="17"/>
        <v>20274</v>
      </c>
    </row>
    <row r="569" spans="1:7" x14ac:dyDescent="0.25">
      <c r="A569" s="56">
        <v>29789</v>
      </c>
      <c r="C569" s="55" t="str">
        <f t="shared" si="18"/>
        <v>20275</v>
      </c>
      <c r="D569" s="55">
        <f>IF(SUM($D$1:D568)&gt;0,D568+1,IF(C569=Maanden!$A$5,1,""))</f>
        <v>119</v>
      </c>
      <c r="E569" s="56">
        <v>46508</v>
      </c>
      <c r="F569" s="56">
        <v>46538</v>
      </c>
      <c r="G569" s="58" t="str">
        <f t="shared" si="17"/>
        <v>20275</v>
      </c>
    </row>
    <row r="570" spans="1:7" x14ac:dyDescent="0.25">
      <c r="A570" s="56">
        <v>29790</v>
      </c>
      <c r="C570" s="55" t="str">
        <f t="shared" si="18"/>
        <v>20276</v>
      </c>
      <c r="D570" s="55">
        <f>IF(SUM($D$1:D569)&gt;0,D569+1,IF(C570=Maanden!$A$5,1,""))</f>
        <v>120</v>
      </c>
      <c r="E570" s="56">
        <v>46539</v>
      </c>
      <c r="F570" s="56">
        <v>46568</v>
      </c>
      <c r="G570" s="58" t="str">
        <f t="shared" si="17"/>
        <v>20276</v>
      </c>
    </row>
    <row r="571" spans="1:7" x14ac:dyDescent="0.25">
      <c r="A571" s="56">
        <v>29791</v>
      </c>
      <c r="C571" s="55" t="str">
        <f t="shared" si="18"/>
        <v>20277</v>
      </c>
      <c r="D571" s="55">
        <f>IF(SUM($D$1:D570)&gt;0,D570+1,IF(C571=Maanden!$A$5,1,""))</f>
        <v>121</v>
      </c>
      <c r="E571" s="56">
        <v>46569</v>
      </c>
      <c r="F571" s="56">
        <v>46599</v>
      </c>
      <c r="G571" s="58" t="str">
        <f t="shared" si="17"/>
        <v>20277</v>
      </c>
    </row>
    <row r="572" spans="1:7" x14ac:dyDescent="0.25">
      <c r="A572" s="56">
        <v>29792</v>
      </c>
      <c r="C572" s="55" t="str">
        <f t="shared" si="18"/>
        <v>20278</v>
      </c>
      <c r="D572" s="55">
        <f>IF(SUM($D$1:D571)&gt;0,D571+1,IF(C572=Maanden!$A$5,1,""))</f>
        <v>122</v>
      </c>
      <c r="E572" s="56">
        <v>46600</v>
      </c>
      <c r="F572" s="56">
        <v>46630</v>
      </c>
      <c r="G572" s="58" t="str">
        <f t="shared" si="17"/>
        <v>20278</v>
      </c>
    </row>
    <row r="573" spans="1:7" x14ac:dyDescent="0.25">
      <c r="A573" s="56">
        <v>29793</v>
      </c>
      <c r="C573" s="55" t="str">
        <f t="shared" si="18"/>
        <v>20279</v>
      </c>
      <c r="D573" s="55">
        <f>IF(SUM($D$1:D572)&gt;0,D572+1,IF(C573=Maanden!$A$5,1,""))</f>
        <v>123</v>
      </c>
      <c r="E573" s="56">
        <v>46631</v>
      </c>
      <c r="F573" s="56">
        <v>46660</v>
      </c>
      <c r="G573" s="58" t="str">
        <f t="shared" si="17"/>
        <v>20279</v>
      </c>
    </row>
    <row r="574" spans="1:7" x14ac:dyDescent="0.25">
      <c r="A574" s="56">
        <v>29794</v>
      </c>
      <c r="C574" s="55" t="str">
        <f t="shared" si="18"/>
        <v>202710</v>
      </c>
      <c r="D574" s="55">
        <f>IF(SUM($D$1:D573)&gt;0,D573+1,IF(C574=Maanden!$A$5,1,""))</f>
        <v>124</v>
      </c>
      <c r="E574" s="56">
        <v>46661</v>
      </c>
      <c r="F574" s="56">
        <v>46691</v>
      </c>
      <c r="G574" s="58" t="str">
        <f t="shared" si="17"/>
        <v>202710</v>
      </c>
    </row>
    <row r="575" spans="1:7" x14ac:dyDescent="0.25">
      <c r="A575" s="56">
        <v>29795</v>
      </c>
      <c r="C575" s="55" t="str">
        <f t="shared" si="18"/>
        <v>202711</v>
      </c>
      <c r="D575" s="55">
        <f>IF(SUM($D$1:D574)&gt;0,D574+1,IF(C575=Maanden!$A$5,1,""))</f>
        <v>125</v>
      </c>
      <c r="E575" s="56">
        <v>46692</v>
      </c>
      <c r="F575" s="56">
        <v>46721</v>
      </c>
      <c r="G575" s="58" t="str">
        <f t="shared" si="17"/>
        <v>202711</v>
      </c>
    </row>
    <row r="576" spans="1:7" x14ac:dyDescent="0.25">
      <c r="A576" s="56">
        <v>29796</v>
      </c>
      <c r="C576" s="55" t="str">
        <f t="shared" si="18"/>
        <v>202712</v>
      </c>
      <c r="D576" s="55">
        <f>IF(SUM($D$1:D575)&gt;0,D575+1,IF(C576=Maanden!$A$5,1,""))</f>
        <v>126</v>
      </c>
      <c r="E576" s="56">
        <v>46722</v>
      </c>
      <c r="F576" s="56">
        <v>46752</v>
      </c>
      <c r="G576" s="58" t="str">
        <f t="shared" si="17"/>
        <v>202712</v>
      </c>
    </row>
    <row r="577" spans="1:7" x14ac:dyDescent="0.25">
      <c r="A577" s="56">
        <v>29797</v>
      </c>
      <c r="C577" s="55" t="str">
        <f t="shared" si="18"/>
        <v>20281</v>
      </c>
      <c r="D577" s="55">
        <f>IF(SUM($D$1:D576)&gt;0,D576+1,IF(C577=Maanden!$A$5,1,""))</f>
        <v>127</v>
      </c>
      <c r="E577" s="56">
        <v>46753</v>
      </c>
      <c r="F577" s="56">
        <v>46783</v>
      </c>
      <c r="G577" s="58" t="str">
        <f t="shared" si="17"/>
        <v>20281</v>
      </c>
    </row>
    <row r="578" spans="1:7" x14ac:dyDescent="0.25">
      <c r="A578" s="56">
        <v>29798</v>
      </c>
      <c r="C578" s="55" t="str">
        <f t="shared" si="18"/>
        <v>20282</v>
      </c>
      <c r="D578" s="55">
        <f>IF(SUM($D$1:D577)&gt;0,D577+1,IF(C578=Maanden!$A$5,1,""))</f>
        <v>128</v>
      </c>
      <c r="E578" s="56">
        <v>46784</v>
      </c>
      <c r="F578" s="56">
        <v>46812</v>
      </c>
      <c r="G578" s="58" t="str">
        <f t="shared" ref="G578:G641" si="19">C578</f>
        <v>20282</v>
      </c>
    </row>
    <row r="579" spans="1:7" x14ac:dyDescent="0.25">
      <c r="A579" s="56">
        <v>29799</v>
      </c>
      <c r="C579" s="55" t="str">
        <f t="shared" si="18"/>
        <v>20283</v>
      </c>
      <c r="D579" s="55">
        <f>IF(SUM($D$1:D578)&gt;0,D578+1,IF(C579=Maanden!$A$5,1,""))</f>
        <v>129</v>
      </c>
      <c r="E579" s="56">
        <v>46813</v>
      </c>
      <c r="F579" s="56">
        <v>46843</v>
      </c>
      <c r="G579" s="58" t="str">
        <f t="shared" si="19"/>
        <v>20283</v>
      </c>
    </row>
    <row r="580" spans="1:7" x14ac:dyDescent="0.25">
      <c r="A580" s="56">
        <v>29800</v>
      </c>
      <c r="C580" s="55" t="str">
        <f t="shared" si="18"/>
        <v>20284</v>
      </c>
      <c r="D580" s="55">
        <f>IF(SUM($D$1:D579)&gt;0,D579+1,IF(C580=Maanden!$A$5,1,""))</f>
        <v>130</v>
      </c>
      <c r="E580" s="56">
        <v>46844</v>
      </c>
      <c r="F580" s="56">
        <v>46873</v>
      </c>
      <c r="G580" s="58" t="str">
        <f t="shared" si="19"/>
        <v>20284</v>
      </c>
    </row>
    <row r="581" spans="1:7" x14ac:dyDescent="0.25">
      <c r="A581" s="56">
        <v>29801</v>
      </c>
      <c r="C581" s="55" t="str">
        <f t="shared" si="18"/>
        <v>20285</v>
      </c>
      <c r="D581" s="55">
        <f>IF(SUM($D$1:D580)&gt;0,D580+1,IF(C581=Maanden!$A$5,1,""))</f>
        <v>131</v>
      </c>
      <c r="E581" s="56">
        <v>46874</v>
      </c>
      <c r="F581" s="56">
        <v>46904</v>
      </c>
      <c r="G581" s="58" t="str">
        <f t="shared" si="19"/>
        <v>20285</v>
      </c>
    </row>
    <row r="582" spans="1:7" x14ac:dyDescent="0.25">
      <c r="A582" s="56">
        <v>29802</v>
      </c>
      <c r="C582" s="55" t="str">
        <f t="shared" si="18"/>
        <v>20286</v>
      </c>
      <c r="D582" s="55">
        <f>IF(SUM($D$1:D581)&gt;0,D581+1,IF(C582=Maanden!$A$5,1,""))</f>
        <v>132</v>
      </c>
      <c r="E582" s="56">
        <v>46905</v>
      </c>
      <c r="F582" s="56">
        <v>46934</v>
      </c>
      <c r="G582" s="58" t="str">
        <f t="shared" si="19"/>
        <v>20286</v>
      </c>
    </row>
    <row r="583" spans="1:7" x14ac:dyDescent="0.25">
      <c r="A583" s="56">
        <v>29803</v>
      </c>
      <c r="C583" s="55" t="str">
        <f t="shared" si="18"/>
        <v>20287</v>
      </c>
      <c r="D583" s="55">
        <f>IF(SUM($D$1:D582)&gt;0,D582+1,IF(C583=Maanden!$A$5,1,""))</f>
        <v>133</v>
      </c>
      <c r="E583" s="56">
        <v>46935</v>
      </c>
      <c r="F583" s="56">
        <v>46965</v>
      </c>
      <c r="G583" s="58" t="str">
        <f t="shared" si="19"/>
        <v>20287</v>
      </c>
    </row>
    <row r="584" spans="1:7" x14ac:dyDescent="0.25">
      <c r="A584" s="56">
        <v>29804</v>
      </c>
      <c r="C584" s="55" t="str">
        <f t="shared" si="18"/>
        <v>20288</v>
      </c>
      <c r="D584" s="55">
        <f>IF(SUM($D$1:D583)&gt;0,D583+1,IF(C584=Maanden!$A$5,1,""))</f>
        <v>134</v>
      </c>
      <c r="E584" s="56">
        <v>46966</v>
      </c>
      <c r="F584" s="56">
        <v>46996</v>
      </c>
      <c r="G584" s="58" t="str">
        <f t="shared" si="19"/>
        <v>20288</v>
      </c>
    </row>
    <row r="585" spans="1:7" x14ac:dyDescent="0.25">
      <c r="A585" s="56">
        <v>29805</v>
      </c>
      <c r="C585" s="55" t="str">
        <f t="shared" si="18"/>
        <v>20289</v>
      </c>
      <c r="D585" s="55">
        <f>IF(SUM($D$1:D584)&gt;0,D584+1,IF(C585=Maanden!$A$5,1,""))</f>
        <v>135</v>
      </c>
      <c r="E585" s="56">
        <v>46997</v>
      </c>
      <c r="F585" s="56">
        <v>47026</v>
      </c>
      <c r="G585" s="58" t="str">
        <f t="shared" si="19"/>
        <v>20289</v>
      </c>
    </row>
    <row r="586" spans="1:7" x14ac:dyDescent="0.25">
      <c r="A586" s="56">
        <v>29806</v>
      </c>
      <c r="C586" s="55" t="str">
        <f t="shared" si="18"/>
        <v>202810</v>
      </c>
      <c r="D586" s="55">
        <f>IF(SUM($D$1:D585)&gt;0,D585+1,IF(C586=Maanden!$A$5,1,""))</f>
        <v>136</v>
      </c>
      <c r="E586" s="56">
        <v>47027</v>
      </c>
      <c r="F586" s="56">
        <v>47057</v>
      </c>
      <c r="G586" s="58" t="str">
        <f t="shared" si="19"/>
        <v>202810</v>
      </c>
    </row>
    <row r="587" spans="1:7" x14ac:dyDescent="0.25">
      <c r="A587" s="56">
        <v>29807</v>
      </c>
      <c r="C587" s="55" t="str">
        <f t="shared" si="18"/>
        <v>202811</v>
      </c>
      <c r="D587" s="55">
        <f>IF(SUM($D$1:D586)&gt;0,D586+1,IF(C587=Maanden!$A$5,1,""))</f>
        <v>137</v>
      </c>
      <c r="E587" s="56">
        <v>47058</v>
      </c>
      <c r="F587" s="56">
        <v>47087</v>
      </c>
      <c r="G587" s="58" t="str">
        <f t="shared" si="19"/>
        <v>202811</v>
      </c>
    </row>
    <row r="588" spans="1:7" x14ac:dyDescent="0.25">
      <c r="A588" s="56">
        <v>29808</v>
      </c>
      <c r="C588" s="55" t="str">
        <f t="shared" si="18"/>
        <v>202812</v>
      </c>
      <c r="D588" s="55">
        <f>IF(SUM($D$1:D587)&gt;0,D587+1,IF(C588=Maanden!$A$5,1,""))</f>
        <v>138</v>
      </c>
      <c r="E588" s="56">
        <v>47088</v>
      </c>
      <c r="F588" s="56">
        <v>47118</v>
      </c>
      <c r="G588" s="58" t="str">
        <f t="shared" si="19"/>
        <v>202812</v>
      </c>
    </row>
    <row r="589" spans="1:7" x14ac:dyDescent="0.25">
      <c r="A589" s="56">
        <v>29809</v>
      </c>
      <c r="C589" s="55" t="str">
        <f t="shared" si="18"/>
        <v>20291</v>
      </c>
      <c r="D589" s="55">
        <f>IF(SUM($D$1:D588)&gt;0,D588+1,IF(C589=Maanden!$A$5,1,""))</f>
        <v>139</v>
      </c>
      <c r="E589" s="56">
        <v>47119</v>
      </c>
      <c r="F589" s="56">
        <v>47149</v>
      </c>
      <c r="G589" s="58" t="str">
        <f t="shared" si="19"/>
        <v>20291</v>
      </c>
    </row>
    <row r="590" spans="1:7" x14ac:dyDescent="0.25">
      <c r="A590" s="56">
        <v>29810</v>
      </c>
      <c r="C590" s="55" t="str">
        <f t="shared" si="18"/>
        <v>20292</v>
      </c>
      <c r="D590" s="55">
        <f>IF(SUM($D$1:D589)&gt;0,D589+1,IF(C590=Maanden!$A$5,1,""))</f>
        <v>140</v>
      </c>
      <c r="E590" s="56">
        <v>47150</v>
      </c>
      <c r="F590" s="56">
        <v>47177</v>
      </c>
      <c r="G590" s="58" t="str">
        <f t="shared" si="19"/>
        <v>20292</v>
      </c>
    </row>
    <row r="591" spans="1:7" x14ac:dyDescent="0.25">
      <c r="A591" s="56">
        <v>29811</v>
      </c>
      <c r="C591" s="55" t="str">
        <f t="shared" si="18"/>
        <v>20293</v>
      </c>
      <c r="D591" s="55">
        <f>IF(SUM($D$1:D590)&gt;0,D590+1,IF(C591=Maanden!$A$5,1,""))</f>
        <v>141</v>
      </c>
      <c r="E591" s="56">
        <v>47178</v>
      </c>
      <c r="F591" s="56">
        <v>47208</v>
      </c>
      <c r="G591" s="58" t="str">
        <f t="shared" si="19"/>
        <v>20293</v>
      </c>
    </row>
    <row r="592" spans="1:7" x14ac:dyDescent="0.25">
      <c r="A592" s="56">
        <v>29812</v>
      </c>
      <c r="C592" s="55" t="str">
        <f t="shared" si="18"/>
        <v>20294</v>
      </c>
      <c r="D592" s="55">
        <f>IF(SUM($D$1:D591)&gt;0,D591+1,IF(C592=Maanden!$A$5,1,""))</f>
        <v>142</v>
      </c>
      <c r="E592" s="56">
        <v>47209</v>
      </c>
      <c r="F592" s="56">
        <v>47238</v>
      </c>
      <c r="G592" s="58" t="str">
        <f t="shared" si="19"/>
        <v>20294</v>
      </c>
    </row>
    <row r="593" spans="1:7" x14ac:dyDescent="0.25">
      <c r="A593" s="56">
        <v>29813</v>
      </c>
      <c r="C593" s="55" t="str">
        <f t="shared" si="18"/>
        <v>20295</v>
      </c>
      <c r="D593" s="55">
        <f>IF(SUM($D$1:D592)&gt;0,D592+1,IF(C593=Maanden!$A$5,1,""))</f>
        <v>143</v>
      </c>
      <c r="E593" s="56">
        <v>47239</v>
      </c>
      <c r="F593" s="56">
        <v>47269</v>
      </c>
      <c r="G593" s="58" t="str">
        <f t="shared" si="19"/>
        <v>20295</v>
      </c>
    </row>
    <row r="594" spans="1:7" x14ac:dyDescent="0.25">
      <c r="A594" s="56">
        <v>29814</v>
      </c>
      <c r="C594" s="55" t="str">
        <f t="shared" si="18"/>
        <v>20296</v>
      </c>
      <c r="D594" s="55">
        <f>IF(SUM($D$1:D593)&gt;0,D593+1,IF(C594=Maanden!$A$5,1,""))</f>
        <v>144</v>
      </c>
      <c r="E594" s="56">
        <v>47270</v>
      </c>
      <c r="F594" s="56">
        <v>47299</v>
      </c>
      <c r="G594" s="58" t="str">
        <f t="shared" si="19"/>
        <v>20296</v>
      </c>
    </row>
    <row r="595" spans="1:7" x14ac:dyDescent="0.25">
      <c r="A595" s="56">
        <v>29815</v>
      </c>
      <c r="C595" s="55" t="str">
        <f t="shared" si="18"/>
        <v>20297</v>
      </c>
      <c r="D595" s="55">
        <f>IF(SUM($D$1:D594)&gt;0,D594+1,IF(C595=Maanden!$A$5,1,""))</f>
        <v>145</v>
      </c>
      <c r="E595" s="56">
        <v>47300</v>
      </c>
      <c r="F595" s="56">
        <v>47330</v>
      </c>
      <c r="G595" s="58" t="str">
        <f t="shared" si="19"/>
        <v>20297</v>
      </c>
    </row>
    <row r="596" spans="1:7" x14ac:dyDescent="0.25">
      <c r="A596" s="56">
        <v>29816</v>
      </c>
      <c r="C596" s="55" t="str">
        <f t="shared" si="18"/>
        <v>20298</v>
      </c>
      <c r="D596" s="55">
        <f>IF(SUM($D$1:D595)&gt;0,D595+1,IF(C596=Maanden!$A$5,1,""))</f>
        <v>146</v>
      </c>
      <c r="E596" s="56">
        <v>47331</v>
      </c>
      <c r="F596" s="56">
        <v>47361</v>
      </c>
      <c r="G596" s="58" t="str">
        <f t="shared" si="19"/>
        <v>20298</v>
      </c>
    </row>
    <row r="597" spans="1:7" x14ac:dyDescent="0.25">
      <c r="A597" s="56">
        <v>29817</v>
      </c>
      <c r="C597" s="55" t="str">
        <f t="shared" si="18"/>
        <v>20299</v>
      </c>
      <c r="D597" s="55">
        <f>IF(SUM($D$1:D596)&gt;0,D596+1,IF(C597=Maanden!$A$5,1,""))</f>
        <v>147</v>
      </c>
      <c r="E597" s="56">
        <v>47362</v>
      </c>
      <c r="F597" s="56">
        <v>47391</v>
      </c>
      <c r="G597" s="58" t="str">
        <f t="shared" si="19"/>
        <v>20299</v>
      </c>
    </row>
    <row r="598" spans="1:7" x14ac:dyDescent="0.25">
      <c r="A598" s="56">
        <v>29818</v>
      </c>
      <c r="C598" s="55" t="str">
        <f t="shared" si="18"/>
        <v>202910</v>
      </c>
      <c r="D598" s="55">
        <f>IF(SUM($D$1:D597)&gt;0,D597+1,IF(C598=Maanden!$A$5,1,""))</f>
        <v>148</v>
      </c>
      <c r="E598" s="56">
        <v>47392</v>
      </c>
      <c r="F598" s="56">
        <v>47422</v>
      </c>
      <c r="G598" s="58" t="str">
        <f t="shared" si="19"/>
        <v>202910</v>
      </c>
    </row>
    <row r="599" spans="1:7" x14ac:dyDescent="0.25">
      <c r="A599" s="56">
        <v>29819</v>
      </c>
      <c r="C599" s="55" t="str">
        <f t="shared" si="18"/>
        <v>202911</v>
      </c>
      <c r="D599" s="55">
        <f>IF(SUM($D$1:D598)&gt;0,D598+1,IF(C599=Maanden!$A$5,1,""))</f>
        <v>149</v>
      </c>
      <c r="E599" s="56">
        <v>47423</v>
      </c>
      <c r="F599" s="56">
        <v>47452</v>
      </c>
      <c r="G599" s="58" t="str">
        <f t="shared" si="19"/>
        <v>202911</v>
      </c>
    </row>
    <row r="600" spans="1:7" x14ac:dyDescent="0.25">
      <c r="A600" s="56">
        <v>29820</v>
      </c>
      <c r="C600" s="55" t="str">
        <f t="shared" si="18"/>
        <v>202912</v>
      </c>
      <c r="D600" s="55">
        <f>IF(SUM($D$1:D599)&gt;0,D599+1,IF(C600=Maanden!$A$5,1,""))</f>
        <v>150</v>
      </c>
      <c r="E600" s="56">
        <v>47453</v>
      </c>
      <c r="F600" s="56">
        <v>47483</v>
      </c>
      <c r="G600" s="58" t="str">
        <f t="shared" si="19"/>
        <v>202912</v>
      </c>
    </row>
    <row r="601" spans="1:7" x14ac:dyDescent="0.25">
      <c r="A601" s="56">
        <v>29821</v>
      </c>
      <c r="C601" s="55" t="str">
        <f t="shared" si="18"/>
        <v>20301</v>
      </c>
      <c r="D601" s="55">
        <f>IF(SUM($D$1:D600)&gt;0,D600+1,IF(C601=Maanden!$A$5,1,""))</f>
        <v>151</v>
      </c>
      <c r="E601" s="56">
        <v>47484</v>
      </c>
      <c r="F601" s="56">
        <v>47514</v>
      </c>
      <c r="G601" s="58" t="str">
        <f t="shared" si="19"/>
        <v>20301</v>
      </c>
    </row>
    <row r="602" spans="1:7" x14ac:dyDescent="0.25">
      <c r="A602" s="56">
        <v>29822</v>
      </c>
      <c r="C602" s="55" t="str">
        <f t="shared" si="18"/>
        <v>20302</v>
      </c>
      <c r="D602" s="55">
        <f>IF(SUM($D$1:D601)&gt;0,D601+1,IF(C602=Maanden!$A$5,1,""))</f>
        <v>152</v>
      </c>
      <c r="E602" s="56">
        <v>47515</v>
      </c>
      <c r="F602" s="56">
        <v>47542</v>
      </c>
      <c r="G602" s="58" t="str">
        <f t="shared" si="19"/>
        <v>20302</v>
      </c>
    </row>
    <row r="603" spans="1:7" x14ac:dyDescent="0.25">
      <c r="A603" s="56">
        <v>29823</v>
      </c>
      <c r="C603" s="55" t="str">
        <f t="shared" si="18"/>
        <v>20303</v>
      </c>
      <c r="D603" s="55">
        <f>IF(SUM($D$1:D602)&gt;0,D602+1,IF(C603=Maanden!$A$5,1,""))</f>
        <v>153</v>
      </c>
      <c r="E603" s="56">
        <v>47543</v>
      </c>
      <c r="F603" s="56">
        <v>47573</v>
      </c>
      <c r="G603" s="58" t="str">
        <f t="shared" si="19"/>
        <v>20303</v>
      </c>
    </row>
    <row r="604" spans="1:7" x14ac:dyDescent="0.25">
      <c r="A604" s="56">
        <v>29824</v>
      </c>
      <c r="C604" s="55" t="str">
        <f t="shared" si="18"/>
        <v>20304</v>
      </c>
      <c r="D604" s="55">
        <f>IF(SUM($D$1:D603)&gt;0,D603+1,IF(C604=Maanden!$A$5,1,""))</f>
        <v>154</v>
      </c>
      <c r="E604" s="56">
        <v>47574</v>
      </c>
      <c r="F604" s="56">
        <v>47603</v>
      </c>
      <c r="G604" s="58" t="str">
        <f t="shared" si="19"/>
        <v>20304</v>
      </c>
    </row>
    <row r="605" spans="1:7" x14ac:dyDescent="0.25">
      <c r="A605" s="56">
        <v>29825</v>
      </c>
      <c r="C605" s="55" t="str">
        <f t="shared" si="18"/>
        <v>20305</v>
      </c>
      <c r="D605" s="55">
        <f>IF(SUM($D$1:D604)&gt;0,D604+1,IF(C605=Maanden!$A$5,1,""))</f>
        <v>155</v>
      </c>
      <c r="E605" s="56">
        <v>47604</v>
      </c>
      <c r="F605" s="56">
        <v>47634</v>
      </c>
      <c r="G605" s="58" t="str">
        <f t="shared" si="19"/>
        <v>20305</v>
      </c>
    </row>
    <row r="606" spans="1:7" x14ac:dyDescent="0.25">
      <c r="A606" s="56">
        <v>29826</v>
      </c>
      <c r="C606" s="55" t="str">
        <f t="shared" si="18"/>
        <v>20306</v>
      </c>
      <c r="D606" s="55">
        <f>IF(SUM($D$1:D605)&gt;0,D605+1,IF(C606=Maanden!$A$5,1,""))</f>
        <v>156</v>
      </c>
      <c r="E606" s="56">
        <v>47635</v>
      </c>
      <c r="F606" s="56">
        <v>47664</v>
      </c>
      <c r="G606" s="58" t="str">
        <f t="shared" si="19"/>
        <v>20306</v>
      </c>
    </row>
    <row r="607" spans="1:7" x14ac:dyDescent="0.25">
      <c r="A607" s="56">
        <v>29827</v>
      </c>
      <c r="C607" s="55" t="str">
        <f t="shared" si="18"/>
        <v>20307</v>
      </c>
      <c r="D607" s="55">
        <f>IF(SUM($D$1:D606)&gt;0,D606+1,IF(C607=Maanden!$A$5,1,""))</f>
        <v>157</v>
      </c>
      <c r="E607" s="56">
        <v>47665</v>
      </c>
      <c r="F607" s="56">
        <v>47695</v>
      </c>
      <c r="G607" s="58" t="str">
        <f t="shared" si="19"/>
        <v>20307</v>
      </c>
    </row>
    <row r="608" spans="1:7" x14ac:dyDescent="0.25">
      <c r="A608" s="56">
        <v>29828</v>
      </c>
      <c r="C608" s="55" t="str">
        <f t="shared" si="18"/>
        <v>20308</v>
      </c>
      <c r="D608" s="55">
        <f>IF(SUM($D$1:D607)&gt;0,D607+1,IF(C608=Maanden!$A$5,1,""))</f>
        <v>158</v>
      </c>
      <c r="E608" s="56">
        <v>47696</v>
      </c>
      <c r="F608" s="56">
        <v>47726</v>
      </c>
      <c r="G608" s="58" t="str">
        <f t="shared" si="19"/>
        <v>20308</v>
      </c>
    </row>
    <row r="609" spans="1:7" x14ac:dyDescent="0.25">
      <c r="A609" s="56">
        <v>29829</v>
      </c>
      <c r="C609" s="55" t="str">
        <f t="shared" si="18"/>
        <v>20309</v>
      </c>
      <c r="D609" s="55">
        <f>IF(SUM($D$1:D608)&gt;0,D608+1,IF(C609=Maanden!$A$5,1,""))</f>
        <v>159</v>
      </c>
      <c r="E609" s="56">
        <v>47727</v>
      </c>
      <c r="F609" s="56">
        <v>47756</v>
      </c>
      <c r="G609" s="58" t="str">
        <f t="shared" si="19"/>
        <v>20309</v>
      </c>
    </row>
    <row r="610" spans="1:7" x14ac:dyDescent="0.25">
      <c r="A610" s="56">
        <v>29830</v>
      </c>
      <c r="C610" s="55" t="str">
        <f t="shared" si="18"/>
        <v>203010</v>
      </c>
      <c r="D610" s="55">
        <f>IF(SUM($D$1:D609)&gt;0,D609+1,IF(C610=Maanden!$A$5,1,""))</f>
        <v>160</v>
      </c>
      <c r="E610" s="56">
        <v>47757</v>
      </c>
      <c r="F610" s="56">
        <v>47787</v>
      </c>
      <c r="G610" s="58" t="str">
        <f t="shared" si="19"/>
        <v>203010</v>
      </c>
    </row>
    <row r="611" spans="1:7" x14ac:dyDescent="0.25">
      <c r="A611" s="56">
        <v>29831</v>
      </c>
      <c r="C611" s="55" t="str">
        <f t="shared" si="18"/>
        <v>203011</v>
      </c>
      <c r="D611" s="55">
        <f>IF(SUM($D$1:D610)&gt;0,D610+1,IF(C611=Maanden!$A$5,1,""))</f>
        <v>161</v>
      </c>
      <c r="E611" s="56">
        <v>47788</v>
      </c>
      <c r="F611" s="56">
        <v>47817</v>
      </c>
      <c r="G611" s="58" t="str">
        <f t="shared" si="19"/>
        <v>203011</v>
      </c>
    </row>
    <row r="612" spans="1:7" x14ac:dyDescent="0.25">
      <c r="A612" s="56">
        <v>29832</v>
      </c>
      <c r="C612" s="55" t="str">
        <f t="shared" si="18"/>
        <v>203012</v>
      </c>
      <c r="D612" s="55">
        <f>IF(SUM($D$1:D611)&gt;0,D611+1,IF(C612=Maanden!$A$5,1,""))</f>
        <v>162</v>
      </c>
      <c r="E612" s="56">
        <v>47818</v>
      </c>
      <c r="F612" s="56">
        <v>47848</v>
      </c>
      <c r="G612" s="58" t="str">
        <f t="shared" si="19"/>
        <v>203012</v>
      </c>
    </row>
    <row r="613" spans="1:7" x14ac:dyDescent="0.25">
      <c r="A613" s="56">
        <v>29833</v>
      </c>
      <c r="C613" s="55" t="str">
        <f t="shared" si="18"/>
        <v>20311</v>
      </c>
      <c r="D613" s="55">
        <f>IF(SUM($D$1:D612)&gt;0,D612+1,IF(C613=Maanden!$A$5,1,""))</f>
        <v>163</v>
      </c>
      <c r="E613" s="56">
        <v>47849</v>
      </c>
      <c r="F613" s="56">
        <v>47879</v>
      </c>
      <c r="G613" s="58" t="str">
        <f t="shared" si="19"/>
        <v>20311</v>
      </c>
    </row>
    <row r="614" spans="1:7" x14ac:dyDescent="0.25">
      <c r="A614" s="56">
        <v>29834</v>
      </c>
      <c r="C614" s="55" t="str">
        <f t="shared" si="18"/>
        <v>20312</v>
      </c>
      <c r="D614" s="55">
        <f>IF(SUM($D$1:D613)&gt;0,D613+1,IF(C614=Maanden!$A$5,1,""))</f>
        <v>164</v>
      </c>
      <c r="E614" s="56">
        <v>47880</v>
      </c>
      <c r="F614" s="56">
        <v>47907</v>
      </c>
      <c r="G614" s="58" t="str">
        <f t="shared" si="19"/>
        <v>20312</v>
      </c>
    </row>
    <row r="615" spans="1:7" x14ac:dyDescent="0.25">
      <c r="A615" s="56">
        <v>29835</v>
      </c>
      <c r="C615" s="55" t="str">
        <f t="shared" si="18"/>
        <v>20313</v>
      </c>
      <c r="D615" s="55">
        <f>IF(SUM($D$1:D614)&gt;0,D614+1,IF(C615=Maanden!$A$5,1,""))</f>
        <v>165</v>
      </c>
      <c r="E615" s="56">
        <v>47908</v>
      </c>
      <c r="F615" s="56">
        <v>47938</v>
      </c>
      <c r="G615" s="58" t="str">
        <f t="shared" si="19"/>
        <v>20313</v>
      </c>
    </row>
    <row r="616" spans="1:7" x14ac:dyDescent="0.25">
      <c r="A616" s="56">
        <v>29836</v>
      </c>
      <c r="C616" s="55" t="str">
        <f t="shared" si="18"/>
        <v>20314</v>
      </c>
      <c r="D616" s="55">
        <f>IF(SUM($D$1:D615)&gt;0,D615+1,IF(C616=Maanden!$A$5,1,""))</f>
        <v>166</v>
      </c>
      <c r="E616" s="56">
        <v>47939</v>
      </c>
      <c r="F616" s="56">
        <v>47968</v>
      </c>
      <c r="G616" s="58" t="str">
        <f t="shared" si="19"/>
        <v>20314</v>
      </c>
    </row>
    <row r="617" spans="1:7" x14ac:dyDescent="0.25">
      <c r="A617" s="56">
        <v>29837</v>
      </c>
      <c r="C617" s="55" t="str">
        <f t="shared" si="18"/>
        <v>20315</v>
      </c>
      <c r="D617" s="55">
        <f>IF(SUM($D$1:D616)&gt;0,D616+1,IF(C617=Maanden!$A$5,1,""))</f>
        <v>167</v>
      </c>
      <c r="E617" s="56">
        <v>47969</v>
      </c>
      <c r="F617" s="56">
        <v>47999</v>
      </c>
      <c r="G617" s="58" t="str">
        <f t="shared" si="19"/>
        <v>20315</v>
      </c>
    </row>
    <row r="618" spans="1:7" x14ac:dyDescent="0.25">
      <c r="A618" s="56">
        <v>29838</v>
      </c>
      <c r="C618" s="55" t="str">
        <f t="shared" si="18"/>
        <v>20316</v>
      </c>
      <c r="D618" s="55">
        <f>IF(SUM($D$1:D617)&gt;0,D617+1,IF(C618=Maanden!$A$5,1,""))</f>
        <v>168</v>
      </c>
      <c r="E618" s="56">
        <v>48000</v>
      </c>
      <c r="F618" s="56">
        <v>48029</v>
      </c>
      <c r="G618" s="58" t="str">
        <f t="shared" si="19"/>
        <v>20316</v>
      </c>
    </row>
    <row r="619" spans="1:7" x14ac:dyDescent="0.25">
      <c r="A619" s="56">
        <v>29839</v>
      </c>
      <c r="C619" s="55" t="str">
        <f t="shared" si="18"/>
        <v>20317</v>
      </c>
      <c r="D619" s="55">
        <f>IF(SUM($D$1:D618)&gt;0,D618+1,IF(C619=Maanden!$A$5,1,""))</f>
        <v>169</v>
      </c>
      <c r="E619" s="56">
        <v>48030</v>
      </c>
      <c r="F619" s="56">
        <v>48060</v>
      </c>
      <c r="G619" s="58" t="str">
        <f t="shared" si="19"/>
        <v>20317</v>
      </c>
    </row>
    <row r="620" spans="1:7" x14ac:dyDescent="0.25">
      <c r="A620" s="56">
        <v>29840</v>
      </c>
      <c r="C620" s="55" t="str">
        <f t="shared" si="18"/>
        <v>20318</v>
      </c>
      <c r="D620" s="55">
        <f>IF(SUM($D$1:D619)&gt;0,D619+1,IF(C620=Maanden!$A$5,1,""))</f>
        <v>170</v>
      </c>
      <c r="E620" s="56">
        <v>48061</v>
      </c>
      <c r="F620" s="56">
        <v>48091</v>
      </c>
      <c r="G620" s="58" t="str">
        <f t="shared" si="19"/>
        <v>20318</v>
      </c>
    </row>
    <row r="621" spans="1:7" x14ac:dyDescent="0.25">
      <c r="A621" s="56">
        <v>29841</v>
      </c>
      <c r="C621" s="55" t="str">
        <f t="shared" ref="C621:C684" si="20">CONCATENATE(YEAR(E621),MONTH(E621))</f>
        <v>20319</v>
      </c>
      <c r="D621" s="55">
        <f>IF(SUM($D$1:D620)&gt;0,D620+1,IF(C621=Maanden!$A$5,1,""))</f>
        <v>171</v>
      </c>
      <c r="E621" s="56">
        <v>48092</v>
      </c>
      <c r="F621" s="56">
        <v>48121</v>
      </c>
      <c r="G621" s="58" t="str">
        <f t="shared" si="19"/>
        <v>20319</v>
      </c>
    </row>
    <row r="622" spans="1:7" x14ac:dyDescent="0.25">
      <c r="A622" s="56">
        <v>29842</v>
      </c>
      <c r="C622" s="55" t="str">
        <f t="shared" si="20"/>
        <v>203110</v>
      </c>
      <c r="D622" s="55">
        <f>IF(SUM($D$1:D621)&gt;0,D621+1,IF(C622=Maanden!$A$5,1,""))</f>
        <v>172</v>
      </c>
      <c r="E622" s="56">
        <v>48122</v>
      </c>
      <c r="F622" s="56">
        <v>48152</v>
      </c>
      <c r="G622" s="58" t="str">
        <f t="shared" si="19"/>
        <v>203110</v>
      </c>
    </row>
    <row r="623" spans="1:7" x14ac:dyDescent="0.25">
      <c r="A623" s="56">
        <v>29843</v>
      </c>
      <c r="C623" s="55" t="str">
        <f t="shared" si="20"/>
        <v>203111</v>
      </c>
      <c r="D623" s="55">
        <f>IF(SUM($D$1:D622)&gt;0,D622+1,IF(C623=Maanden!$A$5,1,""))</f>
        <v>173</v>
      </c>
      <c r="E623" s="56">
        <v>48153</v>
      </c>
      <c r="F623" s="56">
        <v>48182</v>
      </c>
      <c r="G623" s="58" t="str">
        <f t="shared" si="19"/>
        <v>203111</v>
      </c>
    </row>
    <row r="624" spans="1:7" x14ac:dyDescent="0.25">
      <c r="A624" s="56">
        <v>29844</v>
      </c>
      <c r="C624" s="55" t="str">
        <f t="shared" si="20"/>
        <v>203112</v>
      </c>
      <c r="D624" s="55">
        <f>IF(SUM($D$1:D623)&gt;0,D623+1,IF(C624=Maanden!$A$5,1,""))</f>
        <v>174</v>
      </c>
      <c r="E624" s="56">
        <v>48183</v>
      </c>
      <c r="F624" s="56">
        <v>48213</v>
      </c>
      <c r="G624" s="58" t="str">
        <f t="shared" si="19"/>
        <v>203112</v>
      </c>
    </row>
    <row r="625" spans="1:7" x14ac:dyDescent="0.25">
      <c r="A625" s="56">
        <v>29845</v>
      </c>
      <c r="C625" s="55" t="str">
        <f t="shared" si="20"/>
        <v>20321</v>
      </c>
      <c r="D625" s="55">
        <f>IF(SUM($D$1:D624)&gt;0,D624+1,IF(C625=Maanden!$A$5,1,""))</f>
        <v>175</v>
      </c>
      <c r="E625" s="56">
        <v>48214</v>
      </c>
      <c r="F625" s="56">
        <v>48244</v>
      </c>
      <c r="G625" s="58" t="str">
        <f t="shared" si="19"/>
        <v>20321</v>
      </c>
    </row>
    <row r="626" spans="1:7" x14ac:dyDescent="0.25">
      <c r="A626" s="56">
        <v>29846</v>
      </c>
      <c r="C626" s="55" t="str">
        <f t="shared" si="20"/>
        <v>20322</v>
      </c>
      <c r="D626" s="55">
        <f>IF(SUM($D$1:D625)&gt;0,D625+1,IF(C626=Maanden!$A$5,1,""))</f>
        <v>176</v>
      </c>
      <c r="E626" s="56">
        <v>48245</v>
      </c>
      <c r="F626" s="56">
        <v>48273</v>
      </c>
      <c r="G626" s="58" t="str">
        <f t="shared" si="19"/>
        <v>20322</v>
      </c>
    </row>
    <row r="627" spans="1:7" x14ac:dyDescent="0.25">
      <c r="A627" s="56">
        <v>29847</v>
      </c>
      <c r="C627" s="55" t="str">
        <f t="shared" si="20"/>
        <v>20323</v>
      </c>
      <c r="D627" s="55">
        <f>IF(SUM($D$1:D626)&gt;0,D626+1,IF(C627=Maanden!$A$5,1,""))</f>
        <v>177</v>
      </c>
      <c r="E627" s="56">
        <v>48274</v>
      </c>
      <c r="F627" s="56">
        <v>48304</v>
      </c>
      <c r="G627" s="58" t="str">
        <f t="shared" si="19"/>
        <v>20323</v>
      </c>
    </row>
    <row r="628" spans="1:7" x14ac:dyDescent="0.25">
      <c r="A628" s="56">
        <v>29848</v>
      </c>
      <c r="C628" s="55" t="str">
        <f t="shared" si="20"/>
        <v>20324</v>
      </c>
      <c r="D628" s="55">
        <f>IF(SUM($D$1:D627)&gt;0,D627+1,IF(C628=Maanden!$A$5,1,""))</f>
        <v>178</v>
      </c>
      <c r="E628" s="56">
        <v>48305</v>
      </c>
      <c r="F628" s="56">
        <v>48334</v>
      </c>
      <c r="G628" s="58" t="str">
        <f t="shared" si="19"/>
        <v>20324</v>
      </c>
    </row>
    <row r="629" spans="1:7" x14ac:dyDescent="0.25">
      <c r="A629" s="56">
        <v>29849</v>
      </c>
      <c r="C629" s="55" t="str">
        <f t="shared" si="20"/>
        <v>20325</v>
      </c>
      <c r="D629" s="55">
        <f>IF(SUM($D$1:D628)&gt;0,D628+1,IF(C629=Maanden!$A$5,1,""))</f>
        <v>179</v>
      </c>
      <c r="E629" s="56">
        <v>48335</v>
      </c>
      <c r="F629" s="56">
        <v>48365</v>
      </c>
      <c r="G629" s="58" t="str">
        <f t="shared" si="19"/>
        <v>20325</v>
      </c>
    </row>
    <row r="630" spans="1:7" x14ac:dyDescent="0.25">
      <c r="A630" s="56">
        <v>29850</v>
      </c>
      <c r="C630" s="55" t="str">
        <f t="shared" si="20"/>
        <v>20326</v>
      </c>
      <c r="D630" s="55">
        <f>IF(SUM($D$1:D629)&gt;0,D629+1,IF(C630=Maanden!$A$5,1,""))</f>
        <v>180</v>
      </c>
      <c r="E630" s="56">
        <v>48366</v>
      </c>
      <c r="F630" s="56">
        <v>48395</v>
      </c>
      <c r="G630" s="58" t="str">
        <f t="shared" si="19"/>
        <v>20326</v>
      </c>
    </row>
    <row r="631" spans="1:7" x14ac:dyDescent="0.25">
      <c r="A631" s="56">
        <v>29851</v>
      </c>
      <c r="C631" s="55" t="str">
        <f t="shared" si="20"/>
        <v>20327</v>
      </c>
      <c r="D631" s="55">
        <f>IF(SUM($D$1:D630)&gt;0,D630+1,IF(C631=Maanden!$A$5,1,""))</f>
        <v>181</v>
      </c>
      <c r="E631" s="56">
        <v>48396</v>
      </c>
      <c r="F631" s="56">
        <v>48426</v>
      </c>
      <c r="G631" s="58" t="str">
        <f t="shared" si="19"/>
        <v>20327</v>
      </c>
    </row>
    <row r="632" spans="1:7" x14ac:dyDescent="0.25">
      <c r="A632" s="56">
        <v>29852</v>
      </c>
      <c r="C632" s="55" t="str">
        <f t="shared" si="20"/>
        <v>20328</v>
      </c>
      <c r="D632" s="55">
        <f>IF(SUM($D$1:D631)&gt;0,D631+1,IF(C632=Maanden!$A$5,1,""))</f>
        <v>182</v>
      </c>
      <c r="E632" s="56">
        <v>48427</v>
      </c>
      <c r="F632" s="56">
        <v>48457</v>
      </c>
      <c r="G632" s="58" t="str">
        <f t="shared" si="19"/>
        <v>20328</v>
      </c>
    </row>
    <row r="633" spans="1:7" x14ac:dyDescent="0.25">
      <c r="A633" s="56">
        <v>29853</v>
      </c>
      <c r="C633" s="55" t="str">
        <f t="shared" si="20"/>
        <v>20329</v>
      </c>
      <c r="D633" s="55">
        <f>IF(SUM($D$1:D632)&gt;0,D632+1,IF(C633=Maanden!$A$5,1,""))</f>
        <v>183</v>
      </c>
      <c r="E633" s="56">
        <v>48458</v>
      </c>
      <c r="F633" s="56">
        <v>48487</v>
      </c>
      <c r="G633" s="58" t="str">
        <f t="shared" si="19"/>
        <v>20329</v>
      </c>
    </row>
    <row r="634" spans="1:7" x14ac:dyDescent="0.25">
      <c r="A634" s="56">
        <v>29854</v>
      </c>
      <c r="C634" s="55" t="str">
        <f t="shared" si="20"/>
        <v>203210</v>
      </c>
      <c r="D634" s="55">
        <f>IF(SUM($D$1:D633)&gt;0,D633+1,IF(C634=Maanden!$A$5,1,""))</f>
        <v>184</v>
      </c>
      <c r="E634" s="56">
        <v>48488</v>
      </c>
      <c r="F634" s="56">
        <v>48518</v>
      </c>
      <c r="G634" s="58" t="str">
        <f t="shared" si="19"/>
        <v>203210</v>
      </c>
    </row>
    <row r="635" spans="1:7" x14ac:dyDescent="0.25">
      <c r="A635" s="56">
        <v>29855</v>
      </c>
      <c r="C635" s="55" t="str">
        <f t="shared" si="20"/>
        <v>203211</v>
      </c>
      <c r="D635" s="55">
        <f>IF(SUM($D$1:D634)&gt;0,D634+1,IF(C635=Maanden!$A$5,1,""))</f>
        <v>185</v>
      </c>
      <c r="E635" s="56">
        <v>48519</v>
      </c>
      <c r="F635" s="56">
        <v>48548</v>
      </c>
      <c r="G635" s="58" t="str">
        <f t="shared" si="19"/>
        <v>203211</v>
      </c>
    </row>
    <row r="636" spans="1:7" x14ac:dyDescent="0.25">
      <c r="A636" s="56">
        <v>29856</v>
      </c>
      <c r="C636" s="55" t="str">
        <f t="shared" si="20"/>
        <v>203212</v>
      </c>
      <c r="D636" s="55">
        <f>IF(SUM($D$1:D635)&gt;0,D635+1,IF(C636=Maanden!$A$5,1,""))</f>
        <v>186</v>
      </c>
      <c r="E636" s="56">
        <v>48549</v>
      </c>
      <c r="F636" s="56">
        <v>48579</v>
      </c>
      <c r="G636" s="58" t="str">
        <f t="shared" si="19"/>
        <v>203212</v>
      </c>
    </row>
    <row r="637" spans="1:7" x14ac:dyDescent="0.25">
      <c r="A637" s="56">
        <v>29857</v>
      </c>
      <c r="C637" s="55" t="str">
        <f t="shared" si="20"/>
        <v>20331</v>
      </c>
      <c r="D637" s="55">
        <f>IF(SUM($D$1:D636)&gt;0,D636+1,IF(C637=Maanden!$A$5,1,""))</f>
        <v>187</v>
      </c>
      <c r="E637" s="56">
        <v>48580</v>
      </c>
      <c r="F637" s="56">
        <v>48610</v>
      </c>
      <c r="G637" s="58" t="str">
        <f t="shared" si="19"/>
        <v>20331</v>
      </c>
    </row>
    <row r="638" spans="1:7" x14ac:dyDescent="0.25">
      <c r="A638" s="56">
        <v>29858</v>
      </c>
      <c r="C638" s="55" t="str">
        <f t="shared" si="20"/>
        <v>20332</v>
      </c>
      <c r="D638" s="55">
        <f>IF(SUM($D$1:D637)&gt;0,D637+1,IF(C638=Maanden!$A$5,1,""))</f>
        <v>188</v>
      </c>
      <c r="E638" s="56">
        <v>48611</v>
      </c>
      <c r="F638" s="56">
        <v>48638</v>
      </c>
      <c r="G638" s="58" t="str">
        <f t="shared" si="19"/>
        <v>20332</v>
      </c>
    </row>
    <row r="639" spans="1:7" x14ac:dyDescent="0.25">
      <c r="A639" s="56">
        <v>29859</v>
      </c>
      <c r="C639" s="55" t="str">
        <f t="shared" si="20"/>
        <v>20333</v>
      </c>
      <c r="D639" s="55">
        <f>IF(SUM($D$1:D638)&gt;0,D638+1,IF(C639=Maanden!$A$5,1,""))</f>
        <v>189</v>
      </c>
      <c r="E639" s="56">
        <v>48639</v>
      </c>
      <c r="F639" s="56">
        <v>48669</v>
      </c>
      <c r="G639" s="58" t="str">
        <f t="shared" si="19"/>
        <v>20333</v>
      </c>
    </row>
    <row r="640" spans="1:7" x14ac:dyDescent="0.25">
      <c r="A640" s="56">
        <v>29860</v>
      </c>
      <c r="C640" s="55" t="str">
        <f t="shared" si="20"/>
        <v>20334</v>
      </c>
      <c r="D640" s="55">
        <f>IF(SUM($D$1:D639)&gt;0,D639+1,IF(C640=Maanden!$A$5,1,""))</f>
        <v>190</v>
      </c>
      <c r="E640" s="56">
        <v>48670</v>
      </c>
      <c r="F640" s="56">
        <v>48699</v>
      </c>
      <c r="G640" s="58" t="str">
        <f t="shared" si="19"/>
        <v>20334</v>
      </c>
    </row>
    <row r="641" spans="1:7" x14ac:dyDescent="0.25">
      <c r="A641" s="56">
        <v>29861</v>
      </c>
      <c r="C641" s="55" t="str">
        <f t="shared" si="20"/>
        <v>20335</v>
      </c>
      <c r="D641" s="55">
        <f>IF(SUM($D$1:D640)&gt;0,D640+1,IF(C641=Maanden!$A$5,1,""))</f>
        <v>191</v>
      </c>
      <c r="E641" s="56">
        <v>48700</v>
      </c>
      <c r="F641" s="56">
        <v>48730</v>
      </c>
      <c r="G641" s="58" t="str">
        <f t="shared" si="19"/>
        <v>20335</v>
      </c>
    </row>
    <row r="642" spans="1:7" x14ac:dyDescent="0.25">
      <c r="A642" s="56">
        <v>29862</v>
      </c>
      <c r="C642" s="55" t="str">
        <f t="shared" si="20"/>
        <v>20336</v>
      </c>
      <c r="D642" s="55">
        <f>IF(SUM($D$1:D641)&gt;0,D641+1,IF(C642=Maanden!$A$5,1,""))</f>
        <v>192</v>
      </c>
      <c r="E642" s="56">
        <v>48731</v>
      </c>
      <c r="F642" s="56">
        <v>48760</v>
      </c>
      <c r="G642" s="58" t="str">
        <f t="shared" ref="G642:G705" si="21">C642</f>
        <v>20336</v>
      </c>
    </row>
    <row r="643" spans="1:7" x14ac:dyDescent="0.25">
      <c r="A643" s="56">
        <v>29863</v>
      </c>
      <c r="C643" s="55" t="str">
        <f t="shared" si="20"/>
        <v>20337</v>
      </c>
      <c r="D643" s="55">
        <f>IF(SUM($D$1:D642)&gt;0,D642+1,IF(C643=Maanden!$A$5,1,""))</f>
        <v>193</v>
      </c>
      <c r="E643" s="56">
        <v>48761</v>
      </c>
      <c r="F643" s="56">
        <v>48791</v>
      </c>
      <c r="G643" s="58" t="str">
        <f t="shared" si="21"/>
        <v>20337</v>
      </c>
    </row>
    <row r="644" spans="1:7" x14ac:dyDescent="0.25">
      <c r="A644" s="56">
        <v>29864</v>
      </c>
      <c r="C644" s="55" t="str">
        <f t="shared" si="20"/>
        <v>20338</v>
      </c>
      <c r="D644" s="55">
        <f>IF(SUM($D$1:D643)&gt;0,D643+1,IF(C644=Maanden!$A$5,1,""))</f>
        <v>194</v>
      </c>
      <c r="E644" s="56">
        <v>48792</v>
      </c>
      <c r="F644" s="56">
        <v>48822</v>
      </c>
      <c r="G644" s="58" t="str">
        <f t="shared" si="21"/>
        <v>20338</v>
      </c>
    </row>
    <row r="645" spans="1:7" x14ac:dyDescent="0.25">
      <c r="A645" s="56">
        <v>29865</v>
      </c>
      <c r="C645" s="55" t="str">
        <f t="shared" si="20"/>
        <v>20339</v>
      </c>
      <c r="D645" s="55">
        <f>IF(SUM($D$1:D644)&gt;0,D644+1,IF(C645=Maanden!$A$5,1,""))</f>
        <v>195</v>
      </c>
      <c r="E645" s="56">
        <v>48823</v>
      </c>
      <c r="F645" s="56">
        <v>48852</v>
      </c>
      <c r="G645" s="58" t="str">
        <f t="shared" si="21"/>
        <v>20339</v>
      </c>
    </row>
    <row r="646" spans="1:7" x14ac:dyDescent="0.25">
      <c r="A646" s="56">
        <v>29866</v>
      </c>
      <c r="C646" s="55" t="str">
        <f t="shared" si="20"/>
        <v>203310</v>
      </c>
      <c r="D646" s="55">
        <f>IF(SUM($D$1:D645)&gt;0,D645+1,IF(C646=Maanden!$A$5,1,""))</f>
        <v>196</v>
      </c>
      <c r="E646" s="56">
        <v>48853</v>
      </c>
      <c r="F646" s="56">
        <v>48883</v>
      </c>
      <c r="G646" s="58" t="str">
        <f t="shared" si="21"/>
        <v>203310</v>
      </c>
    </row>
    <row r="647" spans="1:7" x14ac:dyDescent="0.25">
      <c r="A647" s="56">
        <v>29867</v>
      </c>
      <c r="C647" s="55" t="str">
        <f t="shared" si="20"/>
        <v>203311</v>
      </c>
      <c r="D647" s="55">
        <f>IF(SUM($D$1:D646)&gt;0,D646+1,IF(C647=Maanden!$A$5,1,""))</f>
        <v>197</v>
      </c>
      <c r="E647" s="56">
        <v>48884</v>
      </c>
      <c r="F647" s="56">
        <v>48913</v>
      </c>
      <c r="G647" s="58" t="str">
        <f t="shared" si="21"/>
        <v>203311</v>
      </c>
    </row>
    <row r="648" spans="1:7" x14ac:dyDescent="0.25">
      <c r="A648" s="56">
        <v>29868</v>
      </c>
      <c r="C648" s="55" t="str">
        <f t="shared" si="20"/>
        <v>203312</v>
      </c>
      <c r="D648" s="55">
        <f>IF(SUM($D$1:D647)&gt;0,D647+1,IF(C648=Maanden!$A$5,1,""))</f>
        <v>198</v>
      </c>
      <c r="E648" s="56">
        <v>48914</v>
      </c>
      <c r="F648" s="56">
        <v>48944</v>
      </c>
      <c r="G648" s="58" t="str">
        <f t="shared" si="21"/>
        <v>203312</v>
      </c>
    </row>
    <row r="649" spans="1:7" x14ac:dyDescent="0.25">
      <c r="A649" s="56">
        <v>29869</v>
      </c>
      <c r="C649" s="55" t="str">
        <f t="shared" si="20"/>
        <v>20341</v>
      </c>
      <c r="D649" s="55">
        <f>IF(SUM($D$1:D648)&gt;0,D648+1,IF(C649=Maanden!$A$5,1,""))</f>
        <v>199</v>
      </c>
      <c r="E649" s="56">
        <v>48945</v>
      </c>
      <c r="F649" s="56">
        <v>48975</v>
      </c>
      <c r="G649" s="58" t="str">
        <f t="shared" si="21"/>
        <v>20341</v>
      </c>
    </row>
    <row r="650" spans="1:7" x14ac:dyDescent="0.25">
      <c r="A650" s="56">
        <v>29870</v>
      </c>
      <c r="C650" s="55" t="str">
        <f t="shared" si="20"/>
        <v>20342</v>
      </c>
      <c r="D650" s="55">
        <f>IF(SUM($D$1:D649)&gt;0,D649+1,IF(C650=Maanden!$A$5,1,""))</f>
        <v>200</v>
      </c>
      <c r="E650" s="56">
        <v>48976</v>
      </c>
      <c r="F650" s="56">
        <v>49003</v>
      </c>
      <c r="G650" s="58" t="str">
        <f t="shared" si="21"/>
        <v>20342</v>
      </c>
    </row>
    <row r="651" spans="1:7" x14ac:dyDescent="0.25">
      <c r="A651" s="56">
        <v>29871</v>
      </c>
      <c r="C651" s="55" t="str">
        <f t="shared" si="20"/>
        <v>20343</v>
      </c>
      <c r="D651" s="55">
        <f>IF(SUM($D$1:D650)&gt;0,D650+1,IF(C651=Maanden!$A$5,1,""))</f>
        <v>201</v>
      </c>
      <c r="E651" s="56">
        <v>49004</v>
      </c>
      <c r="F651" s="56">
        <v>49034</v>
      </c>
      <c r="G651" s="58" t="str">
        <f t="shared" si="21"/>
        <v>20343</v>
      </c>
    </row>
    <row r="652" spans="1:7" x14ac:dyDescent="0.25">
      <c r="A652" s="56">
        <v>29872</v>
      </c>
      <c r="C652" s="55" t="str">
        <f t="shared" si="20"/>
        <v>20344</v>
      </c>
      <c r="D652" s="55">
        <f>IF(SUM($D$1:D651)&gt;0,D651+1,IF(C652=Maanden!$A$5,1,""))</f>
        <v>202</v>
      </c>
      <c r="E652" s="56">
        <v>49035</v>
      </c>
      <c r="F652" s="56">
        <v>49064</v>
      </c>
      <c r="G652" s="58" t="str">
        <f t="shared" si="21"/>
        <v>20344</v>
      </c>
    </row>
    <row r="653" spans="1:7" x14ac:dyDescent="0.25">
      <c r="A653" s="56">
        <v>29873</v>
      </c>
      <c r="C653" s="55" t="str">
        <f t="shared" si="20"/>
        <v>20345</v>
      </c>
      <c r="D653" s="55">
        <f>IF(SUM($D$1:D652)&gt;0,D652+1,IF(C653=Maanden!$A$5,1,""))</f>
        <v>203</v>
      </c>
      <c r="E653" s="56">
        <v>49065</v>
      </c>
      <c r="F653" s="56">
        <v>49095</v>
      </c>
      <c r="G653" s="58" t="str">
        <f t="shared" si="21"/>
        <v>20345</v>
      </c>
    </row>
    <row r="654" spans="1:7" x14ac:dyDescent="0.25">
      <c r="A654" s="56">
        <v>29874</v>
      </c>
      <c r="C654" s="55" t="str">
        <f t="shared" si="20"/>
        <v>20346</v>
      </c>
      <c r="D654" s="55">
        <f>IF(SUM($D$1:D653)&gt;0,D653+1,IF(C654=Maanden!$A$5,1,""))</f>
        <v>204</v>
      </c>
      <c r="E654" s="56">
        <v>49096</v>
      </c>
      <c r="F654" s="56">
        <v>49125</v>
      </c>
      <c r="G654" s="58" t="str">
        <f t="shared" si="21"/>
        <v>20346</v>
      </c>
    </row>
    <row r="655" spans="1:7" x14ac:dyDescent="0.25">
      <c r="A655" s="56">
        <v>29875</v>
      </c>
      <c r="C655" s="55" t="str">
        <f t="shared" si="20"/>
        <v>20347</v>
      </c>
      <c r="D655" s="55">
        <f>IF(SUM($D$1:D654)&gt;0,D654+1,IF(C655=Maanden!$A$5,1,""))</f>
        <v>205</v>
      </c>
      <c r="E655" s="56">
        <v>49126</v>
      </c>
      <c r="F655" s="56">
        <v>49156</v>
      </c>
      <c r="G655" s="58" t="str">
        <f t="shared" si="21"/>
        <v>20347</v>
      </c>
    </row>
    <row r="656" spans="1:7" x14ac:dyDescent="0.25">
      <c r="A656" s="56">
        <v>29876</v>
      </c>
      <c r="C656" s="55" t="str">
        <f t="shared" si="20"/>
        <v>20348</v>
      </c>
      <c r="D656" s="55">
        <f>IF(SUM($D$1:D655)&gt;0,D655+1,IF(C656=Maanden!$A$5,1,""))</f>
        <v>206</v>
      </c>
      <c r="E656" s="56">
        <v>49157</v>
      </c>
      <c r="F656" s="56">
        <v>49187</v>
      </c>
      <c r="G656" s="58" t="str">
        <f t="shared" si="21"/>
        <v>20348</v>
      </c>
    </row>
    <row r="657" spans="1:7" x14ac:dyDescent="0.25">
      <c r="A657" s="56">
        <v>29877</v>
      </c>
      <c r="C657" s="55" t="str">
        <f t="shared" si="20"/>
        <v>20349</v>
      </c>
      <c r="D657" s="55">
        <f>IF(SUM($D$1:D656)&gt;0,D656+1,IF(C657=Maanden!$A$5,1,""))</f>
        <v>207</v>
      </c>
      <c r="E657" s="56">
        <v>49188</v>
      </c>
      <c r="F657" s="56">
        <v>49217</v>
      </c>
      <c r="G657" s="58" t="str">
        <f t="shared" si="21"/>
        <v>20349</v>
      </c>
    </row>
    <row r="658" spans="1:7" x14ac:dyDescent="0.25">
      <c r="A658" s="56">
        <v>29878</v>
      </c>
      <c r="C658" s="55" t="str">
        <f t="shared" si="20"/>
        <v>203410</v>
      </c>
      <c r="D658" s="55">
        <f>IF(SUM($D$1:D657)&gt;0,D657+1,IF(C658=Maanden!$A$5,1,""))</f>
        <v>208</v>
      </c>
      <c r="E658" s="56">
        <v>49218</v>
      </c>
      <c r="F658" s="56">
        <v>49248</v>
      </c>
      <c r="G658" s="58" t="str">
        <f t="shared" si="21"/>
        <v>203410</v>
      </c>
    </row>
    <row r="659" spans="1:7" x14ac:dyDescent="0.25">
      <c r="A659" s="56">
        <v>29879</v>
      </c>
      <c r="C659" s="55" t="str">
        <f t="shared" si="20"/>
        <v>203411</v>
      </c>
      <c r="D659" s="55">
        <f>IF(SUM($D$1:D658)&gt;0,D658+1,IF(C659=Maanden!$A$5,1,""))</f>
        <v>209</v>
      </c>
      <c r="E659" s="56">
        <v>49249</v>
      </c>
      <c r="F659" s="56">
        <v>49278</v>
      </c>
      <c r="G659" s="58" t="str">
        <f t="shared" si="21"/>
        <v>203411</v>
      </c>
    </row>
    <row r="660" spans="1:7" x14ac:dyDescent="0.25">
      <c r="A660" s="56">
        <v>29880</v>
      </c>
      <c r="C660" s="55" t="str">
        <f t="shared" si="20"/>
        <v>203412</v>
      </c>
      <c r="D660" s="55">
        <f>IF(SUM($D$1:D659)&gt;0,D659+1,IF(C660=Maanden!$A$5,1,""))</f>
        <v>210</v>
      </c>
      <c r="E660" s="56">
        <v>49279</v>
      </c>
      <c r="F660" s="56">
        <v>49309</v>
      </c>
      <c r="G660" s="58" t="str">
        <f t="shared" si="21"/>
        <v>203412</v>
      </c>
    </row>
    <row r="661" spans="1:7" x14ac:dyDescent="0.25">
      <c r="A661" s="56">
        <v>29881</v>
      </c>
      <c r="C661" s="55" t="str">
        <f t="shared" si="20"/>
        <v>20351</v>
      </c>
      <c r="D661" s="55">
        <f>IF(SUM($D$1:D660)&gt;0,D660+1,IF(C661=Maanden!$A$5,1,""))</f>
        <v>211</v>
      </c>
      <c r="E661" s="56">
        <v>49310</v>
      </c>
      <c r="F661" s="56">
        <v>49340</v>
      </c>
      <c r="G661" s="58" t="str">
        <f t="shared" si="21"/>
        <v>20351</v>
      </c>
    </row>
    <row r="662" spans="1:7" x14ac:dyDescent="0.25">
      <c r="A662" s="56">
        <v>29882</v>
      </c>
      <c r="C662" s="55" t="str">
        <f t="shared" si="20"/>
        <v>20352</v>
      </c>
      <c r="D662" s="55">
        <f>IF(SUM($D$1:D661)&gt;0,D661+1,IF(C662=Maanden!$A$5,1,""))</f>
        <v>212</v>
      </c>
      <c r="E662" s="56">
        <v>49341</v>
      </c>
      <c r="F662" s="56">
        <v>49368</v>
      </c>
      <c r="G662" s="58" t="str">
        <f t="shared" si="21"/>
        <v>20352</v>
      </c>
    </row>
    <row r="663" spans="1:7" x14ac:dyDescent="0.25">
      <c r="A663" s="56">
        <v>29883</v>
      </c>
      <c r="C663" s="55" t="str">
        <f t="shared" si="20"/>
        <v>20353</v>
      </c>
      <c r="D663" s="55">
        <f>IF(SUM($D$1:D662)&gt;0,D662+1,IF(C663=Maanden!$A$5,1,""))</f>
        <v>213</v>
      </c>
      <c r="E663" s="56">
        <v>49369</v>
      </c>
      <c r="F663" s="56">
        <v>49399</v>
      </c>
      <c r="G663" s="58" t="str">
        <f t="shared" si="21"/>
        <v>20353</v>
      </c>
    </row>
    <row r="664" spans="1:7" x14ac:dyDescent="0.25">
      <c r="A664" s="56">
        <v>29884</v>
      </c>
      <c r="C664" s="55" t="str">
        <f t="shared" si="20"/>
        <v>20354</v>
      </c>
      <c r="D664" s="55">
        <f>IF(SUM($D$1:D663)&gt;0,D663+1,IF(C664=Maanden!$A$5,1,""))</f>
        <v>214</v>
      </c>
      <c r="E664" s="56">
        <v>49400</v>
      </c>
      <c r="F664" s="56">
        <v>49429</v>
      </c>
      <c r="G664" s="58" t="str">
        <f t="shared" si="21"/>
        <v>20354</v>
      </c>
    </row>
    <row r="665" spans="1:7" x14ac:dyDescent="0.25">
      <c r="A665" s="56">
        <v>29885</v>
      </c>
      <c r="C665" s="55" t="str">
        <f t="shared" si="20"/>
        <v>20355</v>
      </c>
      <c r="D665" s="55">
        <f>IF(SUM($D$1:D664)&gt;0,D664+1,IF(C665=Maanden!$A$5,1,""))</f>
        <v>215</v>
      </c>
      <c r="E665" s="56">
        <v>49430</v>
      </c>
      <c r="F665" s="56">
        <v>49460</v>
      </c>
      <c r="G665" s="58" t="str">
        <f t="shared" si="21"/>
        <v>20355</v>
      </c>
    </row>
    <row r="666" spans="1:7" x14ac:dyDescent="0.25">
      <c r="A666" s="56">
        <v>29886</v>
      </c>
      <c r="C666" s="55" t="str">
        <f t="shared" si="20"/>
        <v>20356</v>
      </c>
      <c r="D666" s="55">
        <f>IF(SUM($D$1:D665)&gt;0,D665+1,IF(C666=Maanden!$A$5,1,""))</f>
        <v>216</v>
      </c>
      <c r="E666" s="56">
        <v>49461</v>
      </c>
      <c r="F666" s="56">
        <v>49490</v>
      </c>
      <c r="G666" s="58" t="str">
        <f t="shared" si="21"/>
        <v>20356</v>
      </c>
    </row>
    <row r="667" spans="1:7" x14ac:dyDescent="0.25">
      <c r="A667" s="56">
        <v>29887</v>
      </c>
      <c r="C667" s="55" t="str">
        <f t="shared" si="20"/>
        <v>20357</v>
      </c>
      <c r="D667" s="55">
        <f>IF(SUM($D$1:D666)&gt;0,D666+1,IF(C667=Maanden!$A$5,1,""))</f>
        <v>217</v>
      </c>
      <c r="E667" s="56">
        <v>49491</v>
      </c>
      <c r="F667" s="56">
        <v>49521</v>
      </c>
      <c r="G667" s="58" t="str">
        <f t="shared" si="21"/>
        <v>20357</v>
      </c>
    </row>
    <row r="668" spans="1:7" x14ac:dyDescent="0.25">
      <c r="A668" s="56">
        <v>29888</v>
      </c>
      <c r="C668" s="55" t="str">
        <f t="shared" si="20"/>
        <v>20358</v>
      </c>
      <c r="D668" s="55">
        <f>IF(SUM($D$1:D667)&gt;0,D667+1,IF(C668=Maanden!$A$5,1,""))</f>
        <v>218</v>
      </c>
      <c r="E668" s="56">
        <v>49522</v>
      </c>
      <c r="F668" s="56">
        <v>49552</v>
      </c>
      <c r="G668" s="58" t="str">
        <f t="shared" si="21"/>
        <v>20358</v>
      </c>
    </row>
    <row r="669" spans="1:7" x14ac:dyDescent="0.25">
      <c r="A669" s="56">
        <v>29889</v>
      </c>
      <c r="C669" s="55" t="str">
        <f t="shared" si="20"/>
        <v>20359</v>
      </c>
      <c r="D669" s="55">
        <f>IF(SUM($D$1:D668)&gt;0,D668+1,IF(C669=Maanden!$A$5,1,""))</f>
        <v>219</v>
      </c>
      <c r="E669" s="56">
        <v>49553</v>
      </c>
      <c r="F669" s="56">
        <v>49582</v>
      </c>
      <c r="G669" s="58" t="str">
        <f t="shared" si="21"/>
        <v>20359</v>
      </c>
    </row>
    <row r="670" spans="1:7" x14ac:dyDescent="0.25">
      <c r="A670" s="56">
        <v>29890</v>
      </c>
      <c r="C670" s="55" t="str">
        <f t="shared" si="20"/>
        <v>203510</v>
      </c>
      <c r="D670" s="55">
        <f>IF(SUM($D$1:D669)&gt;0,D669+1,IF(C670=Maanden!$A$5,1,""))</f>
        <v>220</v>
      </c>
      <c r="E670" s="56">
        <v>49583</v>
      </c>
      <c r="F670" s="56">
        <v>49613</v>
      </c>
      <c r="G670" s="58" t="str">
        <f t="shared" si="21"/>
        <v>203510</v>
      </c>
    </row>
    <row r="671" spans="1:7" x14ac:dyDescent="0.25">
      <c r="A671" s="56">
        <v>29891</v>
      </c>
      <c r="C671" s="55" t="str">
        <f t="shared" si="20"/>
        <v>203511</v>
      </c>
      <c r="D671" s="55">
        <f>IF(SUM($D$1:D670)&gt;0,D670+1,IF(C671=Maanden!$A$5,1,""))</f>
        <v>221</v>
      </c>
      <c r="E671" s="56">
        <v>49614</v>
      </c>
      <c r="F671" s="56">
        <v>49643</v>
      </c>
      <c r="G671" s="58" t="str">
        <f t="shared" si="21"/>
        <v>203511</v>
      </c>
    </row>
    <row r="672" spans="1:7" x14ac:dyDescent="0.25">
      <c r="A672" s="56">
        <v>29892</v>
      </c>
      <c r="C672" s="55" t="str">
        <f t="shared" si="20"/>
        <v>203512</v>
      </c>
      <c r="D672" s="55">
        <f>IF(SUM($D$1:D671)&gt;0,D671+1,IF(C672=Maanden!$A$5,1,""))</f>
        <v>222</v>
      </c>
      <c r="E672" s="56">
        <v>49644</v>
      </c>
      <c r="F672" s="56">
        <v>49674</v>
      </c>
      <c r="G672" s="58" t="str">
        <f t="shared" si="21"/>
        <v>203512</v>
      </c>
    </row>
    <row r="673" spans="1:7" x14ac:dyDescent="0.25">
      <c r="A673" s="56">
        <v>29893</v>
      </c>
      <c r="C673" s="55" t="str">
        <f t="shared" si="20"/>
        <v>20361</v>
      </c>
      <c r="D673" s="55">
        <f>IF(SUM($D$1:D672)&gt;0,D672+1,IF(C673=Maanden!$A$5,1,""))</f>
        <v>223</v>
      </c>
      <c r="E673" s="56">
        <v>49675</v>
      </c>
      <c r="F673" s="56">
        <v>49705</v>
      </c>
      <c r="G673" s="58" t="str">
        <f t="shared" si="21"/>
        <v>20361</v>
      </c>
    </row>
    <row r="674" spans="1:7" x14ac:dyDescent="0.25">
      <c r="A674" s="56">
        <v>29894</v>
      </c>
      <c r="C674" s="55" t="str">
        <f t="shared" si="20"/>
        <v>20362</v>
      </c>
      <c r="D674" s="55">
        <f>IF(SUM($D$1:D673)&gt;0,D673+1,IF(C674=Maanden!$A$5,1,""))</f>
        <v>224</v>
      </c>
      <c r="E674" s="56">
        <v>49706</v>
      </c>
      <c r="F674" s="56">
        <v>49734</v>
      </c>
      <c r="G674" s="58" t="str">
        <f t="shared" si="21"/>
        <v>20362</v>
      </c>
    </row>
    <row r="675" spans="1:7" x14ac:dyDescent="0.25">
      <c r="A675" s="56">
        <v>29895</v>
      </c>
      <c r="C675" s="55" t="str">
        <f t="shared" si="20"/>
        <v>20363</v>
      </c>
      <c r="D675" s="55">
        <f>IF(SUM($D$1:D674)&gt;0,D674+1,IF(C675=Maanden!$A$5,1,""))</f>
        <v>225</v>
      </c>
      <c r="E675" s="56">
        <v>49735</v>
      </c>
      <c r="F675" s="56">
        <v>49765</v>
      </c>
      <c r="G675" s="58" t="str">
        <f t="shared" si="21"/>
        <v>20363</v>
      </c>
    </row>
    <row r="676" spans="1:7" x14ac:dyDescent="0.25">
      <c r="A676" s="56">
        <v>29896</v>
      </c>
      <c r="C676" s="55" t="str">
        <f t="shared" si="20"/>
        <v>20364</v>
      </c>
      <c r="D676" s="55">
        <f>IF(SUM($D$1:D675)&gt;0,D675+1,IF(C676=Maanden!$A$5,1,""))</f>
        <v>226</v>
      </c>
      <c r="E676" s="56">
        <v>49766</v>
      </c>
      <c r="F676" s="56">
        <v>49795</v>
      </c>
      <c r="G676" s="58" t="str">
        <f t="shared" si="21"/>
        <v>20364</v>
      </c>
    </row>
    <row r="677" spans="1:7" x14ac:dyDescent="0.25">
      <c r="A677" s="56">
        <v>29897</v>
      </c>
      <c r="C677" s="55" t="str">
        <f t="shared" si="20"/>
        <v>20365</v>
      </c>
      <c r="D677" s="55">
        <f>IF(SUM($D$1:D676)&gt;0,D676+1,IF(C677=Maanden!$A$5,1,""))</f>
        <v>227</v>
      </c>
      <c r="E677" s="56">
        <v>49796</v>
      </c>
      <c r="F677" s="56">
        <v>49826</v>
      </c>
      <c r="G677" s="58" t="str">
        <f t="shared" si="21"/>
        <v>20365</v>
      </c>
    </row>
    <row r="678" spans="1:7" x14ac:dyDescent="0.25">
      <c r="A678" s="56">
        <v>29898</v>
      </c>
      <c r="C678" s="55" t="str">
        <f t="shared" si="20"/>
        <v>20366</v>
      </c>
      <c r="D678" s="55">
        <f>IF(SUM($D$1:D677)&gt;0,D677+1,IF(C678=Maanden!$A$5,1,""))</f>
        <v>228</v>
      </c>
      <c r="E678" s="56">
        <v>49827</v>
      </c>
      <c r="F678" s="56">
        <v>49856</v>
      </c>
      <c r="G678" s="58" t="str">
        <f t="shared" si="21"/>
        <v>20366</v>
      </c>
    </row>
    <row r="679" spans="1:7" x14ac:dyDescent="0.25">
      <c r="A679" s="56">
        <v>29899</v>
      </c>
      <c r="C679" s="55" t="str">
        <f t="shared" si="20"/>
        <v>20367</v>
      </c>
      <c r="D679" s="55">
        <f>IF(SUM($D$1:D678)&gt;0,D678+1,IF(C679=Maanden!$A$5,1,""))</f>
        <v>229</v>
      </c>
      <c r="E679" s="56">
        <v>49857</v>
      </c>
      <c r="F679" s="56">
        <v>49887</v>
      </c>
      <c r="G679" s="58" t="str">
        <f t="shared" si="21"/>
        <v>20367</v>
      </c>
    </row>
    <row r="680" spans="1:7" x14ac:dyDescent="0.25">
      <c r="A680" s="56">
        <v>29900</v>
      </c>
      <c r="C680" s="55" t="str">
        <f t="shared" si="20"/>
        <v>20368</v>
      </c>
      <c r="D680" s="55">
        <f>IF(SUM($D$1:D679)&gt;0,D679+1,IF(C680=Maanden!$A$5,1,""))</f>
        <v>230</v>
      </c>
      <c r="E680" s="56">
        <v>49888</v>
      </c>
      <c r="F680" s="56">
        <v>49918</v>
      </c>
      <c r="G680" s="58" t="str">
        <f t="shared" si="21"/>
        <v>20368</v>
      </c>
    </row>
    <row r="681" spans="1:7" x14ac:dyDescent="0.25">
      <c r="A681" s="56">
        <v>29901</v>
      </c>
      <c r="C681" s="55" t="str">
        <f t="shared" si="20"/>
        <v>20369</v>
      </c>
      <c r="D681" s="55">
        <f>IF(SUM($D$1:D680)&gt;0,D680+1,IF(C681=Maanden!$A$5,1,""))</f>
        <v>231</v>
      </c>
      <c r="E681" s="56">
        <v>49919</v>
      </c>
      <c r="F681" s="56">
        <v>49948</v>
      </c>
      <c r="G681" s="58" t="str">
        <f t="shared" si="21"/>
        <v>20369</v>
      </c>
    </row>
    <row r="682" spans="1:7" x14ac:dyDescent="0.25">
      <c r="A682" s="56">
        <v>29902</v>
      </c>
      <c r="C682" s="55" t="str">
        <f t="shared" si="20"/>
        <v>203610</v>
      </c>
      <c r="D682" s="55">
        <f>IF(SUM($D$1:D681)&gt;0,D681+1,IF(C682=Maanden!$A$5,1,""))</f>
        <v>232</v>
      </c>
      <c r="E682" s="56">
        <v>49949</v>
      </c>
      <c r="F682" s="56">
        <v>49979</v>
      </c>
      <c r="G682" s="58" t="str">
        <f t="shared" si="21"/>
        <v>203610</v>
      </c>
    </row>
    <row r="683" spans="1:7" x14ac:dyDescent="0.25">
      <c r="A683" s="56">
        <v>29903</v>
      </c>
      <c r="C683" s="55" t="str">
        <f t="shared" si="20"/>
        <v>203611</v>
      </c>
      <c r="D683" s="55">
        <f>IF(SUM($D$1:D682)&gt;0,D682+1,IF(C683=Maanden!$A$5,1,""))</f>
        <v>233</v>
      </c>
      <c r="E683" s="56">
        <v>49980</v>
      </c>
      <c r="F683" s="56">
        <v>50009</v>
      </c>
      <c r="G683" s="58" t="str">
        <f t="shared" si="21"/>
        <v>203611</v>
      </c>
    </row>
    <row r="684" spans="1:7" x14ac:dyDescent="0.25">
      <c r="A684" s="56">
        <v>29904</v>
      </c>
      <c r="C684" s="55" t="str">
        <f t="shared" si="20"/>
        <v>203612</v>
      </c>
      <c r="D684" s="55">
        <f>IF(SUM($D$1:D683)&gt;0,D683+1,IF(C684=Maanden!$A$5,1,""))</f>
        <v>234</v>
      </c>
      <c r="E684" s="56">
        <v>50010</v>
      </c>
      <c r="F684" s="56">
        <v>50040</v>
      </c>
      <c r="G684" s="58" t="str">
        <f t="shared" si="21"/>
        <v>203612</v>
      </c>
    </row>
    <row r="685" spans="1:7" x14ac:dyDescent="0.25">
      <c r="A685" s="56">
        <v>29905</v>
      </c>
      <c r="C685" s="55" t="str">
        <f t="shared" ref="C685:C748" si="22">CONCATENATE(YEAR(E685),MONTH(E685))</f>
        <v>20371</v>
      </c>
      <c r="D685" s="55">
        <f>IF(SUM($D$1:D684)&gt;0,D684+1,IF(C685=Maanden!$A$5,1,""))</f>
        <v>235</v>
      </c>
      <c r="E685" s="56">
        <v>50041</v>
      </c>
      <c r="F685" s="56">
        <v>50071</v>
      </c>
      <c r="G685" s="58" t="str">
        <f t="shared" si="21"/>
        <v>20371</v>
      </c>
    </row>
    <row r="686" spans="1:7" x14ac:dyDescent="0.25">
      <c r="A686" s="56">
        <v>29906</v>
      </c>
      <c r="C686" s="55" t="str">
        <f t="shared" si="22"/>
        <v>20372</v>
      </c>
      <c r="D686" s="55">
        <f>IF(SUM($D$1:D685)&gt;0,D685+1,IF(C686=Maanden!$A$5,1,""))</f>
        <v>236</v>
      </c>
      <c r="E686" s="56">
        <v>50072</v>
      </c>
      <c r="F686" s="56">
        <v>50099</v>
      </c>
      <c r="G686" s="58" t="str">
        <f t="shared" si="21"/>
        <v>20372</v>
      </c>
    </row>
    <row r="687" spans="1:7" x14ac:dyDescent="0.25">
      <c r="A687" s="56">
        <v>29907</v>
      </c>
      <c r="C687" s="55" t="str">
        <f t="shared" si="22"/>
        <v>20373</v>
      </c>
      <c r="D687" s="55">
        <f>IF(SUM($D$1:D686)&gt;0,D686+1,IF(C687=Maanden!$A$5,1,""))</f>
        <v>237</v>
      </c>
      <c r="E687" s="56">
        <v>50100</v>
      </c>
      <c r="F687" s="56">
        <v>50130</v>
      </c>
      <c r="G687" s="58" t="str">
        <f t="shared" si="21"/>
        <v>20373</v>
      </c>
    </row>
    <row r="688" spans="1:7" x14ac:dyDescent="0.25">
      <c r="A688" s="56">
        <v>29908</v>
      </c>
      <c r="C688" s="55" t="str">
        <f t="shared" si="22"/>
        <v>20374</v>
      </c>
      <c r="D688" s="55">
        <f>IF(SUM($D$1:D687)&gt;0,D687+1,IF(C688=Maanden!$A$5,1,""))</f>
        <v>238</v>
      </c>
      <c r="E688" s="56">
        <v>50131</v>
      </c>
      <c r="F688" s="56">
        <v>50160</v>
      </c>
      <c r="G688" s="58" t="str">
        <f t="shared" si="21"/>
        <v>20374</v>
      </c>
    </row>
    <row r="689" spans="1:7" x14ac:dyDescent="0.25">
      <c r="A689" s="56">
        <v>29909</v>
      </c>
      <c r="C689" s="55" t="str">
        <f t="shared" si="22"/>
        <v>20375</v>
      </c>
      <c r="D689" s="55">
        <f>IF(SUM($D$1:D688)&gt;0,D688+1,IF(C689=Maanden!$A$5,1,""))</f>
        <v>239</v>
      </c>
      <c r="E689" s="56">
        <v>50161</v>
      </c>
      <c r="F689" s="56">
        <v>50191</v>
      </c>
      <c r="G689" s="58" t="str">
        <f t="shared" si="21"/>
        <v>20375</v>
      </c>
    </row>
    <row r="690" spans="1:7" x14ac:dyDescent="0.25">
      <c r="A690" s="56">
        <v>29910</v>
      </c>
      <c r="C690" s="55" t="str">
        <f t="shared" si="22"/>
        <v>20376</v>
      </c>
      <c r="D690" s="55">
        <f>IF(SUM($D$1:D689)&gt;0,D689+1,IF(C690=Maanden!$A$5,1,""))</f>
        <v>240</v>
      </c>
      <c r="E690" s="56">
        <v>50192</v>
      </c>
      <c r="F690" s="56">
        <v>50221</v>
      </c>
      <c r="G690" s="58" t="str">
        <f t="shared" si="21"/>
        <v>20376</v>
      </c>
    </row>
    <row r="691" spans="1:7" x14ac:dyDescent="0.25">
      <c r="A691" s="56">
        <v>29911</v>
      </c>
      <c r="C691" s="55" t="str">
        <f t="shared" si="22"/>
        <v>20377</v>
      </c>
      <c r="D691" s="55">
        <f>IF(SUM($D$1:D690)&gt;0,D690+1,IF(C691=Maanden!$A$5,1,""))</f>
        <v>241</v>
      </c>
      <c r="E691" s="56">
        <v>50222</v>
      </c>
      <c r="F691" s="56">
        <v>50252</v>
      </c>
      <c r="G691" s="58" t="str">
        <f t="shared" si="21"/>
        <v>20377</v>
      </c>
    </row>
    <row r="692" spans="1:7" x14ac:dyDescent="0.25">
      <c r="A692" s="56">
        <v>29912</v>
      </c>
      <c r="C692" s="55" t="str">
        <f t="shared" si="22"/>
        <v>20378</v>
      </c>
      <c r="D692" s="55">
        <f>IF(SUM($D$1:D691)&gt;0,D691+1,IF(C692=Maanden!$A$5,1,""))</f>
        <v>242</v>
      </c>
      <c r="E692" s="56">
        <v>50253</v>
      </c>
      <c r="F692" s="56">
        <v>50283</v>
      </c>
      <c r="G692" s="58" t="str">
        <f t="shared" si="21"/>
        <v>20378</v>
      </c>
    </row>
    <row r="693" spans="1:7" x14ac:dyDescent="0.25">
      <c r="A693" s="56">
        <v>29913</v>
      </c>
      <c r="C693" s="55" t="str">
        <f t="shared" si="22"/>
        <v>20379</v>
      </c>
      <c r="D693" s="55">
        <f>IF(SUM($D$1:D692)&gt;0,D692+1,IF(C693=Maanden!$A$5,1,""))</f>
        <v>243</v>
      </c>
      <c r="E693" s="56">
        <v>50284</v>
      </c>
      <c r="F693" s="56">
        <v>50313</v>
      </c>
      <c r="G693" s="58" t="str">
        <f t="shared" si="21"/>
        <v>20379</v>
      </c>
    </row>
    <row r="694" spans="1:7" x14ac:dyDescent="0.25">
      <c r="A694" s="56">
        <v>29914</v>
      </c>
      <c r="C694" s="55" t="str">
        <f t="shared" si="22"/>
        <v>203710</v>
      </c>
      <c r="D694" s="55">
        <f>IF(SUM($D$1:D693)&gt;0,D693+1,IF(C694=Maanden!$A$5,1,""))</f>
        <v>244</v>
      </c>
      <c r="E694" s="56">
        <v>50314</v>
      </c>
      <c r="F694" s="56">
        <v>50344</v>
      </c>
      <c r="G694" s="58" t="str">
        <f t="shared" si="21"/>
        <v>203710</v>
      </c>
    </row>
    <row r="695" spans="1:7" x14ac:dyDescent="0.25">
      <c r="A695" s="56">
        <v>29915</v>
      </c>
      <c r="C695" s="55" t="str">
        <f t="shared" si="22"/>
        <v>203711</v>
      </c>
      <c r="D695" s="55">
        <f>IF(SUM($D$1:D694)&gt;0,D694+1,IF(C695=Maanden!$A$5,1,""))</f>
        <v>245</v>
      </c>
      <c r="E695" s="56">
        <v>50345</v>
      </c>
      <c r="F695" s="56">
        <v>50374</v>
      </c>
      <c r="G695" s="58" t="str">
        <f t="shared" si="21"/>
        <v>203711</v>
      </c>
    </row>
    <row r="696" spans="1:7" x14ac:dyDescent="0.25">
      <c r="A696" s="56">
        <v>29916</v>
      </c>
      <c r="C696" s="55" t="str">
        <f t="shared" si="22"/>
        <v>203712</v>
      </c>
      <c r="D696" s="55">
        <f>IF(SUM($D$1:D695)&gt;0,D695+1,IF(C696=Maanden!$A$5,1,""))</f>
        <v>246</v>
      </c>
      <c r="E696" s="56">
        <v>50375</v>
      </c>
      <c r="F696" s="56">
        <v>50405</v>
      </c>
      <c r="G696" s="58" t="str">
        <f t="shared" si="21"/>
        <v>203712</v>
      </c>
    </row>
    <row r="697" spans="1:7" x14ac:dyDescent="0.25">
      <c r="A697" s="56">
        <v>29917</v>
      </c>
      <c r="C697" s="55" t="str">
        <f t="shared" si="22"/>
        <v>20381</v>
      </c>
      <c r="D697" s="55">
        <f>IF(SUM($D$1:D696)&gt;0,D696+1,IF(C697=Maanden!$A$5,1,""))</f>
        <v>247</v>
      </c>
      <c r="E697" s="56">
        <v>50406</v>
      </c>
      <c r="F697" s="56">
        <v>50436</v>
      </c>
      <c r="G697" s="58" t="str">
        <f t="shared" si="21"/>
        <v>20381</v>
      </c>
    </row>
    <row r="698" spans="1:7" x14ac:dyDescent="0.25">
      <c r="A698" s="56">
        <v>29918</v>
      </c>
      <c r="C698" s="55" t="str">
        <f t="shared" si="22"/>
        <v>20382</v>
      </c>
      <c r="D698" s="55">
        <f>IF(SUM($D$1:D697)&gt;0,D697+1,IF(C698=Maanden!$A$5,1,""))</f>
        <v>248</v>
      </c>
      <c r="E698" s="56">
        <v>50437</v>
      </c>
      <c r="F698" s="56">
        <v>50464</v>
      </c>
      <c r="G698" s="58" t="str">
        <f t="shared" si="21"/>
        <v>20382</v>
      </c>
    </row>
    <row r="699" spans="1:7" x14ac:dyDescent="0.25">
      <c r="A699" s="56">
        <v>29919</v>
      </c>
      <c r="C699" s="55" t="str">
        <f t="shared" si="22"/>
        <v>20383</v>
      </c>
      <c r="D699" s="55">
        <f>IF(SUM($D$1:D698)&gt;0,D698+1,IF(C699=Maanden!$A$5,1,""))</f>
        <v>249</v>
      </c>
      <c r="E699" s="56">
        <v>50465</v>
      </c>
      <c r="F699" s="56">
        <v>50495</v>
      </c>
      <c r="G699" s="58" t="str">
        <f t="shared" si="21"/>
        <v>20383</v>
      </c>
    </row>
    <row r="700" spans="1:7" x14ac:dyDescent="0.25">
      <c r="A700" s="56">
        <v>29920</v>
      </c>
      <c r="C700" s="55" t="str">
        <f t="shared" si="22"/>
        <v>20384</v>
      </c>
      <c r="D700" s="55">
        <f>IF(SUM($D$1:D699)&gt;0,D699+1,IF(C700=Maanden!$A$5,1,""))</f>
        <v>250</v>
      </c>
      <c r="E700" s="56">
        <v>50496</v>
      </c>
      <c r="F700" s="56">
        <v>50525</v>
      </c>
      <c r="G700" s="58" t="str">
        <f t="shared" si="21"/>
        <v>20384</v>
      </c>
    </row>
    <row r="701" spans="1:7" x14ac:dyDescent="0.25">
      <c r="A701" s="56">
        <v>29921</v>
      </c>
      <c r="C701" s="55" t="str">
        <f t="shared" si="22"/>
        <v>20385</v>
      </c>
      <c r="D701" s="55">
        <f>IF(SUM($D$1:D700)&gt;0,D700+1,IF(C701=Maanden!$A$5,1,""))</f>
        <v>251</v>
      </c>
      <c r="E701" s="56">
        <v>50526</v>
      </c>
      <c r="F701" s="56">
        <v>50556</v>
      </c>
      <c r="G701" s="58" t="str">
        <f t="shared" si="21"/>
        <v>20385</v>
      </c>
    </row>
    <row r="702" spans="1:7" x14ac:dyDescent="0.25">
      <c r="A702" s="56">
        <v>29922</v>
      </c>
      <c r="C702" s="55" t="str">
        <f t="shared" si="22"/>
        <v>20386</v>
      </c>
      <c r="D702" s="55">
        <f>IF(SUM($D$1:D701)&gt;0,D701+1,IF(C702=Maanden!$A$5,1,""))</f>
        <v>252</v>
      </c>
      <c r="E702" s="56">
        <v>50557</v>
      </c>
      <c r="F702" s="56">
        <v>50586</v>
      </c>
      <c r="G702" s="58" t="str">
        <f t="shared" si="21"/>
        <v>20386</v>
      </c>
    </row>
    <row r="703" spans="1:7" x14ac:dyDescent="0.25">
      <c r="A703" s="56">
        <v>29923</v>
      </c>
      <c r="C703" s="55" t="str">
        <f t="shared" si="22"/>
        <v>20387</v>
      </c>
      <c r="D703" s="55">
        <f>IF(SUM($D$1:D702)&gt;0,D702+1,IF(C703=Maanden!$A$5,1,""))</f>
        <v>253</v>
      </c>
      <c r="E703" s="56">
        <v>50587</v>
      </c>
      <c r="F703" s="56">
        <v>50617</v>
      </c>
      <c r="G703" s="58" t="str">
        <f t="shared" si="21"/>
        <v>20387</v>
      </c>
    </row>
    <row r="704" spans="1:7" x14ac:dyDescent="0.25">
      <c r="A704" s="56">
        <v>29924</v>
      </c>
      <c r="C704" s="55" t="str">
        <f t="shared" si="22"/>
        <v>20388</v>
      </c>
      <c r="D704" s="55">
        <f>IF(SUM($D$1:D703)&gt;0,D703+1,IF(C704=Maanden!$A$5,1,""))</f>
        <v>254</v>
      </c>
      <c r="E704" s="56">
        <v>50618</v>
      </c>
      <c r="F704" s="56">
        <v>50648</v>
      </c>
      <c r="G704" s="58" t="str">
        <f t="shared" si="21"/>
        <v>20388</v>
      </c>
    </row>
    <row r="705" spans="1:7" x14ac:dyDescent="0.25">
      <c r="A705" s="56">
        <v>29925</v>
      </c>
      <c r="C705" s="55" t="str">
        <f t="shared" si="22"/>
        <v>20389</v>
      </c>
      <c r="D705" s="55">
        <f>IF(SUM($D$1:D704)&gt;0,D704+1,IF(C705=Maanden!$A$5,1,""))</f>
        <v>255</v>
      </c>
      <c r="E705" s="56">
        <v>50649</v>
      </c>
      <c r="F705" s="56">
        <v>50678</v>
      </c>
      <c r="G705" s="58" t="str">
        <f t="shared" si="21"/>
        <v>20389</v>
      </c>
    </row>
    <row r="706" spans="1:7" x14ac:dyDescent="0.25">
      <c r="A706" s="56">
        <v>29926</v>
      </c>
      <c r="C706" s="55" t="str">
        <f t="shared" si="22"/>
        <v>203810</v>
      </c>
      <c r="D706" s="55">
        <f>IF(SUM($D$1:D705)&gt;0,D705+1,IF(C706=Maanden!$A$5,1,""))</f>
        <v>256</v>
      </c>
      <c r="E706" s="56">
        <v>50679</v>
      </c>
      <c r="F706" s="56">
        <v>50709</v>
      </c>
      <c r="G706" s="58" t="str">
        <f t="shared" ref="G706:G769" si="23">C706</f>
        <v>203810</v>
      </c>
    </row>
    <row r="707" spans="1:7" x14ac:dyDescent="0.25">
      <c r="A707" s="56">
        <v>29927</v>
      </c>
      <c r="C707" s="55" t="str">
        <f t="shared" si="22"/>
        <v>203811</v>
      </c>
      <c r="D707" s="55">
        <f>IF(SUM($D$1:D706)&gt;0,D706+1,IF(C707=Maanden!$A$5,1,""))</f>
        <v>257</v>
      </c>
      <c r="E707" s="56">
        <v>50710</v>
      </c>
      <c r="F707" s="56">
        <v>50739</v>
      </c>
      <c r="G707" s="58" t="str">
        <f t="shared" si="23"/>
        <v>203811</v>
      </c>
    </row>
    <row r="708" spans="1:7" x14ac:dyDescent="0.25">
      <c r="A708" s="56">
        <v>29928</v>
      </c>
      <c r="C708" s="55" t="str">
        <f t="shared" si="22"/>
        <v>203812</v>
      </c>
      <c r="D708" s="55">
        <f>IF(SUM($D$1:D707)&gt;0,D707+1,IF(C708=Maanden!$A$5,1,""))</f>
        <v>258</v>
      </c>
      <c r="E708" s="56">
        <v>50740</v>
      </c>
      <c r="F708" s="56">
        <v>50770</v>
      </c>
      <c r="G708" s="58" t="str">
        <f t="shared" si="23"/>
        <v>203812</v>
      </c>
    </row>
    <row r="709" spans="1:7" x14ac:dyDescent="0.25">
      <c r="A709" s="56">
        <v>29929</v>
      </c>
      <c r="C709" s="55" t="str">
        <f t="shared" si="22"/>
        <v>20391</v>
      </c>
      <c r="D709" s="55">
        <f>IF(SUM($D$1:D708)&gt;0,D708+1,IF(C709=Maanden!$A$5,1,""))</f>
        <v>259</v>
      </c>
      <c r="E709" s="56">
        <v>50771</v>
      </c>
      <c r="F709" s="56">
        <v>50801</v>
      </c>
      <c r="G709" s="58" t="str">
        <f t="shared" si="23"/>
        <v>20391</v>
      </c>
    </row>
    <row r="710" spans="1:7" x14ac:dyDescent="0.25">
      <c r="A710" s="56">
        <v>29930</v>
      </c>
      <c r="C710" s="55" t="str">
        <f t="shared" si="22"/>
        <v>20392</v>
      </c>
      <c r="D710" s="55">
        <f>IF(SUM($D$1:D709)&gt;0,D709+1,IF(C710=Maanden!$A$5,1,""))</f>
        <v>260</v>
      </c>
      <c r="E710" s="56">
        <v>50802</v>
      </c>
      <c r="F710" s="56">
        <v>50829</v>
      </c>
      <c r="G710" s="58" t="str">
        <f t="shared" si="23"/>
        <v>20392</v>
      </c>
    </row>
    <row r="711" spans="1:7" x14ac:dyDescent="0.25">
      <c r="A711" s="56">
        <v>29931</v>
      </c>
      <c r="C711" s="55" t="str">
        <f t="shared" si="22"/>
        <v>20393</v>
      </c>
      <c r="D711" s="55">
        <f>IF(SUM($D$1:D710)&gt;0,D710+1,IF(C711=Maanden!$A$5,1,""))</f>
        <v>261</v>
      </c>
      <c r="E711" s="56">
        <v>50830</v>
      </c>
      <c r="F711" s="56">
        <v>50860</v>
      </c>
      <c r="G711" s="58" t="str">
        <f t="shared" si="23"/>
        <v>20393</v>
      </c>
    </row>
    <row r="712" spans="1:7" x14ac:dyDescent="0.25">
      <c r="A712" s="56">
        <v>29932</v>
      </c>
      <c r="C712" s="55" t="str">
        <f t="shared" si="22"/>
        <v>20394</v>
      </c>
      <c r="D712" s="55">
        <f>IF(SUM($D$1:D711)&gt;0,D711+1,IF(C712=Maanden!$A$5,1,""))</f>
        <v>262</v>
      </c>
      <c r="E712" s="56">
        <v>50861</v>
      </c>
      <c r="F712" s="56">
        <v>50890</v>
      </c>
      <c r="G712" s="58" t="str">
        <f t="shared" si="23"/>
        <v>20394</v>
      </c>
    </row>
    <row r="713" spans="1:7" x14ac:dyDescent="0.25">
      <c r="A713" s="56">
        <v>29933</v>
      </c>
      <c r="C713" s="55" t="str">
        <f t="shared" si="22"/>
        <v>20395</v>
      </c>
      <c r="D713" s="55">
        <f>IF(SUM($D$1:D712)&gt;0,D712+1,IF(C713=Maanden!$A$5,1,""))</f>
        <v>263</v>
      </c>
      <c r="E713" s="56">
        <v>50891</v>
      </c>
      <c r="F713" s="56">
        <v>50921</v>
      </c>
      <c r="G713" s="58" t="str">
        <f t="shared" si="23"/>
        <v>20395</v>
      </c>
    </row>
    <row r="714" spans="1:7" x14ac:dyDescent="0.25">
      <c r="A714" s="56">
        <v>29934</v>
      </c>
      <c r="C714" s="55" t="str">
        <f t="shared" si="22"/>
        <v>20396</v>
      </c>
      <c r="D714" s="55">
        <f>IF(SUM($D$1:D713)&gt;0,D713+1,IF(C714=Maanden!$A$5,1,""))</f>
        <v>264</v>
      </c>
      <c r="E714" s="56">
        <v>50922</v>
      </c>
      <c r="F714" s="56">
        <v>50951</v>
      </c>
      <c r="G714" s="58" t="str">
        <f t="shared" si="23"/>
        <v>20396</v>
      </c>
    </row>
    <row r="715" spans="1:7" x14ac:dyDescent="0.25">
      <c r="A715" s="56">
        <v>29935</v>
      </c>
      <c r="C715" s="55" t="str">
        <f t="shared" si="22"/>
        <v>20397</v>
      </c>
      <c r="D715" s="55">
        <f>IF(SUM($D$1:D714)&gt;0,D714+1,IF(C715=Maanden!$A$5,1,""))</f>
        <v>265</v>
      </c>
      <c r="E715" s="56">
        <v>50952</v>
      </c>
      <c r="F715" s="56">
        <v>50982</v>
      </c>
      <c r="G715" s="58" t="str">
        <f t="shared" si="23"/>
        <v>20397</v>
      </c>
    </row>
    <row r="716" spans="1:7" x14ac:dyDescent="0.25">
      <c r="A716" s="56">
        <v>29936</v>
      </c>
      <c r="C716" s="55" t="str">
        <f t="shared" si="22"/>
        <v>20398</v>
      </c>
      <c r="D716" s="55">
        <f>IF(SUM($D$1:D715)&gt;0,D715+1,IF(C716=Maanden!$A$5,1,""))</f>
        <v>266</v>
      </c>
      <c r="E716" s="56">
        <v>50983</v>
      </c>
      <c r="F716" s="56">
        <v>51013</v>
      </c>
      <c r="G716" s="58" t="str">
        <f t="shared" si="23"/>
        <v>20398</v>
      </c>
    </row>
    <row r="717" spans="1:7" x14ac:dyDescent="0.25">
      <c r="A717" s="56">
        <v>29937</v>
      </c>
      <c r="C717" s="55" t="str">
        <f t="shared" si="22"/>
        <v>20399</v>
      </c>
      <c r="D717" s="55">
        <f>IF(SUM($D$1:D716)&gt;0,D716+1,IF(C717=Maanden!$A$5,1,""))</f>
        <v>267</v>
      </c>
      <c r="E717" s="56">
        <v>51014</v>
      </c>
      <c r="F717" s="56">
        <v>51043</v>
      </c>
      <c r="G717" s="58" t="str">
        <f t="shared" si="23"/>
        <v>20399</v>
      </c>
    </row>
    <row r="718" spans="1:7" x14ac:dyDescent="0.25">
      <c r="A718" s="56">
        <v>29938</v>
      </c>
      <c r="C718" s="55" t="str">
        <f t="shared" si="22"/>
        <v>203910</v>
      </c>
      <c r="D718" s="55">
        <f>IF(SUM($D$1:D717)&gt;0,D717+1,IF(C718=Maanden!$A$5,1,""))</f>
        <v>268</v>
      </c>
      <c r="E718" s="56">
        <v>51044</v>
      </c>
      <c r="F718" s="56">
        <v>51074</v>
      </c>
      <c r="G718" s="58" t="str">
        <f t="shared" si="23"/>
        <v>203910</v>
      </c>
    </row>
    <row r="719" spans="1:7" x14ac:dyDescent="0.25">
      <c r="A719" s="56">
        <v>29939</v>
      </c>
      <c r="C719" s="55" t="str">
        <f t="shared" si="22"/>
        <v>203911</v>
      </c>
      <c r="D719" s="55">
        <f>IF(SUM($D$1:D718)&gt;0,D718+1,IF(C719=Maanden!$A$5,1,""))</f>
        <v>269</v>
      </c>
      <c r="E719" s="56">
        <v>51075</v>
      </c>
      <c r="F719" s="56">
        <v>51104</v>
      </c>
      <c r="G719" s="58" t="str">
        <f t="shared" si="23"/>
        <v>203911</v>
      </c>
    </row>
    <row r="720" spans="1:7" x14ac:dyDescent="0.25">
      <c r="A720" s="56">
        <v>29940</v>
      </c>
      <c r="C720" s="55" t="str">
        <f t="shared" si="22"/>
        <v>203912</v>
      </c>
      <c r="D720" s="55">
        <f>IF(SUM($D$1:D719)&gt;0,D719+1,IF(C720=Maanden!$A$5,1,""))</f>
        <v>270</v>
      </c>
      <c r="E720" s="56">
        <v>51105</v>
      </c>
      <c r="F720" s="56">
        <v>51135</v>
      </c>
      <c r="G720" s="58" t="str">
        <f t="shared" si="23"/>
        <v>203912</v>
      </c>
    </row>
    <row r="721" spans="1:7" x14ac:dyDescent="0.25">
      <c r="A721" s="56">
        <v>29941</v>
      </c>
      <c r="C721" s="55" t="str">
        <f t="shared" si="22"/>
        <v>20401</v>
      </c>
      <c r="D721" s="55">
        <f>IF(SUM($D$1:D720)&gt;0,D720+1,IF(C721=Maanden!$A$5,1,""))</f>
        <v>271</v>
      </c>
      <c r="E721" s="56">
        <v>51136</v>
      </c>
      <c r="F721" s="56">
        <v>51166</v>
      </c>
      <c r="G721" s="58" t="str">
        <f t="shared" si="23"/>
        <v>20401</v>
      </c>
    </row>
    <row r="722" spans="1:7" x14ac:dyDescent="0.25">
      <c r="A722" s="56">
        <v>29942</v>
      </c>
      <c r="C722" s="55" t="str">
        <f t="shared" si="22"/>
        <v>20402</v>
      </c>
      <c r="D722" s="55">
        <f>IF(SUM($D$1:D721)&gt;0,D721+1,IF(C722=Maanden!$A$5,1,""))</f>
        <v>272</v>
      </c>
      <c r="E722" s="56">
        <v>51167</v>
      </c>
      <c r="F722" s="56">
        <v>51195</v>
      </c>
      <c r="G722" s="58" t="str">
        <f t="shared" si="23"/>
        <v>20402</v>
      </c>
    </row>
    <row r="723" spans="1:7" x14ac:dyDescent="0.25">
      <c r="A723" s="56">
        <v>29943</v>
      </c>
      <c r="C723" s="55" t="str">
        <f t="shared" si="22"/>
        <v>20403</v>
      </c>
      <c r="D723" s="55">
        <f>IF(SUM($D$1:D722)&gt;0,D722+1,IF(C723=Maanden!$A$5,1,""))</f>
        <v>273</v>
      </c>
      <c r="E723" s="56">
        <v>51196</v>
      </c>
      <c r="F723" s="56">
        <v>51226</v>
      </c>
      <c r="G723" s="58" t="str">
        <f t="shared" si="23"/>
        <v>20403</v>
      </c>
    </row>
    <row r="724" spans="1:7" x14ac:dyDescent="0.25">
      <c r="A724" s="56">
        <v>29944</v>
      </c>
      <c r="C724" s="55" t="str">
        <f t="shared" si="22"/>
        <v>20404</v>
      </c>
      <c r="D724" s="55">
        <f>IF(SUM($D$1:D723)&gt;0,D723+1,IF(C724=Maanden!$A$5,1,""))</f>
        <v>274</v>
      </c>
      <c r="E724" s="56">
        <v>51227</v>
      </c>
      <c r="F724" s="56">
        <v>51256</v>
      </c>
      <c r="G724" s="58" t="str">
        <f t="shared" si="23"/>
        <v>20404</v>
      </c>
    </row>
    <row r="725" spans="1:7" x14ac:dyDescent="0.25">
      <c r="A725" s="56">
        <v>29945</v>
      </c>
      <c r="C725" s="55" t="str">
        <f t="shared" si="22"/>
        <v>20405</v>
      </c>
      <c r="D725" s="55">
        <f>IF(SUM($D$1:D724)&gt;0,D724+1,IF(C725=Maanden!$A$5,1,""))</f>
        <v>275</v>
      </c>
      <c r="E725" s="56">
        <v>51257</v>
      </c>
      <c r="F725" s="56">
        <v>51287</v>
      </c>
      <c r="G725" s="58" t="str">
        <f t="shared" si="23"/>
        <v>20405</v>
      </c>
    </row>
    <row r="726" spans="1:7" x14ac:dyDescent="0.25">
      <c r="A726" s="56">
        <v>29946</v>
      </c>
      <c r="C726" s="55" t="str">
        <f t="shared" si="22"/>
        <v>20406</v>
      </c>
      <c r="D726" s="55">
        <f>IF(SUM($D$1:D725)&gt;0,D725+1,IF(C726=Maanden!$A$5,1,""))</f>
        <v>276</v>
      </c>
      <c r="E726" s="56">
        <v>51288</v>
      </c>
      <c r="F726" s="56">
        <v>51317</v>
      </c>
      <c r="G726" s="58" t="str">
        <f t="shared" si="23"/>
        <v>20406</v>
      </c>
    </row>
    <row r="727" spans="1:7" x14ac:dyDescent="0.25">
      <c r="A727" s="56">
        <v>29947</v>
      </c>
      <c r="C727" s="55" t="str">
        <f t="shared" si="22"/>
        <v>20407</v>
      </c>
      <c r="D727" s="55">
        <f>IF(SUM($D$1:D726)&gt;0,D726+1,IF(C727=Maanden!$A$5,1,""))</f>
        <v>277</v>
      </c>
      <c r="E727" s="56">
        <v>51318</v>
      </c>
      <c r="F727" s="56">
        <v>51348</v>
      </c>
      <c r="G727" s="58" t="str">
        <f t="shared" si="23"/>
        <v>20407</v>
      </c>
    </row>
    <row r="728" spans="1:7" x14ac:dyDescent="0.25">
      <c r="A728" s="56">
        <v>29948</v>
      </c>
      <c r="C728" s="55" t="str">
        <f t="shared" si="22"/>
        <v>20408</v>
      </c>
      <c r="D728" s="55">
        <f>IF(SUM($D$1:D727)&gt;0,D727+1,IF(C728=Maanden!$A$5,1,""))</f>
        <v>278</v>
      </c>
      <c r="E728" s="56">
        <v>51349</v>
      </c>
      <c r="F728" s="56">
        <v>51379</v>
      </c>
      <c r="G728" s="58" t="str">
        <f t="shared" si="23"/>
        <v>20408</v>
      </c>
    </row>
    <row r="729" spans="1:7" x14ac:dyDescent="0.25">
      <c r="A729" s="56">
        <v>29949</v>
      </c>
      <c r="C729" s="55" t="str">
        <f t="shared" si="22"/>
        <v>20409</v>
      </c>
      <c r="D729" s="55">
        <f>IF(SUM($D$1:D728)&gt;0,D728+1,IF(C729=Maanden!$A$5,1,""))</f>
        <v>279</v>
      </c>
      <c r="E729" s="56">
        <v>51380</v>
      </c>
      <c r="F729" s="56">
        <v>51409</v>
      </c>
      <c r="G729" s="58" t="str">
        <f t="shared" si="23"/>
        <v>20409</v>
      </c>
    </row>
    <row r="730" spans="1:7" x14ac:dyDescent="0.25">
      <c r="A730" s="56">
        <v>29950</v>
      </c>
      <c r="C730" s="55" t="str">
        <f t="shared" si="22"/>
        <v>204010</v>
      </c>
      <c r="D730" s="55">
        <f>IF(SUM($D$1:D729)&gt;0,D729+1,IF(C730=Maanden!$A$5,1,""))</f>
        <v>280</v>
      </c>
      <c r="E730" s="56">
        <v>51410</v>
      </c>
      <c r="F730" s="56">
        <v>51440</v>
      </c>
      <c r="G730" s="58" t="str">
        <f t="shared" si="23"/>
        <v>204010</v>
      </c>
    </row>
    <row r="731" spans="1:7" x14ac:dyDescent="0.25">
      <c r="A731" s="56">
        <v>29951</v>
      </c>
      <c r="C731" s="55" t="str">
        <f t="shared" si="22"/>
        <v>204011</v>
      </c>
      <c r="D731" s="55">
        <f>IF(SUM($D$1:D730)&gt;0,D730+1,IF(C731=Maanden!$A$5,1,""))</f>
        <v>281</v>
      </c>
      <c r="E731" s="56">
        <v>51441</v>
      </c>
      <c r="F731" s="56">
        <v>51470</v>
      </c>
      <c r="G731" s="58" t="str">
        <f t="shared" si="23"/>
        <v>204011</v>
      </c>
    </row>
    <row r="732" spans="1:7" x14ac:dyDescent="0.25">
      <c r="A732" s="56">
        <v>29952</v>
      </c>
      <c r="C732" s="55" t="str">
        <f t="shared" si="22"/>
        <v>204012</v>
      </c>
      <c r="D732" s="55">
        <f>IF(SUM($D$1:D731)&gt;0,D731+1,IF(C732=Maanden!$A$5,1,""))</f>
        <v>282</v>
      </c>
      <c r="E732" s="56">
        <v>51471</v>
      </c>
      <c r="F732" s="56">
        <v>51501</v>
      </c>
      <c r="G732" s="58" t="str">
        <f t="shared" si="23"/>
        <v>204012</v>
      </c>
    </row>
    <row r="733" spans="1:7" x14ac:dyDescent="0.25">
      <c r="A733" s="56">
        <v>29953</v>
      </c>
      <c r="C733" s="55" t="str">
        <f t="shared" si="22"/>
        <v>20411</v>
      </c>
      <c r="D733" s="55">
        <f>IF(SUM($D$1:D732)&gt;0,D732+1,IF(C733=Maanden!$A$5,1,""))</f>
        <v>283</v>
      </c>
      <c r="E733" s="56">
        <v>51502</v>
      </c>
      <c r="F733" s="56">
        <v>51532</v>
      </c>
      <c r="G733" s="58" t="str">
        <f t="shared" si="23"/>
        <v>20411</v>
      </c>
    </row>
    <row r="734" spans="1:7" x14ac:dyDescent="0.25">
      <c r="A734" s="56">
        <v>29954</v>
      </c>
      <c r="C734" s="55" t="str">
        <f t="shared" si="22"/>
        <v>20412</v>
      </c>
      <c r="D734" s="55">
        <f>IF(SUM($D$1:D733)&gt;0,D733+1,IF(C734=Maanden!$A$5,1,""))</f>
        <v>284</v>
      </c>
      <c r="E734" s="56">
        <v>51533</v>
      </c>
      <c r="F734" s="56">
        <v>51560</v>
      </c>
      <c r="G734" s="58" t="str">
        <f t="shared" si="23"/>
        <v>20412</v>
      </c>
    </row>
    <row r="735" spans="1:7" x14ac:dyDescent="0.25">
      <c r="A735" s="56">
        <v>29955</v>
      </c>
      <c r="C735" s="55" t="str">
        <f t="shared" si="22"/>
        <v>20413</v>
      </c>
      <c r="D735" s="55">
        <f>IF(SUM($D$1:D734)&gt;0,D734+1,IF(C735=Maanden!$A$5,1,""))</f>
        <v>285</v>
      </c>
      <c r="E735" s="56">
        <v>51561</v>
      </c>
      <c r="F735" s="56">
        <v>51591</v>
      </c>
      <c r="G735" s="58" t="str">
        <f t="shared" si="23"/>
        <v>20413</v>
      </c>
    </row>
    <row r="736" spans="1:7" x14ac:dyDescent="0.25">
      <c r="A736" s="56">
        <v>29956</v>
      </c>
      <c r="C736" s="55" t="str">
        <f t="shared" si="22"/>
        <v>20414</v>
      </c>
      <c r="D736" s="55">
        <f>IF(SUM($D$1:D735)&gt;0,D735+1,IF(C736=Maanden!$A$5,1,""))</f>
        <v>286</v>
      </c>
      <c r="E736" s="56">
        <v>51592</v>
      </c>
      <c r="F736" s="56">
        <v>51621</v>
      </c>
      <c r="G736" s="58" t="str">
        <f t="shared" si="23"/>
        <v>20414</v>
      </c>
    </row>
    <row r="737" spans="1:7" x14ac:dyDescent="0.25">
      <c r="A737" s="56">
        <v>29957</v>
      </c>
      <c r="C737" s="55" t="str">
        <f t="shared" si="22"/>
        <v>20415</v>
      </c>
      <c r="D737" s="55">
        <f>IF(SUM($D$1:D736)&gt;0,D736+1,IF(C737=Maanden!$A$5,1,""))</f>
        <v>287</v>
      </c>
      <c r="E737" s="56">
        <v>51622</v>
      </c>
      <c r="F737" s="56">
        <v>51652</v>
      </c>
      <c r="G737" s="58" t="str">
        <f t="shared" si="23"/>
        <v>20415</v>
      </c>
    </row>
    <row r="738" spans="1:7" x14ac:dyDescent="0.25">
      <c r="A738" s="56">
        <v>29958</v>
      </c>
      <c r="C738" s="55" t="str">
        <f t="shared" si="22"/>
        <v>20416</v>
      </c>
      <c r="D738" s="55">
        <f>IF(SUM($D$1:D737)&gt;0,D737+1,IF(C738=Maanden!$A$5,1,""))</f>
        <v>288</v>
      </c>
      <c r="E738" s="56">
        <v>51653</v>
      </c>
      <c r="F738" s="56">
        <v>51682</v>
      </c>
      <c r="G738" s="58" t="str">
        <f t="shared" si="23"/>
        <v>20416</v>
      </c>
    </row>
    <row r="739" spans="1:7" x14ac:dyDescent="0.25">
      <c r="A739" s="56">
        <v>29959</v>
      </c>
      <c r="C739" s="55" t="str">
        <f t="shared" si="22"/>
        <v>20417</v>
      </c>
      <c r="D739" s="55">
        <f>IF(SUM($D$1:D738)&gt;0,D738+1,IF(C739=Maanden!$A$5,1,""))</f>
        <v>289</v>
      </c>
      <c r="E739" s="56">
        <v>51683</v>
      </c>
      <c r="F739" s="56">
        <v>51713</v>
      </c>
      <c r="G739" s="58" t="str">
        <f t="shared" si="23"/>
        <v>20417</v>
      </c>
    </row>
    <row r="740" spans="1:7" x14ac:dyDescent="0.25">
      <c r="A740" s="56">
        <v>29960</v>
      </c>
      <c r="C740" s="55" t="str">
        <f t="shared" si="22"/>
        <v>20418</v>
      </c>
      <c r="D740" s="55">
        <f>IF(SUM($D$1:D739)&gt;0,D739+1,IF(C740=Maanden!$A$5,1,""))</f>
        <v>290</v>
      </c>
      <c r="E740" s="56">
        <v>51714</v>
      </c>
      <c r="F740" s="56">
        <v>51744</v>
      </c>
      <c r="G740" s="58" t="str">
        <f t="shared" si="23"/>
        <v>20418</v>
      </c>
    </row>
    <row r="741" spans="1:7" x14ac:dyDescent="0.25">
      <c r="A741" s="56">
        <v>29961</v>
      </c>
      <c r="C741" s="55" t="str">
        <f t="shared" si="22"/>
        <v>20419</v>
      </c>
      <c r="D741" s="55">
        <f>IF(SUM($D$1:D740)&gt;0,D740+1,IF(C741=Maanden!$A$5,1,""))</f>
        <v>291</v>
      </c>
      <c r="E741" s="56">
        <v>51745</v>
      </c>
      <c r="F741" s="56">
        <v>51774</v>
      </c>
      <c r="G741" s="58" t="str">
        <f t="shared" si="23"/>
        <v>20419</v>
      </c>
    </row>
    <row r="742" spans="1:7" x14ac:dyDescent="0.25">
      <c r="A742" s="56">
        <v>29962</v>
      </c>
      <c r="C742" s="55" t="str">
        <f t="shared" si="22"/>
        <v>204110</v>
      </c>
      <c r="D742" s="55">
        <f>IF(SUM($D$1:D741)&gt;0,D741+1,IF(C742=Maanden!$A$5,1,""))</f>
        <v>292</v>
      </c>
      <c r="E742" s="56">
        <v>51775</v>
      </c>
      <c r="F742" s="56">
        <v>51805</v>
      </c>
      <c r="G742" s="58" t="str">
        <f t="shared" si="23"/>
        <v>204110</v>
      </c>
    </row>
    <row r="743" spans="1:7" x14ac:dyDescent="0.25">
      <c r="A743" s="56">
        <v>29963</v>
      </c>
      <c r="C743" s="55" t="str">
        <f t="shared" si="22"/>
        <v>204111</v>
      </c>
      <c r="D743" s="55">
        <f>IF(SUM($D$1:D742)&gt;0,D742+1,IF(C743=Maanden!$A$5,1,""))</f>
        <v>293</v>
      </c>
      <c r="E743" s="56">
        <v>51806</v>
      </c>
      <c r="F743" s="56">
        <v>51835</v>
      </c>
      <c r="G743" s="58" t="str">
        <f t="shared" si="23"/>
        <v>204111</v>
      </c>
    </row>
    <row r="744" spans="1:7" x14ac:dyDescent="0.25">
      <c r="A744" s="56">
        <v>29964</v>
      </c>
      <c r="C744" s="55" t="str">
        <f t="shared" si="22"/>
        <v>204112</v>
      </c>
      <c r="D744" s="55">
        <f>IF(SUM($D$1:D743)&gt;0,D743+1,IF(C744=Maanden!$A$5,1,""))</f>
        <v>294</v>
      </c>
      <c r="E744" s="56">
        <v>51836</v>
      </c>
      <c r="F744" s="56">
        <v>51866</v>
      </c>
      <c r="G744" s="58" t="str">
        <f t="shared" si="23"/>
        <v>204112</v>
      </c>
    </row>
    <row r="745" spans="1:7" x14ac:dyDescent="0.25">
      <c r="A745" s="56">
        <v>29965</v>
      </c>
      <c r="C745" s="55" t="str">
        <f t="shared" si="22"/>
        <v>20421</v>
      </c>
      <c r="D745" s="55">
        <f>IF(SUM($D$1:D744)&gt;0,D744+1,IF(C745=Maanden!$A$5,1,""))</f>
        <v>295</v>
      </c>
      <c r="E745" s="56">
        <v>51867</v>
      </c>
      <c r="F745" s="56">
        <v>51897</v>
      </c>
      <c r="G745" s="58" t="str">
        <f t="shared" si="23"/>
        <v>20421</v>
      </c>
    </row>
    <row r="746" spans="1:7" x14ac:dyDescent="0.25">
      <c r="A746" s="56">
        <v>29966</v>
      </c>
      <c r="C746" s="55" t="str">
        <f t="shared" si="22"/>
        <v>20422</v>
      </c>
      <c r="D746" s="55">
        <f>IF(SUM($D$1:D745)&gt;0,D745+1,IF(C746=Maanden!$A$5,1,""))</f>
        <v>296</v>
      </c>
      <c r="E746" s="56">
        <v>51898</v>
      </c>
      <c r="F746" s="56">
        <v>51925</v>
      </c>
      <c r="G746" s="58" t="str">
        <f t="shared" si="23"/>
        <v>20422</v>
      </c>
    </row>
    <row r="747" spans="1:7" x14ac:dyDescent="0.25">
      <c r="A747" s="56">
        <v>29967</v>
      </c>
      <c r="C747" s="55" t="str">
        <f t="shared" si="22"/>
        <v>20423</v>
      </c>
      <c r="D747" s="55">
        <f>IF(SUM($D$1:D746)&gt;0,D746+1,IF(C747=Maanden!$A$5,1,""))</f>
        <v>297</v>
      </c>
      <c r="E747" s="56">
        <v>51926</v>
      </c>
      <c r="F747" s="56">
        <v>51956</v>
      </c>
      <c r="G747" s="58" t="str">
        <f t="shared" si="23"/>
        <v>20423</v>
      </c>
    </row>
    <row r="748" spans="1:7" x14ac:dyDescent="0.25">
      <c r="A748" s="56">
        <v>29968</v>
      </c>
      <c r="C748" s="55" t="str">
        <f t="shared" si="22"/>
        <v>20424</v>
      </c>
      <c r="D748" s="55">
        <f>IF(SUM($D$1:D747)&gt;0,D747+1,IF(C748=Maanden!$A$5,1,""))</f>
        <v>298</v>
      </c>
      <c r="E748" s="56">
        <v>51957</v>
      </c>
      <c r="F748" s="56">
        <v>51986</v>
      </c>
      <c r="G748" s="58" t="str">
        <f t="shared" si="23"/>
        <v>20424</v>
      </c>
    </row>
    <row r="749" spans="1:7" x14ac:dyDescent="0.25">
      <c r="A749" s="56">
        <v>29969</v>
      </c>
      <c r="C749" s="55" t="str">
        <f t="shared" ref="C749:C812" si="24">CONCATENATE(YEAR(E749),MONTH(E749))</f>
        <v>20425</v>
      </c>
      <c r="D749" s="55">
        <f>IF(SUM($D$1:D748)&gt;0,D748+1,IF(C749=Maanden!$A$5,1,""))</f>
        <v>299</v>
      </c>
      <c r="E749" s="56">
        <v>51987</v>
      </c>
      <c r="F749" s="56">
        <v>52017</v>
      </c>
      <c r="G749" s="58" t="str">
        <f t="shared" si="23"/>
        <v>20425</v>
      </c>
    </row>
    <row r="750" spans="1:7" x14ac:dyDescent="0.25">
      <c r="A750" s="56">
        <v>29970</v>
      </c>
      <c r="C750" s="55" t="str">
        <f t="shared" si="24"/>
        <v>20426</v>
      </c>
      <c r="D750" s="55">
        <f>IF(SUM($D$1:D749)&gt;0,D749+1,IF(C750=Maanden!$A$5,1,""))</f>
        <v>300</v>
      </c>
      <c r="E750" s="56">
        <v>52018</v>
      </c>
      <c r="F750" s="56">
        <v>52047</v>
      </c>
      <c r="G750" s="58" t="str">
        <f t="shared" si="23"/>
        <v>20426</v>
      </c>
    </row>
    <row r="751" spans="1:7" x14ac:dyDescent="0.25">
      <c r="A751" s="56">
        <v>29971</v>
      </c>
      <c r="C751" s="55" t="str">
        <f t="shared" si="24"/>
        <v>20427</v>
      </c>
      <c r="D751" s="55">
        <f>IF(SUM($D$1:D750)&gt;0,D750+1,IF(C751=Maanden!$A$5,1,""))</f>
        <v>301</v>
      </c>
      <c r="E751" s="56">
        <v>52048</v>
      </c>
      <c r="F751" s="56">
        <v>52078</v>
      </c>
      <c r="G751" s="58" t="str">
        <f t="shared" si="23"/>
        <v>20427</v>
      </c>
    </row>
    <row r="752" spans="1:7" x14ac:dyDescent="0.25">
      <c r="A752" s="56">
        <v>29972</v>
      </c>
      <c r="C752" s="55" t="str">
        <f t="shared" si="24"/>
        <v>20428</v>
      </c>
      <c r="D752" s="55">
        <f>IF(SUM($D$1:D751)&gt;0,D751+1,IF(C752=Maanden!$A$5,1,""))</f>
        <v>302</v>
      </c>
      <c r="E752" s="56">
        <v>52079</v>
      </c>
      <c r="F752" s="56">
        <v>52109</v>
      </c>
      <c r="G752" s="58" t="str">
        <f t="shared" si="23"/>
        <v>20428</v>
      </c>
    </row>
    <row r="753" spans="1:7" x14ac:dyDescent="0.25">
      <c r="A753" s="56">
        <v>29973</v>
      </c>
      <c r="C753" s="55" t="str">
        <f t="shared" si="24"/>
        <v>20429</v>
      </c>
      <c r="D753" s="55">
        <f>IF(SUM($D$1:D752)&gt;0,D752+1,IF(C753=Maanden!$A$5,1,""))</f>
        <v>303</v>
      </c>
      <c r="E753" s="56">
        <v>52110</v>
      </c>
      <c r="F753" s="56">
        <v>52139</v>
      </c>
      <c r="G753" s="58" t="str">
        <f t="shared" si="23"/>
        <v>20429</v>
      </c>
    </row>
    <row r="754" spans="1:7" x14ac:dyDescent="0.25">
      <c r="A754" s="56">
        <v>29974</v>
      </c>
      <c r="C754" s="55" t="str">
        <f t="shared" si="24"/>
        <v>204210</v>
      </c>
      <c r="D754" s="55">
        <f>IF(SUM($D$1:D753)&gt;0,D753+1,IF(C754=Maanden!$A$5,1,""))</f>
        <v>304</v>
      </c>
      <c r="E754" s="56">
        <v>52140</v>
      </c>
      <c r="F754" s="56">
        <v>52170</v>
      </c>
      <c r="G754" s="58" t="str">
        <f t="shared" si="23"/>
        <v>204210</v>
      </c>
    </row>
    <row r="755" spans="1:7" x14ac:dyDescent="0.25">
      <c r="A755" s="56">
        <v>29975</v>
      </c>
      <c r="C755" s="55" t="str">
        <f t="shared" si="24"/>
        <v>204211</v>
      </c>
      <c r="D755" s="55">
        <f>IF(SUM($D$1:D754)&gt;0,D754+1,IF(C755=Maanden!$A$5,1,""))</f>
        <v>305</v>
      </c>
      <c r="E755" s="56">
        <v>52171</v>
      </c>
      <c r="F755" s="56">
        <v>52200</v>
      </c>
      <c r="G755" s="58" t="str">
        <f t="shared" si="23"/>
        <v>204211</v>
      </c>
    </row>
    <row r="756" spans="1:7" x14ac:dyDescent="0.25">
      <c r="A756" s="56">
        <v>29976</v>
      </c>
      <c r="C756" s="55" t="str">
        <f t="shared" si="24"/>
        <v>204212</v>
      </c>
      <c r="D756" s="55">
        <f>IF(SUM($D$1:D755)&gt;0,D755+1,IF(C756=Maanden!$A$5,1,""))</f>
        <v>306</v>
      </c>
      <c r="E756" s="56">
        <v>52201</v>
      </c>
      <c r="F756" s="56">
        <v>52231</v>
      </c>
      <c r="G756" s="58" t="str">
        <f t="shared" si="23"/>
        <v>204212</v>
      </c>
    </row>
    <row r="757" spans="1:7" x14ac:dyDescent="0.25">
      <c r="A757" s="56">
        <v>29977</v>
      </c>
      <c r="C757" s="55" t="str">
        <f t="shared" si="24"/>
        <v>20431</v>
      </c>
      <c r="D757" s="55">
        <f>IF(SUM($D$1:D756)&gt;0,D756+1,IF(C757=Maanden!$A$5,1,""))</f>
        <v>307</v>
      </c>
      <c r="E757" s="56">
        <v>52232</v>
      </c>
      <c r="F757" s="56">
        <v>52262</v>
      </c>
      <c r="G757" s="58" t="str">
        <f t="shared" si="23"/>
        <v>20431</v>
      </c>
    </row>
    <row r="758" spans="1:7" x14ac:dyDescent="0.25">
      <c r="A758" s="56">
        <v>29978</v>
      </c>
      <c r="C758" s="55" t="str">
        <f t="shared" si="24"/>
        <v>20432</v>
      </c>
      <c r="D758" s="55">
        <f>IF(SUM($D$1:D757)&gt;0,D757+1,IF(C758=Maanden!$A$5,1,""))</f>
        <v>308</v>
      </c>
      <c r="E758" s="56">
        <v>52263</v>
      </c>
      <c r="F758" s="56">
        <v>52290</v>
      </c>
      <c r="G758" s="58" t="str">
        <f t="shared" si="23"/>
        <v>20432</v>
      </c>
    </row>
    <row r="759" spans="1:7" x14ac:dyDescent="0.25">
      <c r="A759" s="56">
        <v>29979</v>
      </c>
      <c r="C759" s="55" t="str">
        <f t="shared" si="24"/>
        <v>20433</v>
      </c>
      <c r="D759" s="55">
        <f>IF(SUM($D$1:D758)&gt;0,D758+1,IF(C759=Maanden!$A$5,1,""))</f>
        <v>309</v>
      </c>
      <c r="E759" s="56">
        <v>52291</v>
      </c>
      <c r="F759" s="56">
        <v>52321</v>
      </c>
      <c r="G759" s="58" t="str">
        <f t="shared" si="23"/>
        <v>20433</v>
      </c>
    </row>
    <row r="760" spans="1:7" x14ac:dyDescent="0.25">
      <c r="A760" s="56">
        <v>29980</v>
      </c>
      <c r="C760" s="55" t="str">
        <f t="shared" si="24"/>
        <v>20434</v>
      </c>
      <c r="D760" s="55">
        <f>IF(SUM($D$1:D759)&gt;0,D759+1,IF(C760=Maanden!$A$5,1,""))</f>
        <v>310</v>
      </c>
      <c r="E760" s="56">
        <v>52322</v>
      </c>
      <c r="F760" s="56">
        <v>52351</v>
      </c>
      <c r="G760" s="58" t="str">
        <f t="shared" si="23"/>
        <v>20434</v>
      </c>
    </row>
    <row r="761" spans="1:7" x14ac:dyDescent="0.25">
      <c r="A761" s="56">
        <v>29981</v>
      </c>
      <c r="C761" s="55" t="str">
        <f t="shared" si="24"/>
        <v>20435</v>
      </c>
      <c r="D761" s="55">
        <f>IF(SUM($D$1:D760)&gt;0,D760+1,IF(C761=Maanden!$A$5,1,""))</f>
        <v>311</v>
      </c>
      <c r="E761" s="56">
        <v>52352</v>
      </c>
      <c r="F761" s="56">
        <v>52382</v>
      </c>
      <c r="G761" s="58" t="str">
        <f t="shared" si="23"/>
        <v>20435</v>
      </c>
    </row>
    <row r="762" spans="1:7" x14ac:dyDescent="0.25">
      <c r="A762" s="56">
        <v>29982</v>
      </c>
      <c r="C762" s="55" t="str">
        <f t="shared" si="24"/>
        <v>20436</v>
      </c>
      <c r="D762" s="55">
        <f>IF(SUM($D$1:D761)&gt;0,D761+1,IF(C762=Maanden!$A$5,1,""))</f>
        <v>312</v>
      </c>
      <c r="E762" s="56">
        <v>52383</v>
      </c>
      <c r="F762" s="56">
        <v>52412</v>
      </c>
      <c r="G762" s="58" t="str">
        <f t="shared" si="23"/>
        <v>20436</v>
      </c>
    </row>
    <row r="763" spans="1:7" x14ac:dyDescent="0.25">
      <c r="A763" s="56">
        <v>29983</v>
      </c>
      <c r="C763" s="55" t="str">
        <f t="shared" si="24"/>
        <v>20437</v>
      </c>
      <c r="D763" s="55">
        <f>IF(SUM($D$1:D762)&gt;0,D762+1,IF(C763=Maanden!$A$5,1,""))</f>
        <v>313</v>
      </c>
      <c r="E763" s="56">
        <v>52413</v>
      </c>
      <c r="F763" s="56">
        <v>52443</v>
      </c>
      <c r="G763" s="58" t="str">
        <f t="shared" si="23"/>
        <v>20437</v>
      </c>
    </row>
    <row r="764" spans="1:7" x14ac:dyDescent="0.25">
      <c r="A764" s="56">
        <v>29984</v>
      </c>
      <c r="C764" s="55" t="str">
        <f t="shared" si="24"/>
        <v>20438</v>
      </c>
      <c r="D764" s="55">
        <f>IF(SUM($D$1:D763)&gt;0,D763+1,IF(C764=Maanden!$A$5,1,""))</f>
        <v>314</v>
      </c>
      <c r="E764" s="56">
        <v>52444</v>
      </c>
      <c r="F764" s="56">
        <v>52474</v>
      </c>
      <c r="G764" s="58" t="str">
        <f t="shared" si="23"/>
        <v>20438</v>
      </c>
    </row>
    <row r="765" spans="1:7" x14ac:dyDescent="0.25">
      <c r="A765" s="56">
        <v>29985</v>
      </c>
      <c r="C765" s="55" t="str">
        <f t="shared" si="24"/>
        <v>20439</v>
      </c>
      <c r="D765" s="55">
        <f>IF(SUM($D$1:D764)&gt;0,D764+1,IF(C765=Maanden!$A$5,1,""))</f>
        <v>315</v>
      </c>
      <c r="E765" s="56">
        <v>52475</v>
      </c>
      <c r="F765" s="56">
        <v>52504</v>
      </c>
      <c r="G765" s="58" t="str">
        <f t="shared" si="23"/>
        <v>20439</v>
      </c>
    </row>
    <row r="766" spans="1:7" x14ac:dyDescent="0.25">
      <c r="A766" s="56">
        <v>29986</v>
      </c>
      <c r="C766" s="55" t="str">
        <f t="shared" si="24"/>
        <v>204310</v>
      </c>
      <c r="D766" s="55">
        <f>IF(SUM($D$1:D765)&gt;0,D765+1,IF(C766=Maanden!$A$5,1,""))</f>
        <v>316</v>
      </c>
      <c r="E766" s="56">
        <v>52505</v>
      </c>
      <c r="F766" s="56">
        <v>52535</v>
      </c>
      <c r="G766" s="58" t="str">
        <f t="shared" si="23"/>
        <v>204310</v>
      </c>
    </row>
    <row r="767" spans="1:7" x14ac:dyDescent="0.25">
      <c r="A767" s="56">
        <v>29987</v>
      </c>
      <c r="C767" s="55" t="str">
        <f t="shared" si="24"/>
        <v>204311</v>
      </c>
      <c r="D767" s="55">
        <f>IF(SUM($D$1:D766)&gt;0,D766+1,IF(C767=Maanden!$A$5,1,""))</f>
        <v>317</v>
      </c>
      <c r="E767" s="56">
        <v>52536</v>
      </c>
      <c r="F767" s="56">
        <v>52565</v>
      </c>
      <c r="G767" s="58" t="str">
        <f t="shared" si="23"/>
        <v>204311</v>
      </c>
    </row>
    <row r="768" spans="1:7" x14ac:dyDescent="0.25">
      <c r="A768" s="56">
        <v>29988</v>
      </c>
      <c r="C768" s="55" t="str">
        <f t="shared" si="24"/>
        <v>204312</v>
      </c>
      <c r="D768" s="55">
        <f>IF(SUM($D$1:D767)&gt;0,D767+1,IF(C768=Maanden!$A$5,1,""))</f>
        <v>318</v>
      </c>
      <c r="E768" s="56">
        <v>52566</v>
      </c>
      <c r="F768" s="56">
        <v>52596</v>
      </c>
      <c r="G768" s="58" t="str">
        <f t="shared" si="23"/>
        <v>204312</v>
      </c>
    </row>
    <row r="769" spans="1:7" x14ac:dyDescent="0.25">
      <c r="A769" s="56">
        <v>29989</v>
      </c>
      <c r="C769" s="55" t="str">
        <f t="shared" si="24"/>
        <v>20441</v>
      </c>
      <c r="D769" s="55">
        <f>IF(SUM($D$1:D768)&gt;0,D768+1,IF(C769=Maanden!$A$5,1,""))</f>
        <v>319</v>
      </c>
      <c r="E769" s="56">
        <v>52597</v>
      </c>
      <c r="F769" s="56">
        <v>52627</v>
      </c>
      <c r="G769" s="58" t="str">
        <f t="shared" si="23"/>
        <v>20441</v>
      </c>
    </row>
    <row r="770" spans="1:7" x14ac:dyDescent="0.25">
      <c r="A770" s="56">
        <v>29990</v>
      </c>
      <c r="C770" s="55" t="str">
        <f t="shared" si="24"/>
        <v>20442</v>
      </c>
      <c r="D770" s="55">
        <f>IF(SUM($D$1:D769)&gt;0,D769+1,IF(C770=Maanden!$A$5,1,""))</f>
        <v>320</v>
      </c>
      <c r="E770" s="56">
        <v>52628</v>
      </c>
      <c r="F770" s="56">
        <v>52656</v>
      </c>
      <c r="G770" s="58" t="str">
        <f t="shared" ref="G770:G833" si="25">C770</f>
        <v>20442</v>
      </c>
    </row>
    <row r="771" spans="1:7" x14ac:dyDescent="0.25">
      <c r="A771" s="56">
        <v>29991</v>
      </c>
      <c r="C771" s="55" t="str">
        <f t="shared" si="24"/>
        <v>20443</v>
      </c>
      <c r="D771" s="55">
        <f>IF(SUM($D$1:D770)&gt;0,D770+1,IF(C771=Maanden!$A$5,1,""))</f>
        <v>321</v>
      </c>
      <c r="E771" s="56">
        <v>52657</v>
      </c>
      <c r="F771" s="56">
        <v>52687</v>
      </c>
      <c r="G771" s="58" t="str">
        <f t="shared" si="25"/>
        <v>20443</v>
      </c>
    </row>
    <row r="772" spans="1:7" x14ac:dyDescent="0.25">
      <c r="A772" s="56">
        <v>29992</v>
      </c>
      <c r="C772" s="55" t="str">
        <f t="shared" si="24"/>
        <v>20444</v>
      </c>
      <c r="D772" s="55">
        <f>IF(SUM($D$1:D771)&gt;0,D771+1,IF(C772=Maanden!$A$5,1,""))</f>
        <v>322</v>
      </c>
      <c r="E772" s="56">
        <v>52688</v>
      </c>
      <c r="F772" s="56">
        <v>52717</v>
      </c>
      <c r="G772" s="58" t="str">
        <f t="shared" si="25"/>
        <v>20444</v>
      </c>
    </row>
    <row r="773" spans="1:7" x14ac:dyDescent="0.25">
      <c r="A773" s="56">
        <v>29993</v>
      </c>
      <c r="C773" s="55" t="str">
        <f t="shared" si="24"/>
        <v>20445</v>
      </c>
      <c r="D773" s="55">
        <f>IF(SUM($D$1:D772)&gt;0,D772+1,IF(C773=Maanden!$A$5,1,""))</f>
        <v>323</v>
      </c>
      <c r="E773" s="56">
        <v>52718</v>
      </c>
      <c r="F773" s="56">
        <v>52748</v>
      </c>
      <c r="G773" s="58" t="str">
        <f t="shared" si="25"/>
        <v>20445</v>
      </c>
    </row>
    <row r="774" spans="1:7" x14ac:dyDescent="0.25">
      <c r="A774" s="56">
        <v>29994</v>
      </c>
      <c r="C774" s="55" t="str">
        <f t="shared" si="24"/>
        <v>20446</v>
      </c>
      <c r="D774" s="55">
        <f>IF(SUM($D$1:D773)&gt;0,D773+1,IF(C774=Maanden!$A$5,1,""))</f>
        <v>324</v>
      </c>
      <c r="E774" s="56">
        <v>52749</v>
      </c>
      <c r="F774" s="56">
        <v>52778</v>
      </c>
      <c r="G774" s="58" t="str">
        <f t="shared" si="25"/>
        <v>20446</v>
      </c>
    </row>
    <row r="775" spans="1:7" x14ac:dyDescent="0.25">
      <c r="A775" s="56">
        <v>29995</v>
      </c>
      <c r="C775" s="55" t="str">
        <f t="shared" si="24"/>
        <v>20447</v>
      </c>
      <c r="D775" s="55">
        <f>IF(SUM($D$1:D774)&gt;0,D774+1,IF(C775=Maanden!$A$5,1,""))</f>
        <v>325</v>
      </c>
      <c r="E775" s="56">
        <v>52779</v>
      </c>
      <c r="F775" s="56">
        <v>52809</v>
      </c>
      <c r="G775" s="58" t="str">
        <f t="shared" si="25"/>
        <v>20447</v>
      </c>
    </row>
    <row r="776" spans="1:7" x14ac:dyDescent="0.25">
      <c r="A776" s="56">
        <v>29996</v>
      </c>
      <c r="C776" s="55" t="str">
        <f t="shared" si="24"/>
        <v>20448</v>
      </c>
      <c r="D776" s="55">
        <f>IF(SUM($D$1:D775)&gt;0,D775+1,IF(C776=Maanden!$A$5,1,""))</f>
        <v>326</v>
      </c>
      <c r="E776" s="56">
        <v>52810</v>
      </c>
      <c r="F776" s="56">
        <v>52840</v>
      </c>
      <c r="G776" s="58" t="str">
        <f t="shared" si="25"/>
        <v>20448</v>
      </c>
    </row>
    <row r="777" spans="1:7" x14ac:dyDescent="0.25">
      <c r="A777" s="56">
        <v>29997</v>
      </c>
      <c r="C777" s="55" t="str">
        <f t="shared" si="24"/>
        <v>20449</v>
      </c>
      <c r="D777" s="55">
        <f>IF(SUM($D$1:D776)&gt;0,D776+1,IF(C777=Maanden!$A$5,1,""))</f>
        <v>327</v>
      </c>
      <c r="E777" s="56">
        <v>52841</v>
      </c>
      <c r="F777" s="56">
        <v>52870</v>
      </c>
      <c r="G777" s="58" t="str">
        <f t="shared" si="25"/>
        <v>20449</v>
      </c>
    </row>
    <row r="778" spans="1:7" x14ac:dyDescent="0.25">
      <c r="A778" s="56">
        <v>29998</v>
      </c>
      <c r="C778" s="55" t="str">
        <f t="shared" si="24"/>
        <v>204410</v>
      </c>
      <c r="D778" s="55">
        <f>IF(SUM($D$1:D777)&gt;0,D777+1,IF(C778=Maanden!$A$5,1,""))</f>
        <v>328</v>
      </c>
      <c r="E778" s="56">
        <v>52871</v>
      </c>
      <c r="F778" s="56">
        <v>52901</v>
      </c>
      <c r="G778" s="58" t="str">
        <f t="shared" si="25"/>
        <v>204410</v>
      </c>
    </row>
    <row r="779" spans="1:7" x14ac:dyDescent="0.25">
      <c r="A779" s="56">
        <v>29999</v>
      </c>
      <c r="C779" s="55" t="str">
        <f t="shared" si="24"/>
        <v>204411</v>
      </c>
      <c r="D779" s="55">
        <f>IF(SUM($D$1:D778)&gt;0,D778+1,IF(C779=Maanden!$A$5,1,""))</f>
        <v>329</v>
      </c>
      <c r="E779" s="56">
        <v>52902</v>
      </c>
      <c r="F779" s="56">
        <v>52931</v>
      </c>
      <c r="G779" s="58" t="str">
        <f t="shared" si="25"/>
        <v>204411</v>
      </c>
    </row>
    <row r="780" spans="1:7" x14ac:dyDescent="0.25">
      <c r="A780" s="56">
        <v>30000</v>
      </c>
      <c r="C780" s="55" t="str">
        <f t="shared" si="24"/>
        <v>204412</v>
      </c>
      <c r="D780" s="55">
        <f>IF(SUM($D$1:D779)&gt;0,D779+1,IF(C780=Maanden!$A$5,1,""))</f>
        <v>330</v>
      </c>
      <c r="E780" s="56">
        <v>52932</v>
      </c>
      <c r="F780" s="56">
        <v>52962</v>
      </c>
      <c r="G780" s="58" t="str">
        <f t="shared" si="25"/>
        <v>204412</v>
      </c>
    </row>
    <row r="781" spans="1:7" x14ac:dyDescent="0.25">
      <c r="A781" s="56">
        <v>30001</v>
      </c>
      <c r="C781" s="55" t="str">
        <f t="shared" si="24"/>
        <v>20451</v>
      </c>
      <c r="D781" s="55">
        <f>IF(SUM($D$1:D780)&gt;0,D780+1,IF(C781=Maanden!$A$5,1,""))</f>
        <v>331</v>
      </c>
      <c r="E781" s="56">
        <v>52963</v>
      </c>
      <c r="F781" s="56">
        <v>52993</v>
      </c>
      <c r="G781" s="58" t="str">
        <f t="shared" si="25"/>
        <v>20451</v>
      </c>
    </row>
    <row r="782" spans="1:7" x14ac:dyDescent="0.25">
      <c r="A782" s="56">
        <v>30002</v>
      </c>
      <c r="C782" s="55" t="str">
        <f t="shared" si="24"/>
        <v>20452</v>
      </c>
      <c r="D782" s="55">
        <f>IF(SUM($D$1:D781)&gt;0,D781+1,IF(C782=Maanden!$A$5,1,""))</f>
        <v>332</v>
      </c>
      <c r="E782" s="56">
        <v>52994</v>
      </c>
      <c r="F782" s="56">
        <v>53021</v>
      </c>
      <c r="G782" s="58" t="str">
        <f t="shared" si="25"/>
        <v>20452</v>
      </c>
    </row>
    <row r="783" spans="1:7" x14ac:dyDescent="0.25">
      <c r="A783" s="56">
        <v>30003</v>
      </c>
      <c r="C783" s="55" t="str">
        <f t="shared" si="24"/>
        <v>20453</v>
      </c>
      <c r="D783" s="55">
        <f>IF(SUM($D$1:D782)&gt;0,D782+1,IF(C783=Maanden!$A$5,1,""))</f>
        <v>333</v>
      </c>
      <c r="E783" s="56">
        <v>53022</v>
      </c>
      <c r="F783" s="56">
        <v>53052</v>
      </c>
      <c r="G783" s="58" t="str">
        <f t="shared" si="25"/>
        <v>20453</v>
      </c>
    </row>
    <row r="784" spans="1:7" x14ac:dyDescent="0.25">
      <c r="A784" s="56">
        <v>30004</v>
      </c>
      <c r="C784" s="55" t="str">
        <f t="shared" si="24"/>
        <v>20454</v>
      </c>
      <c r="D784" s="55">
        <f>IF(SUM($D$1:D783)&gt;0,D783+1,IF(C784=Maanden!$A$5,1,""))</f>
        <v>334</v>
      </c>
      <c r="E784" s="56">
        <v>53053</v>
      </c>
      <c r="F784" s="56">
        <v>53082</v>
      </c>
      <c r="G784" s="58" t="str">
        <f t="shared" si="25"/>
        <v>20454</v>
      </c>
    </row>
    <row r="785" spans="1:7" x14ac:dyDescent="0.25">
      <c r="A785" s="56">
        <v>30005</v>
      </c>
      <c r="C785" s="55" t="str">
        <f t="shared" si="24"/>
        <v>20455</v>
      </c>
      <c r="D785" s="55">
        <f>IF(SUM($D$1:D784)&gt;0,D784+1,IF(C785=Maanden!$A$5,1,""))</f>
        <v>335</v>
      </c>
      <c r="E785" s="56">
        <v>53083</v>
      </c>
      <c r="F785" s="56">
        <v>53113</v>
      </c>
      <c r="G785" s="58" t="str">
        <f t="shared" si="25"/>
        <v>20455</v>
      </c>
    </row>
    <row r="786" spans="1:7" x14ac:dyDescent="0.25">
      <c r="A786" s="56">
        <v>30006</v>
      </c>
      <c r="C786" s="55" t="str">
        <f t="shared" si="24"/>
        <v>20456</v>
      </c>
      <c r="D786" s="55">
        <f>IF(SUM($D$1:D785)&gt;0,D785+1,IF(C786=Maanden!$A$5,1,""))</f>
        <v>336</v>
      </c>
      <c r="E786" s="56">
        <v>53114</v>
      </c>
      <c r="F786" s="56">
        <v>53143</v>
      </c>
      <c r="G786" s="58" t="str">
        <f t="shared" si="25"/>
        <v>20456</v>
      </c>
    </row>
    <row r="787" spans="1:7" x14ac:dyDescent="0.25">
      <c r="A787" s="56">
        <v>30007</v>
      </c>
      <c r="C787" s="55" t="str">
        <f t="shared" si="24"/>
        <v>20457</v>
      </c>
      <c r="D787" s="55">
        <f>IF(SUM($D$1:D786)&gt;0,D786+1,IF(C787=Maanden!$A$5,1,""))</f>
        <v>337</v>
      </c>
      <c r="E787" s="56">
        <v>53144</v>
      </c>
      <c r="F787" s="56">
        <v>53174</v>
      </c>
      <c r="G787" s="58" t="str">
        <f t="shared" si="25"/>
        <v>20457</v>
      </c>
    </row>
    <row r="788" spans="1:7" x14ac:dyDescent="0.25">
      <c r="A788" s="56">
        <v>30008</v>
      </c>
      <c r="C788" s="55" t="str">
        <f t="shared" si="24"/>
        <v>20458</v>
      </c>
      <c r="D788" s="55">
        <f>IF(SUM($D$1:D787)&gt;0,D787+1,IF(C788=Maanden!$A$5,1,""))</f>
        <v>338</v>
      </c>
      <c r="E788" s="56">
        <v>53175</v>
      </c>
      <c r="F788" s="56">
        <v>53205</v>
      </c>
      <c r="G788" s="58" t="str">
        <f t="shared" si="25"/>
        <v>20458</v>
      </c>
    </row>
    <row r="789" spans="1:7" x14ac:dyDescent="0.25">
      <c r="A789" s="56">
        <v>30009</v>
      </c>
      <c r="C789" s="55" t="str">
        <f t="shared" si="24"/>
        <v>20459</v>
      </c>
      <c r="D789" s="55">
        <f>IF(SUM($D$1:D788)&gt;0,D788+1,IF(C789=Maanden!$A$5,1,""))</f>
        <v>339</v>
      </c>
      <c r="E789" s="56">
        <v>53206</v>
      </c>
      <c r="F789" s="56">
        <v>53235</v>
      </c>
      <c r="G789" s="58" t="str">
        <f t="shared" si="25"/>
        <v>20459</v>
      </c>
    </row>
    <row r="790" spans="1:7" x14ac:dyDescent="0.25">
      <c r="A790" s="56">
        <v>30010</v>
      </c>
      <c r="C790" s="55" t="str">
        <f t="shared" si="24"/>
        <v>204510</v>
      </c>
      <c r="D790" s="55">
        <f>IF(SUM($D$1:D789)&gt;0,D789+1,IF(C790=Maanden!$A$5,1,""))</f>
        <v>340</v>
      </c>
      <c r="E790" s="56">
        <v>53236</v>
      </c>
      <c r="F790" s="56">
        <v>53266</v>
      </c>
      <c r="G790" s="58" t="str">
        <f t="shared" si="25"/>
        <v>204510</v>
      </c>
    </row>
    <row r="791" spans="1:7" x14ac:dyDescent="0.25">
      <c r="A791" s="56">
        <v>30011</v>
      </c>
      <c r="C791" s="55" t="str">
        <f t="shared" si="24"/>
        <v>204511</v>
      </c>
      <c r="D791" s="55">
        <f>IF(SUM($D$1:D790)&gt;0,D790+1,IF(C791=Maanden!$A$5,1,""))</f>
        <v>341</v>
      </c>
      <c r="E791" s="56">
        <v>53267</v>
      </c>
      <c r="F791" s="56">
        <v>53296</v>
      </c>
      <c r="G791" s="58" t="str">
        <f t="shared" si="25"/>
        <v>204511</v>
      </c>
    </row>
    <row r="792" spans="1:7" x14ac:dyDescent="0.25">
      <c r="A792" s="56">
        <v>30012</v>
      </c>
      <c r="C792" s="55" t="str">
        <f t="shared" si="24"/>
        <v>204512</v>
      </c>
      <c r="D792" s="55">
        <f>IF(SUM($D$1:D791)&gt;0,D791+1,IF(C792=Maanden!$A$5,1,""))</f>
        <v>342</v>
      </c>
      <c r="E792" s="56">
        <v>53297</v>
      </c>
      <c r="F792" s="56">
        <v>53327</v>
      </c>
      <c r="G792" s="58" t="str">
        <f t="shared" si="25"/>
        <v>204512</v>
      </c>
    </row>
    <row r="793" spans="1:7" x14ac:dyDescent="0.25">
      <c r="A793" s="56">
        <v>30013</v>
      </c>
      <c r="C793" s="55" t="str">
        <f t="shared" si="24"/>
        <v>20461</v>
      </c>
      <c r="D793" s="55">
        <f>IF(SUM($D$1:D792)&gt;0,D792+1,IF(C793=Maanden!$A$5,1,""))</f>
        <v>343</v>
      </c>
      <c r="E793" s="56">
        <v>53328</v>
      </c>
      <c r="F793" s="56">
        <v>53358</v>
      </c>
      <c r="G793" s="58" t="str">
        <f t="shared" si="25"/>
        <v>20461</v>
      </c>
    </row>
    <row r="794" spans="1:7" x14ac:dyDescent="0.25">
      <c r="A794" s="56">
        <v>30014</v>
      </c>
      <c r="C794" s="55" t="str">
        <f t="shared" si="24"/>
        <v>20462</v>
      </c>
      <c r="D794" s="55">
        <f>IF(SUM($D$1:D793)&gt;0,D793+1,IF(C794=Maanden!$A$5,1,""))</f>
        <v>344</v>
      </c>
      <c r="E794" s="56">
        <v>53359</v>
      </c>
      <c r="F794" s="56">
        <v>53386</v>
      </c>
      <c r="G794" s="58" t="str">
        <f t="shared" si="25"/>
        <v>20462</v>
      </c>
    </row>
    <row r="795" spans="1:7" x14ac:dyDescent="0.25">
      <c r="A795" s="56">
        <v>30015</v>
      </c>
      <c r="C795" s="55" t="str">
        <f t="shared" si="24"/>
        <v>20463</v>
      </c>
      <c r="D795" s="55">
        <f>IF(SUM($D$1:D794)&gt;0,D794+1,IF(C795=Maanden!$A$5,1,""))</f>
        <v>345</v>
      </c>
      <c r="E795" s="56">
        <v>53387</v>
      </c>
      <c r="F795" s="56">
        <v>53417</v>
      </c>
      <c r="G795" s="58" t="str">
        <f t="shared" si="25"/>
        <v>20463</v>
      </c>
    </row>
    <row r="796" spans="1:7" x14ac:dyDescent="0.25">
      <c r="A796" s="56">
        <v>30016</v>
      </c>
      <c r="C796" s="55" t="str">
        <f t="shared" si="24"/>
        <v>20464</v>
      </c>
      <c r="D796" s="55">
        <f>IF(SUM($D$1:D795)&gt;0,D795+1,IF(C796=Maanden!$A$5,1,""))</f>
        <v>346</v>
      </c>
      <c r="E796" s="56">
        <v>53418</v>
      </c>
      <c r="F796" s="56">
        <v>53447</v>
      </c>
      <c r="G796" s="58" t="str">
        <f t="shared" si="25"/>
        <v>20464</v>
      </c>
    </row>
    <row r="797" spans="1:7" x14ac:dyDescent="0.25">
      <c r="A797" s="56">
        <v>30017</v>
      </c>
      <c r="C797" s="55" t="str">
        <f t="shared" si="24"/>
        <v>20465</v>
      </c>
      <c r="D797" s="55">
        <f>IF(SUM($D$1:D796)&gt;0,D796+1,IF(C797=Maanden!$A$5,1,""))</f>
        <v>347</v>
      </c>
      <c r="E797" s="56">
        <v>53448</v>
      </c>
      <c r="F797" s="56">
        <v>53478</v>
      </c>
      <c r="G797" s="58" t="str">
        <f t="shared" si="25"/>
        <v>20465</v>
      </c>
    </row>
    <row r="798" spans="1:7" x14ac:dyDescent="0.25">
      <c r="A798" s="56">
        <v>30018</v>
      </c>
      <c r="C798" s="55" t="str">
        <f t="shared" si="24"/>
        <v>20466</v>
      </c>
      <c r="D798" s="55">
        <f>IF(SUM($D$1:D797)&gt;0,D797+1,IF(C798=Maanden!$A$5,1,""))</f>
        <v>348</v>
      </c>
      <c r="E798" s="56">
        <v>53479</v>
      </c>
      <c r="F798" s="56">
        <v>53508</v>
      </c>
      <c r="G798" s="58" t="str">
        <f t="shared" si="25"/>
        <v>20466</v>
      </c>
    </row>
    <row r="799" spans="1:7" x14ac:dyDescent="0.25">
      <c r="A799" s="56">
        <v>30019</v>
      </c>
      <c r="C799" s="55" t="str">
        <f t="shared" si="24"/>
        <v>20467</v>
      </c>
      <c r="D799" s="55">
        <f>IF(SUM($D$1:D798)&gt;0,D798+1,IF(C799=Maanden!$A$5,1,""))</f>
        <v>349</v>
      </c>
      <c r="E799" s="56">
        <v>53509</v>
      </c>
      <c r="F799" s="56">
        <v>53539</v>
      </c>
      <c r="G799" s="58" t="str">
        <f t="shared" si="25"/>
        <v>20467</v>
      </c>
    </row>
    <row r="800" spans="1:7" x14ac:dyDescent="0.25">
      <c r="A800" s="56">
        <v>30020</v>
      </c>
      <c r="C800" s="55" t="str">
        <f t="shared" si="24"/>
        <v>20468</v>
      </c>
      <c r="D800" s="55">
        <f>IF(SUM($D$1:D799)&gt;0,D799+1,IF(C800=Maanden!$A$5,1,""))</f>
        <v>350</v>
      </c>
      <c r="E800" s="56">
        <v>53540</v>
      </c>
      <c r="F800" s="56">
        <v>53570</v>
      </c>
      <c r="G800" s="58" t="str">
        <f t="shared" si="25"/>
        <v>20468</v>
      </c>
    </row>
    <row r="801" spans="1:7" x14ac:dyDescent="0.25">
      <c r="A801" s="56">
        <v>30021</v>
      </c>
      <c r="C801" s="55" t="str">
        <f t="shared" si="24"/>
        <v>20469</v>
      </c>
      <c r="D801" s="55">
        <f>IF(SUM($D$1:D800)&gt;0,D800+1,IF(C801=Maanden!$A$5,1,""))</f>
        <v>351</v>
      </c>
      <c r="E801" s="56">
        <v>53571</v>
      </c>
      <c r="F801" s="56">
        <v>53600</v>
      </c>
      <c r="G801" s="58" t="str">
        <f t="shared" si="25"/>
        <v>20469</v>
      </c>
    </row>
    <row r="802" spans="1:7" x14ac:dyDescent="0.25">
      <c r="A802" s="56">
        <v>30022</v>
      </c>
      <c r="C802" s="55" t="str">
        <f t="shared" si="24"/>
        <v>204610</v>
      </c>
      <c r="D802" s="55">
        <f>IF(SUM($D$1:D801)&gt;0,D801+1,IF(C802=Maanden!$A$5,1,""))</f>
        <v>352</v>
      </c>
      <c r="E802" s="56">
        <v>53601</v>
      </c>
      <c r="F802" s="56">
        <v>53631</v>
      </c>
      <c r="G802" s="58" t="str">
        <f t="shared" si="25"/>
        <v>204610</v>
      </c>
    </row>
    <row r="803" spans="1:7" x14ac:dyDescent="0.25">
      <c r="A803" s="56">
        <v>30023</v>
      </c>
      <c r="C803" s="55" t="str">
        <f t="shared" si="24"/>
        <v>204611</v>
      </c>
      <c r="D803" s="55">
        <f>IF(SUM($D$1:D802)&gt;0,D802+1,IF(C803=Maanden!$A$5,1,""))</f>
        <v>353</v>
      </c>
      <c r="E803" s="56">
        <v>53632</v>
      </c>
      <c r="F803" s="56">
        <v>53661</v>
      </c>
      <c r="G803" s="58" t="str">
        <f t="shared" si="25"/>
        <v>204611</v>
      </c>
    </row>
    <row r="804" spans="1:7" x14ac:dyDescent="0.25">
      <c r="A804" s="56">
        <v>30024</v>
      </c>
      <c r="C804" s="55" t="str">
        <f t="shared" si="24"/>
        <v>204612</v>
      </c>
      <c r="D804" s="55">
        <f>IF(SUM($D$1:D803)&gt;0,D803+1,IF(C804=Maanden!$A$5,1,""))</f>
        <v>354</v>
      </c>
      <c r="E804" s="56">
        <v>53662</v>
      </c>
      <c r="F804" s="56">
        <v>53692</v>
      </c>
      <c r="G804" s="58" t="str">
        <f t="shared" si="25"/>
        <v>204612</v>
      </c>
    </row>
    <row r="805" spans="1:7" x14ac:dyDescent="0.25">
      <c r="A805" s="56">
        <v>30025</v>
      </c>
      <c r="C805" s="55" t="str">
        <f t="shared" si="24"/>
        <v>20471</v>
      </c>
      <c r="D805" s="55">
        <f>IF(SUM($D$1:D804)&gt;0,D804+1,IF(C805=Maanden!$A$5,1,""))</f>
        <v>355</v>
      </c>
      <c r="E805" s="56">
        <v>53693</v>
      </c>
      <c r="F805" s="56">
        <v>53723</v>
      </c>
      <c r="G805" s="58" t="str">
        <f t="shared" si="25"/>
        <v>20471</v>
      </c>
    </row>
    <row r="806" spans="1:7" x14ac:dyDescent="0.25">
      <c r="A806" s="56">
        <v>30026</v>
      </c>
      <c r="C806" s="55" t="str">
        <f t="shared" si="24"/>
        <v>20472</v>
      </c>
      <c r="D806" s="55">
        <f>IF(SUM($D$1:D805)&gt;0,D805+1,IF(C806=Maanden!$A$5,1,""))</f>
        <v>356</v>
      </c>
      <c r="E806" s="56">
        <v>53724</v>
      </c>
      <c r="F806" s="56">
        <v>53751</v>
      </c>
      <c r="G806" s="58" t="str">
        <f t="shared" si="25"/>
        <v>20472</v>
      </c>
    </row>
    <row r="807" spans="1:7" x14ac:dyDescent="0.25">
      <c r="A807" s="56">
        <v>30027</v>
      </c>
      <c r="C807" s="55" t="str">
        <f t="shared" si="24"/>
        <v>20473</v>
      </c>
      <c r="D807" s="55">
        <f>IF(SUM($D$1:D806)&gt;0,D806+1,IF(C807=Maanden!$A$5,1,""))</f>
        <v>357</v>
      </c>
      <c r="E807" s="56">
        <v>53752</v>
      </c>
      <c r="F807" s="56">
        <v>53782</v>
      </c>
      <c r="G807" s="58" t="str">
        <f t="shared" si="25"/>
        <v>20473</v>
      </c>
    </row>
    <row r="808" spans="1:7" x14ac:dyDescent="0.25">
      <c r="A808" s="56">
        <v>30028</v>
      </c>
      <c r="C808" s="55" t="str">
        <f t="shared" si="24"/>
        <v>20474</v>
      </c>
      <c r="D808" s="55">
        <f>IF(SUM($D$1:D807)&gt;0,D807+1,IF(C808=Maanden!$A$5,1,""))</f>
        <v>358</v>
      </c>
      <c r="E808" s="56">
        <v>53783</v>
      </c>
      <c r="F808" s="56">
        <v>53812</v>
      </c>
      <c r="G808" s="58" t="str">
        <f t="shared" si="25"/>
        <v>20474</v>
      </c>
    </row>
    <row r="809" spans="1:7" x14ac:dyDescent="0.25">
      <c r="A809" s="56">
        <v>30029</v>
      </c>
      <c r="C809" s="55" t="str">
        <f t="shared" si="24"/>
        <v>20475</v>
      </c>
      <c r="D809" s="55">
        <f>IF(SUM($D$1:D808)&gt;0,D808+1,IF(C809=Maanden!$A$5,1,""))</f>
        <v>359</v>
      </c>
      <c r="E809" s="56">
        <v>53813</v>
      </c>
      <c r="F809" s="56">
        <v>53843</v>
      </c>
      <c r="G809" s="58" t="str">
        <f t="shared" si="25"/>
        <v>20475</v>
      </c>
    </row>
    <row r="810" spans="1:7" x14ac:dyDescent="0.25">
      <c r="A810" s="56">
        <v>30030</v>
      </c>
      <c r="C810" s="55" t="str">
        <f t="shared" si="24"/>
        <v>20476</v>
      </c>
      <c r="D810" s="55">
        <f>IF(SUM($D$1:D809)&gt;0,D809+1,IF(C810=Maanden!$A$5,1,""))</f>
        <v>360</v>
      </c>
      <c r="E810" s="56">
        <v>53844</v>
      </c>
      <c r="F810" s="56">
        <v>53873</v>
      </c>
      <c r="G810" s="58" t="str">
        <f t="shared" si="25"/>
        <v>20476</v>
      </c>
    </row>
    <row r="811" spans="1:7" x14ac:dyDescent="0.25">
      <c r="A811" s="56">
        <v>30031</v>
      </c>
      <c r="C811" s="55" t="str">
        <f t="shared" si="24"/>
        <v>20477</v>
      </c>
      <c r="D811" s="55">
        <f>IF(SUM($D$1:D810)&gt;0,D810+1,IF(C811=Maanden!$A$5,1,""))</f>
        <v>361</v>
      </c>
      <c r="E811" s="56">
        <v>53874</v>
      </c>
      <c r="F811" s="56">
        <v>53904</v>
      </c>
      <c r="G811" s="58" t="str">
        <f t="shared" si="25"/>
        <v>20477</v>
      </c>
    </row>
    <row r="812" spans="1:7" x14ac:dyDescent="0.25">
      <c r="A812" s="56">
        <v>30032</v>
      </c>
      <c r="C812" s="55" t="str">
        <f t="shared" si="24"/>
        <v>20478</v>
      </c>
      <c r="D812" s="55">
        <f>IF(SUM($D$1:D811)&gt;0,D811+1,IF(C812=Maanden!$A$5,1,""))</f>
        <v>362</v>
      </c>
      <c r="E812" s="56">
        <v>53905</v>
      </c>
      <c r="F812" s="56">
        <v>53935</v>
      </c>
      <c r="G812" s="58" t="str">
        <f t="shared" si="25"/>
        <v>20478</v>
      </c>
    </row>
    <row r="813" spans="1:7" x14ac:dyDescent="0.25">
      <c r="A813" s="56">
        <v>30033</v>
      </c>
      <c r="C813" s="55" t="str">
        <f t="shared" ref="C813:C876" si="26">CONCATENATE(YEAR(E813),MONTH(E813))</f>
        <v>20479</v>
      </c>
      <c r="D813" s="55">
        <f>IF(SUM($D$1:D812)&gt;0,D812+1,IF(C813=Maanden!$A$5,1,""))</f>
        <v>363</v>
      </c>
      <c r="E813" s="56">
        <v>53936</v>
      </c>
      <c r="F813" s="56">
        <v>53965</v>
      </c>
      <c r="G813" s="58" t="str">
        <f t="shared" si="25"/>
        <v>20479</v>
      </c>
    </row>
    <row r="814" spans="1:7" x14ac:dyDescent="0.25">
      <c r="A814" s="56">
        <v>30034</v>
      </c>
      <c r="C814" s="55" t="str">
        <f t="shared" si="26"/>
        <v>204710</v>
      </c>
      <c r="D814" s="55">
        <f>IF(SUM($D$1:D813)&gt;0,D813+1,IF(C814=Maanden!$A$5,1,""))</f>
        <v>364</v>
      </c>
      <c r="E814" s="56">
        <v>53966</v>
      </c>
      <c r="F814" s="56">
        <v>53996</v>
      </c>
      <c r="G814" s="58" t="str">
        <f t="shared" si="25"/>
        <v>204710</v>
      </c>
    </row>
    <row r="815" spans="1:7" x14ac:dyDescent="0.25">
      <c r="A815" s="56">
        <v>30035</v>
      </c>
      <c r="C815" s="55" t="str">
        <f t="shared" si="26"/>
        <v>204711</v>
      </c>
      <c r="D815" s="55">
        <f>IF(SUM($D$1:D814)&gt;0,D814+1,IF(C815=Maanden!$A$5,1,""))</f>
        <v>365</v>
      </c>
      <c r="E815" s="56">
        <v>53997</v>
      </c>
      <c r="F815" s="56">
        <v>54026</v>
      </c>
      <c r="G815" s="58" t="str">
        <f t="shared" si="25"/>
        <v>204711</v>
      </c>
    </row>
    <row r="816" spans="1:7" x14ac:dyDescent="0.25">
      <c r="A816" s="56">
        <v>30036</v>
      </c>
      <c r="C816" s="55" t="str">
        <f t="shared" si="26"/>
        <v>204712</v>
      </c>
      <c r="D816" s="55">
        <f>IF(SUM($D$1:D815)&gt;0,D815+1,IF(C816=Maanden!$A$5,1,""))</f>
        <v>366</v>
      </c>
      <c r="E816" s="56">
        <v>54027</v>
      </c>
      <c r="F816" s="56">
        <v>54057</v>
      </c>
      <c r="G816" s="58" t="str">
        <f t="shared" si="25"/>
        <v>204712</v>
      </c>
    </row>
    <row r="817" spans="1:7" x14ac:dyDescent="0.25">
      <c r="A817" s="56">
        <v>30037</v>
      </c>
      <c r="C817" s="55" t="str">
        <f t="shared" si="26"/>
        <v>20481</v>
      </c>
      <c r="D817" s="55">
        <f>IF(SUM($D$1:D816)&gt;0,D816+1,IF(C817=Maanden!$A$5,1,""))</f>
        <v>367</v>
      </c>
      <c r="E817" s="56">
        <v>54058</v>
      </c>
      <c r="F817" s="56">
        <v>54088</v>
      </c>
      <c r="G817" s="58" t="str">
        <f t="shared" si="25"/>
        <v>20481</v>
      </c>
    </row>
    <row r="818" spans="1:7" x14ac:dyDescent="0.25">
      <c r="A818" s="56">
        <v>30038</v>
      </c>
      <c r="C818" s="55" t="str">
        <f t="shared" si="26"/>
        <v>20482</v>
      </c>
      <c r="D818" s="55">
        <f>IF(SUM($D$1:D817)&gt;0,D817+1,IF(C818=Maanden!$A$5,1,""))</f>
        <v>368</v>
      </c>
      <c r="E818" s="56">
        <v>54089</v>
      </c>
      <c r="F818" s="56">
        <v>54117</v>
      </c>
      <c r="G818" s="58" t="str">
        <f t="shared" si="25"/>
        <v>20482</v>
      </c>
    </row>
    <row r="819" spans="1:7" x14ac:dyDescent="0.25">
      <c r="A819" s="56">
        <v>30039</v>
      </c>
      <c r="C819" s="55" t="str">
        <f t="shared" si="26"/>
        <v>20483</v>
      </c>
      <c r="D819" s="55">
        <f>IF(SUM($D$1:D818)&gt;0,D818+1,IF(C819=Maanden!$A$5,1,""))</f>
        <v>369</v>
      </c>
      <c r="E819" s="56">
        <v>54118</v>
      </c>
      <c r="F819" s="56">
        <v>54148</v>
      </c>
      <c r="G819" s="58" t="str">
        <f t="shared" si="25"/>
        <v>20483</v>
      </c>
    </row>
    <row r="820" spans="1:7" x14ac:dyDescent="0.25">
      <c r="A820" s="56">
        <v>30040</v>
      </c>
      <c r="C820" s="55" t="str">
        <f t="shared" si="26"/>
        <v>20484</v>
      </c>
      <c r="D820" s="55">
        <f>IF(SUM($D$1:D819)&gt;0,D819+1,IF(C820=Maanden!$A$5,1,""))</f>
        <v>370</v>
      </c>
      <c r="E820" s="56">
        <v>54149</v>
      </c>
      <c r="F820" s="56">
        <v>54178</v>
      </c>
      <c r="G820" s="58" t="str">
        <f t="shared" si="25"/>
        <v>20484</v>
      </c>
    </row>
    <row r="821" spans="1:7" x14ac:dyDescent="0.25">
      <c r="A821" s="56">
        <v>30041</v>
      </c>
      <c r="C821" s="55" t="str">
        <f t="shared" si="26"/>
        <v>20485</v>
      </c>
      <c r="D821" s="55">
        <f>IF(SUM($D$1:D820)&gt;0,D820+1,IF(C821=Maanden!$A$5,1,""))</f>
        <v>371</v>
      </c>
      <c r="E821" s="56">
        <v>54179</v>
      </c>
      <c r="F821" s="56">
        <v>54209</v>
      </c>
      <c r="G821" s="58" t="str">
        <f t="shared" si="25"/>
        <v>20485</v>
      </c>
    </row>
    <row r="822" spans="1:7" x14ac:dyDescent="0.25">
      <c r="A822" s="56">
        <v>30042</v>
      </c>
      <c r="C822" s="55" t="str">
        <f t="shared" si="26"/>
        <v>20486</v>
      </c>
      <c r="D822" s="55">
        <f>IF(SUM($D$1:D821)&gt;0,D821+1,IF(C822=Maanden!$A$5,1,""))</f>
        <v>372</v>
      </c>
      <c r="E822" s="56">
        <v>54210</v>
      </c>
      <c r="F822" s="56">
        <v>54239</v>
      </c>
      <c r="G822" s="58" t="str">
        <f t="shared" si="25"/>
        <v>20486</v>
      </c>
    </row>
    <row r="823" spans="1:7" x14ac:dyDescent="0.25">
      <c r="A823" s="56">
        <v>30043</v>
      </c>
      <c r="C823" s="55" t="str">
        <f t="shared" si="26"/>
        <v>20487</v>
      </c>
      <c r="D823" s="55">
        <f>IF(SUM($D$1:D822)&gt;0,D822+1,IF(C823=Maanden!$A$5,1,""))</f>
        <v>373</v>
      </c>
      <c r="E823" s="56">
        <v>54240</v>
      </c>
      <c r="F823" s="56">
        <v>54270</v>
      </c>
      <c r="G823" s="58" t="str">
        <f t="shared" si="25"/>
        <v>20487</v>
      </c>
    </row>
    <row r="824" spans="1:7" x14ac:dyDescent="0.25">
      <c r="A824" s="56">
        <v>30044</v>
      </c>
      <c r="C824" s="55" t="str">
        <f t="shared" si="26"/>
        <v>20488</v>
      </c>
      <c r="D824" s="55">
        <f>IF(SUM($D$1:D823)&gt;0,D823+1,IF(C824=Maanden!$A$5,1,""))</f>
        <v>374</v>
      </c>
      <c r="E824" s="56">
        <v>54271</v>
      </c>
      <c r="F824" s="56">
        <v>54301</v>
      </c>
      <c r="G824" s="58" t="str">
        <f t="shared" si="25"/>
        <v>20488</v>
      </c>
    </row>
    <row r="825" spans="1:7" x14ac:dyDescent="0.25">
      <c r="A825" s="56">
        <v>30045</v>
      </c>
      <c r="C825" s="55" t="str">
        <f t="shared" si="26"/>
        <v>20489</v>
      </c>
      <c r="D825" s="55">
        <f>IF(SUM($D$1:D824)&gt;0,D824+1,IF(C825=Maanden!$A$5,1,""))</f>
        <v>375</v>
      </c>
      <c r="E825" s="56">
        <v>54302</v>
      </c>
      <c r="F825" s="56">
        <v>54331</v>
      </c>
      <c r="G825" s="58" t="str">
        <f t="shared" si="25"/>
        <v>20489</v>
      </c>
    </row>
    <row r="826" spans="1:7" x14ac:dyDescent="0.25">
      <c r="A826" s="56">
        <v>30046</v>
      </c>
      <c r="C826" s="55" t="str">
        <f t="shared" si="26"/>
        <v>204810</v>
      </c>
      <c r="D826" s="55">
        <f>IF(SUM($D$1:D825)&gt;0,D825+1,IF(C826=Maanden!$A$5,1,""))</f>
        <v>376</v>
      </c>
      <c r="E826" s="56">
        <v>54332</v>
      </c>
      <c r="F826" s="56">
        <v>54362</v>
      </c>
      <c r="G826" s="58" t="str">
        <f t="shared" si="25"/>
        <v>204810</v>
      </c>
    </row>
    <row r="827" spans="1:7" x14ac:dyDescent="0.25">
      <c r="A827" s="56">
        <v>30047</v>
      </c>
      <c r="C827" s="55" t="str">
        <f t="shared" si="26"/>
        <v>204811</v>
      </c>
      <c r="D827" s="55">
        <f>IF(SUM($D$1:D826)&gt;0,D826+1,IF(C827=Maanden!$A$5,1,""))</f>
        <v>377</v>
      </c>
      <c r="E827" s="56">
        <v>54363</v>
      </c>
      <c r="F827" s="56">
        <v>54392</v>
      </c>
      <c r="G827" s="58" t="str">
        <f t="shared" si="25"/>
        <v>204811</v>
      </c>
    </row>
    <row r="828" spans="1:7" x14ac:dyDescent="0.25">
      <c r="A828" s="56">
        <v>30048</v>
      </c>
      <c r="C828" s="55" t="str">
        <f t="shared" si="26"/>
        <v>204812</v>
      </c>
      <c r="D828" s="55">
        <f>IF(SUM($D$1:D827)&gt;0,D827+1,IF(C828=Maanden!$A$5,1,""))</f>
        <v>378</v>
      </c>
      <c r="E828" s="56">
        <v>54393</v>
      </c>
      <c r="F828" s="56">
        <v>54423</v>
      </c>
      <c r="G828" s="58" t="str">
        <f t="shared" si="25"/>
        <v>204812</v>
      </c>
    </row>
    <row r="829" spans="1:7" x14ac:dyDescent="0.25">
      <c r="A829" s="56">
        <v>30049</v>
      </c>
      <c r="C829" s="55" t="str">
        <f t="shared" si="26"/>
        <v>20491</v>
      </c>
      <c r="D829" s="55">
        <f>IF(SUM($D$1:D828)&gt;0,D828+1,IF(C829=Maanden!$A$5,1,""))</f>
        <v>379</v>
      </c>
      <c r="E829" s="56">
        <v>54424</v>
      </c>
      <c r="F829" s="56">
        <v>54454</v>
      </c>
      <c r="G829" s="58" t="str">
        <f t="shared" si="25"/>
        <v>20491</v>
      </c>
    </row>
    <row r="830" spans="1:7" x14ac:dyDescent="0.25">
      <c r="A830" s="56">
        <v>30050</v>
      </c>
      <c r="C830" s="55" t="str">
        <f t="shared" si="26"/>
        <v>20492</v>
      </c>
      <c r="D830" s="55">
        <f>IF(SUM($D$1:D829)&gt;0,D829+1,IF(C830=Maanden!$A$5,1,""))</f>
        <v>380</v>
      </c>
      <c r="E830" s="56">
        <v>54455</v>
      </c>
      <c r="F830" s="56">
        <v>54482</v>
      </c>
      <c r="G830" s="58" t="str">
        <f t="shared" si="25"/>
        <v>20492</v>
      </c>
    </row>
    <row r="831" spans="1:7" x14ac:dyDescent="0.25">
      <c r="A831" s="56">
        <v>30051</v>
      </c>
      <c r="C831" s="55" t="str">
        <f t="shared" si="26"/>
        <v>20493</v>
      </c>
      <c r="D831" s="55">
        <f>IF(SUM($D$1:D830)&gt;0,D830+1,IF(C831=Maanden!$A$5,1,""))</f>
        <v>381</v>
      </c>
      <c r="E831" s="56">
        <v>54483</v>
      </c>
      <c r="F831" s="56">
        <v>54513</v>
      </c>
      <c r="G831" s="58" t="str">
        <f t="shared" si="25"/>
        <v>20493</v>
      </c>
    </row>
    <row r="832" spans="1:7" x14ac:dyDescent="0.25">
      <c r="A832" s="56">
        <v>30052</v>
      </c>
      <c r="C832" s="55" t="str">
        <f t="shared" si="26"/>
        <v>20494</v>
      </c>
      <c r="D832" s="55">
        <f>IF(SUM($D$1:D831)&gt;0,D831+1,IF(C832=Maanden!$A$5,1,""))</f>
        <v>382</v>
      </c>
      <c r="E832" s="56">
        <v>54514</v>
      </c>
      <c r="F832" s="56">
        <v>54543</v>
      </c>
      <c r="G832" s="58" t="str">
        <f t="shared" si="25"/>
        <v>20494</v>
      </c>
    </row>
    <row r="833" spans="1:7" x14ac:dyDescent="0.25">
      <c r="A833" s="56">
        <v>30053</v>
      </c>
      <c r="C833" s="55" t="str">
        <f t="shared" si="26"/>
        <v>20495</v>
      </c>
      <c r="D833" s="55">
        <f>IF(SUM($D$1:D832)&gt;0,D832+1,IF(C833=Maanden!$A$5,1,""))</f>
        <v>383</v>
      </c>
      <c r="E833" s="56">
        <v>54544</v>
      </c>
      <c r="F833" s="56">
        <v>54574</v>
      </c>
      <c r="G833" s="58" t="str">
        <f t="shared" si="25"/>
        <v>20495</v>
      </c>
    </row>
    <row r="834" spans="1:7" x14ac:dyDescent="0.25">
      <c r="A834" s="56">
        <v>30054</v>
      </c>
      <c r="C834" s="55" t="str">
        <f t="shared" si="26"/>
        <v>20496</v>
      </c>
      <c r="D834" s="55">
        <f>IF(SUM($D$1:D833)&gt;0,D833+1,IF(C834=Maanden!$A$5,1,""))</f>
        <v>384</v>
      </c>
      <c r="E834" s="56">
        <v>54575</v>
      </c>
      <c r="F834" s="56">
        <v>54604</v>
      </c>
      <c r="G834" s="58" t="str">
        <f t="shared" ref="G834:G897" si="27">C834</f>
        <v>20496</v>
      </c>
    </row>
    <row r="835" spans="1:7" x14ac:dyDescent="0.25">
      <c r="A835" s="56">
        <v>30055</v>
      </c>
      <c r="C835" s="55" t="str">
        <f t="shared" si="26"/>
        <v>20497</v>
      </c>
      <c r="D835" s="55">
        <f>IF(SUM($D$1:D834)&gt;0,D834+1,IF(C835=Maanden!$A$5,1,""))</f>
        <v>385</v>
      </c>
      <c r="E835" s="56">
        <v>54605</v>
      </c>
      <c r="F835" s="56">
        <v>54635</v>
      </c>
      <c r="G835" s="58" t="str">
        <f t="shared" si="27"/>
        <v>20497</v>
      </c>
    </row>
    <row r="836" spans="1:7" x14ac:dyDescent="0.25">
      <c r="A836" s="56">
        <v>30056</v>
      </c>
      <c r="C836" s="55" t="str">
        <f t="shared" si="26"/>
        <v>20498</v>
      </c>
      <c r="D836" s="55">
        <f>IF(SUM($D$1:D835)&gt;0,D835+1,IF(C836=Maanden!$A$5,1,""))</f>
        <v>386</v>
      </c>
      <c r="E836" s="56">
        <v>54636</v>
      </c>
      <c r="F836" s="56">
        <v>54666</v>
      </c>
      <c r="G836" s="58" t="str">
        <f t="shared" si="27"/>
        <v>20498</v>
      </c>
    </row>
    <row r="837" spans="1:7" x14ac:dyDescent="0.25">
      <c r="A837" s="56">
        <v>30057</v>
      </c>
      <c r="C837" s="55" t="str">
        <f t="shared" si="26"/>
        <v>20499</v>
      </c>
      <c r="D837" s="55">
        <f>IF(SUM($D$1:D836)&gt;0,D836+1,IF(C837=Maanden!$A$5,1,""))</f>
        <v>387</v>
      </c>
      <c r="E837" s="56">
        <v>54667</v>
      </c>
      <c r="F837" s="56">
        <v>54696</v>
      </c>
      <c r="G837" s="58" t="str">
        <f t="shared" si="27"/>
        <v>20499</v>
      </c>
    </row>
    <row r="838" spans="1:7" x14ac:dyDescent="0.25">
      <c r="A838" s="56">
        <v>30058</v>
      </c>
      <c r="C838" s="55" t="str">
        <f t="shared" si="26"/>
        <v>204910</v>
      </c>
      <c r="D838" s="55">
        <f>IF(SUM($D$1:D837)&gt;0,D837+1,IF(C838=Maanden!$A$5,1,""))</f>
        <v>388</v>
      </c>
      <c r="E838" s="56">
        <v>54697</v>
      </c>
      <c r="F838" s="56">
        <v>54727</v>
      </c>
      <c r="G838" s="58" t="str">
        <f t="shared" si="27"/>
        <v>204910</v>
      </c>
    </row>
    <row r="839" spans="1:7" x14ac:dyDescent="0.25">
      <c r="A839" s="56">
        <v>30059</v>
      </c>
      <c r="C839" s="55" t="str">
        <f t="shared" si="26"/>
        <v>204911</v>
      </c>
      <c r="D839" s="55">
        <f>IF(SUM($D$1:D838)&gt;0,D838+1,IF(C839=Maanden!$A$5,1,""))</f>
        <v>389</v>
      </c>
      <c r="E839" s="56">
        <v>54728</v>
      </c>
      <c r="F839" s="56">
        <v>54757</v>
      </c>
      <c r="G839" s="58" t="str">
        <f t="shared" si="27"/>
        <v>204911</v>
      </c>
    </row>
    <row r="840" spans="1:7" x14ac:dyDescent="0.25">
      <c r="A840" s="56">
        <v>30060</v>
      </c>
      <c r="C840" s="55" t="str">
        <f t="shared" si="26"/>
        <v>204912</v>
      </c>
      <c r="D840" s="55">
        <f>IF(SUM($D$1:D839)&gt;0,D839+1,IF(C840=Maanden!$A$5,1,""))</f>
        <v>390</v>
      </c>
      <c r="E840" s="56">
        <v>54758</v>
      </c>
      <c r="F840" s="56">
        <v>54788</v>
      </c>
      <c r="G840" s="58" t="str">
        <f t="shared" si="27"/>
        <v>204912</v>
      </c>
    </row>
    <row r="841" spans="1:7" x14ac:dyDescent="0.25">
      <c r="A841" s="56">
        <v>30061</v>
      </c>
      <c r="C841" s="55" t="str">
        <f t="shared" si="26"/>
        <v>20501</v>
      </c>
      <c r="D841" s="55">
        <f>IF(SUM($D$1:D840)&gt;0,D840+1,IF(C841=Maanden!$A$5,1,""))</f>
        <v>391</v>
      </c>
      <c r="E841" s="56">
        <v>54789</v>
      </c>
      <c r="F841" s="56">
        <v>54819</v>
      </c>
      <c r="G841" s="58" t="str">
        <f t="shared" si="27"/>
        <v>20501</v>
      </c>
    </row>
    <row r="842" spans="1:7" x14ac:dyDescent="0.25">
      <c r="A842" s="56">
        <v>30062</v>
      </c>
      <c r="C842" s="55" t="str">
        <f t="shared" si="26"/>
        <v>20502</v>
      </c>
      <c r="D842" s="55">
        <f>IF(SUM($D$1:D841)&gt;0,D841+1,IF(C842=Maanden!$A$5,1,""))</f>
        <v>392</v>
      </c>
      <c r="E842" s="56">
        <v>54820</v>
      </c>
      <c r="F842" s="56">
        <v>54847</v>
      </c>
      <c r="G842" s="58" t="str">
        <f t="shared" si="27"/>
        <v>20502</v>
      </c>
    </row>
    <row r="843" spans="1:7" x14ac:dyDescent="0.25">
      <c r="A843" s="56">
        <v>30063</v>
      </c>
      <c r="C843" s="55" t="str">
        <f t="shared" si="26"/>
        <v>20503</v>
      </c>
      <c r="D843" s="55">
        <f>IF(SUM($D$1:D842)&gt;0,D842+1,IF(C843=Maanden!$A$5,1,""))</f>
        <v>393</v>
      </c>
      <c r="E843" s="56">
        <v>54848</v>
      </c>
      <c r="F843" s="56">
        <v>54878</v>
      </c>
      <c r="G843" s="58" t="str">
        <f t="shared" si="27"/>
        <v>20503</v>
      </c>
    </row>
    <row r="844" spans="1:7" x14ac:dyDescent="0.25">
      <c r="A844" s="56">
        <v>30064</v>
      </c>
      <c r="C844" s="55" t="str">
        <f t="shared" si="26"/>
        <v>20504</v>
      </c>
      <c r="D844" s="55">
        <f>IF(SUM($D$1:D843)&gt;0,D843+1,IF(C844=Maanden!$A$5,1,""))</f>
        <v>394</v>
      </c>
      <c r="E844" s="56">
        <v>54879</v>
      </c>
      <c r="F844" s="56">
        <v>54908</v>
      </c>
      <c r="G844" s="58" t="str">
        <f t="shared" si="27"/>
        <v>20504</v>
      </c>
    </row>
    <row r="845" spans="1:7" x14ac:dyDescent="0.25">
      <c r="A845" s="56">
        <v>30065</v>
      </c>
      <c r="C845" s="55" t="str">
        <f t="shared" si="26"/>
        <v>20505</v>
      </c>
      <c r="D845" s="55">
        <f>IF(SUM($D$1:D844)&gt;0,D844+1,IF(C845=Maanden!$A$5,1,""))</f>
        <v>395</v>
      </c>
      <c r="E845" s="56">
        <v>54909</v>
      </c>
      <c r="F845" s="56">
        <v>54939</v>
      </c>
      <c r="G845" s="58" t="str">
        <f t="shared" si="27"/>
        <v>20505</v>
      </c>
    </row>
    <row r="846" spans="1:7" x14ac:dyDescent="0.25">
      <c r="A846" s="56">
        <v>30066</v>
      </c>
      <c r="C846" s="55" t="str">
        <f t="shared" si="26"/>
        <v>20506</v>
      </c>
      <c r="D846" s="55">
        <f>IF(SUM($D$1:D845)&gt;0,D845+1,IF(C846=Maanden!$A$5,1,""))</f>
        <v>396</v>
      </c>
      <c r="E846" s="56">
        <v>54940</v>
      </c>
      <c r="F846" s="56">
        <v>54969</v>
      </c>
      <c r="G846" s="58" t="str">
        <f t="shared" si="27"/>
        <v>20506</v>
      </c>
    </row>
    <row r="847" spans="1:7" x14ac:dyDescent="0.25">
      <c r="A847" s="56">
        <v>30067</v>
      </c>
      <c r="C847" s="55" t="str">
        <f t="shared" si="26"/>
        <v>20507</v>
      </c>
      <c r="D847" s="55">
        <f>IF(SUM($D$1:D846)&gt;0,D846+1,IF(C847=Maanden!$A$5,1,""))</f>
        <v>397</v>
      </c>
      <c r="E847" s="56">
        <v>54970</v>
      </c>
      <c r="F847" s="56">
        <v>55000</v>
      </c>
      <c r="G847" s="58" t="str">
        <f t="shared" si="27"/>
        <v>20507</v>
      </c>
    </row>
    <row r="848" spans="1:7" x14ac:dyDescent="0.25">
      <c r="A848" s="56">
        <v>30068</v>
      </c>
      <c r="C848" s="55" t="str">
        <f t="shared" si="26"/>
        <v>20508</v>
      </c>
      <c r="D848" s="55">
        <f>IF(SUM($D$1:D847)&gt;0,D847+1,IF(C848=Maanden!$A$5,1,""))</f>
        <v>398</v>
      </c>
      <c r="E848" s="56">
        <v>55001</v>
      </c>
      <c r="F848" s="56">
        <v>55031</v>
      </c>
      <c r="G848" s="58" t="str">
        <f t="shared" si="27"/>
        <v>20508</v>
      </c>
    </row>
    <row r="849" spans="1:7" x14ac:dyDescent="0.25">
      <c r="A849" s="56">
        <v>30069</v>
      </c>
      <c r="C849" s="55" t="str">
        <f t="shared" si="26"/>
        <v>20509</v>
      </c>
      <c r="D849" s="55">
        <f>IF(SUM($D$1:D848)&gt;0,D848+1,IF(C849=Maanden!$A$5,1,""))</f>
        <v>399</v>
      </c>
      <c r="E849" s="56">
        <v>55032</v>
      </c>
      <c r="F849" s="56">
        <v>55061</v>
      </c>
      <c r="G849" s="58" t="str">
        <f t="shared" si="27"/>
        <v>20509</v>
      </c>
    </row>
    <row r="850" spans="1:7" x14ac:dyDescent="0.25">
      <c r="A850" s="56">
        <v>30070</v>
      </c>
      <c r="C850" s="55" t="str">
        <f t="shared" si="26"/>
        <v>205010</v>
      </c>
      <c r="D850" s="55">
        <f>IF(SUM($D$1:D849)&gt;0,D849+1,IF(C850=Maanden!$A$5,1,""))</f>
        <v>400</v>
      </c>
      <c r="E850" s="56">
        <v>55062</v>
      </c>
      <c r="F850" s="56">
        <v>55092</v>
      </c>
      <c r="G850" s="58" t="str">
        <f t="shared" si="27"/>
        <v>205010</v>
      </c>
    </row>
    <row r="851" spans="1:7" x14ac:dyDescent="0.25">
      <c r="A851" s="56">
        <v>30071</v>
      </c>
      <c r="C851" s="55" t="str">
        <f t="shared" si="26"/>
        <v>205011</v>
      </c>
      <c r="D851" s="55">
        <f>IF(SUM($D$1:D850)&gt;0,D850+1,IF(C851=Maanden!$A$5,1,""))</f>
        <v>401</v>
      </c>
      <c r="E851" s="56">
        <v>55093</v>
      </c>
      <c r="F851" s="56">
        <v>55122</v>
      </c>
      <c r="G851" s="58" t="str">
        <f t="shared" si="27"/>
        <v>205011</v>
      </c>
    </row>
    <row r="852" spans="1:7" x14ac:dyDescent="0.25">
      <c r="A852" s="56">
        <v>30072</v>
      </c>
      <c r="C852" s="55" t="str">
        <f t="shared" si="26"/>
        <v>205012</v>
      </c>
      <c r="D852" s="55">
        <f>IF(SUM($D$1:D851)&gt;0,D851+1,IF(C852=Maanden!$A$5,1,""))</f>
        <v>402</v>
      </c>
      <c r="E852" s="56">
        <v>55123</v>
      </c>
      <c r="F852" s="56">
        <v>55153</v>
      </c>
      <c r="G852" s="58" t="str">
        <f t="shared" si="27"/>
        <v>205012</v>
      </c>
    </row>
    <row r="853" spans="1:7" x14ac:dyDescent="0.25">
      <c r="A853" s="56">
        <v>30073</v>
      </c>
      <c r="C853" s="55" t="str">
        <f t="shared" si="26"/>
        <v>20511</v>
      </c>
      <c r="D853" s="55">
        <f>IF(SUM($D$1:D852)&gt;0,D852+1,IF(C853=Maanden!$A$5,1,""))</f>
        <v>403</v>
      </c>
      <c r="E853" s="56">
        <v>55154</v>
      </c>
      <c r="F853" s="56">
        <v>55184</v>
      </c>
      <c r="G853" s="58" t="str">
        <f t="shared" si="27"/>
        <v>20511</v>
      </c>
    </row>
    <row r="854" spans="1:7" x14ac:dyDescent="0.25">
      <c r="A854" s="56">
        <v>30074</v>
      </c>
      <c r="C854" s="55" t="str">
        <f t="shared" si="26"/>
        <v>20512</v>
      </c>
      <c r="D854" s="55">
        <f>IF(SUM($D$1:D853)&gt;0,D853+1,IF(C854=Maanden!$A$5,1,""))</f>
        <v>404</v>
      </c>
      <c r="E854" s="56">
        <v>55185</v>
      </c>
      <c r="F854" s="56">
        <v>55212</v>
      </c>
      <c r="G854" s="58" t="str">
        <f t="shared" si="27"/>
        <v>20512</v>
      </c>
    </row>
    <row r="855" spans="1:7" x14ac:dyDescent="0.25">
      <c r="A855" s="56">
        <v>30075</v>
      </c>
      <c r="C855" s="55" t="str">
        <f t="shared" si="26"/>
        <v>20513</v>
      </c>
      <c r="D855" s="55">
        <f>IF(SUM($D$1:D854)&gt;0,D854+1,IF(C855=Maanden!$A$5,1,""))</f>
        <v>405</v>
      </c>
      <c r="E855" s="56">
        <v>55213</v>
      </c>
      <c r="F855" s="56">
        <v>55243</v>
      </c>
      <c r="G855" s="58" t="str">
        <f t="shared" si="27"/>
        <v>20513</v>
      </c>
    </row>
    <row r="856" spans="1:7" x14ac:dyDescent="0.25">
      <c r="A856" s="56">
        <v>30076</v>
      </c>
      <c r="C856" s="55" t="str">
        <f t="shared" si="26"/>
        <v>20514</v>
      </c>
      <c r="D856" s="55">
        <f>IF(SUM($D$1:D855)&gt;0,D855+1,IF(C856=Maanden!$A$5,1,""))</f>
        <v>406</v>
      </c>
      <c r="E856" s="56">
        <v>55244</v>
      </c>
      <c r="F856" s="56">
        <v>55273</v>
      </c>
      <c r="G856" s="58" t="str">
        <f t="shared" si="27"/>
        <v>20514</v>
      </c>
    </row>
    <row r="857" spans="1:7" x14ac:dyDescent="0.25">
      <c r="A857" s="56">
        <v>30077</v>
      </c>
      <c r="C857" s="55" t="str">
        <f t="shared" si="26"/>
        <v>20515</v>
      </c>
      <c r="D857" s="55">
        <f>IF(SUM($D$1:D856)&gt;0,D856+1,IF(C857=Maanden!$A$5,1,""))</f>
        <v>407</v>
      </c>
      <c r="E857" s="56">
        <v>55274</v>
      </c>
      <c r="F857" s="56">
        <v>55304</v>
      </c>
      <c r="G857" s="58" t="str">
        <f t="shared" si="27"/>
        <v>20515</v>
      </c>
    </row>
    <row r="858" spans="1:7" x14ac:dyDescent="0.25">
      <c r="A858" s="56">
        <v>30078</v>
      </c>
      <c r="C858" s="55" t="str">
        <f t="shared" si="26"/>
        <v>20516</v>
      </c>
      <c r="D858" s="55">
        <f>IF(SUM($D$1:D857)&gt;0,D857+1,IF(C858=Maanden!$A$5,1,""))</f>
        <v>408</v>
      </c>
      <c r="E858" s="56">
        <v>55305</v>
      </c>
      <c r="F858" s="56">
        <v>55334</v>
      </c>
      <c r="G858" s="58" t="str">
        <f t="shared" si="27"/>
        <v>20516</v>
      </c>
    </row>
    <row r="859" spans="1:7" x14ac:dyDescent="0.25">
      <c r="A859" s="56">
        <v>30079</v>
      </c>
      <c r="C859" s="55" t="str">
        <f t="shared" si="26"/>
        <v>20517</v>
      </c>
      <c r="D859" s="55">
        <f>IF(SUM($D$1:D858)&gt;0,D858+1,IF(C859=Maanden!$A$5,1,""))</f>
        <v>409</v>
      </c>
      <c r="E859" s="56">
        <v>55335</v>
      </c>
      <c r="F859" s="56">
        <v>55365</v>
      </c>
      <c r="G859" s="58" t="str">
        <f t="shared" si="27"/>
        <v>20517</v>
      </c>
    </row>
    <row r="860" spans="1:7" x14ac:dyDescent="0.25">
      <c r="A860" s="56">
        <v>30080</v>
      </c>
      <c r="C860" s="55" t="str">
        <f t="shared" si="26"/>
        <v>20518</v>
      </c>
      <c r="D860" s="55">
        <f>IF(SUM($D$1:D859)&gt;0,D859+1,IF(C860=Maanden!$A$5,1,""))</f>
        <v>410</v>
      </c>
      <c r="E860" s="56">
        <v>55366</v>
      </c>
      <c r="F860" s="56">
        <v>55396</v>
      </c>
      <c r="G860" s="58" t="str">
        <f t="shared" si="27"/>
        <v>20518</v>
      </c>
    </row>
    <row r="861" spans="1:7" x14ac:dyDescent="0.25">
      <c r="A861" s="56">
        <v>30081</v>
      </c>
      <c r="C861" s="55" t="str">
        <f t="shared" si="26"/>
        <v>20519</v>
      </c>
      <c r="D861" s="55">
        <f>IF(SUM($D$1:D860)&gt;0,D860+1,IF(C861=Maanden!$A$5,1,""))</f>
        <v>411</v>
      </c>
      <c r="E861" s="56">
        <v>55397</v>
      </c>
      <c r="F861" s="56">
        <v>55426</v>
      </c>
      <c r="G861" s="58" t="str">
        <f t="shared" si="27"/>
        <v>20519</v>
      </c>
    </row>
    <row r="862" spans="1:7" x14ac:dyDescent="0.25">
      <c r="A862" s="56">
        <v>30082</v>
      </c>
      <c r="C862" s="55" t="str">
        <f t="shared" si="26"/>
        <v>205110</v>
      </c>
      <c r="D862" s="55">
        <f>IF(SUM($D$1:D861)&gt;0,D861+1,IF(C862=Maanden!$A$5,1,""))</f>
        <v>412</v>
      </c>
      <c r="E862" s="56">
        <v>55427</v>
      </c>
      <c r="F862" s="56">
        <v>55457</v>
      </c>
      <c r="G862" s="58" t="str">
        <f t="shared" si="27"/>
        <v>205110</v>
      </c>
    </row>
    <row r="863" spans="1:7" x14ac:dyDescent="0.25">
      <c r="A863" s="56">
        <v>30083</v>
      </c>
      <c r="C863" s="55" t="str">
        <f t="shared" si="26"/>
        <v>205111</v>
      </c>
      <c r="D863" s="55">
        <f>IF(SUM($D$1:D862)&gt;0,D862+1,IF(C863=Maanden!$A$5,1,""))</f>
        <v>413</v>
      </c>
      <c r="E863" s="56">
        <v>55458</v>
      </c>
      <c r="F863" s="56">
        <v>55487</v>
      </c>
      <c r="G863" s="58" t="str">
        <f t="shared" si="27"/>
        <v>205111</v>
      </c>
    </row>
    <row r="864" spans="1:7" x14ac:dyDescent="0.25">
      <c r="A864" s="56">
        <v>30084</v>
      </c>
      <c r="C864" s="55" t="str">
        <f t="shared" si="26"/>
        <v>205112</v>
      </c>
      <c r="D864" s="55">
        <f>IF(SUM($D$1:D863)&gt;0,D863+1,IF(C864=Maanden!$A$5,1,""))</f>
        <v>414</v>
      </c>
      <c r="E864" s="56">
        <v>55488</v>
      </c>
      <c r="F864" s="56">
        <v>55518</v>
      </c>
      <c r="G864" s="58" t="str">
        <f t="shared" si="27"/>
        <v>205112</v>
      </c>
    </row>
    <row r="865" spans="1:7" x14ac:dyDescent="0.25">
      <c r="A865" s="56">
        <v>30085</v>
      </c>
      <c r="C865" s="55" t="str">
        <f t="shared" si="26"/>
        <v>20521</v>
      </c>
      <c r="D865" s="55">
        <f>IF(SUM($D$1:D864)&gt;0,D864+1,IF(C865=Maanden!$A$5,1,""))</f>
        <v>415</v>
      </c>
      <c r="E865" s="56">
        <v>55519</v>
      </c>
      <c r="F865" s="56">
        <v>55549</v>
      </c>
      <c r="G865" s="58" t="str">
        <f t="shared" si="27"/>
        <v>20521</v>
      </c>
    </row>
    <row r="866" spans="1:7" x14ac:dyDescent="0.25">
      <c r="A866" s="56">
        <v>30086</v>
      </c>
      <c r="C866" s="55" t="str">
        <f t="shared" si="26"/>
        <v>20522</v>
      </c>
      <c r="D866" s="55">
        <f>IF(SUM($D$1:D865)&gt;0,D865+1,IF(C866=Maanden!$A$5,1,""))</f>
        <v>416</v>
      </c>
      <c r="E866" s="56">
        <v>55550</v>
      </c>
      <c r="F866" s="56">
        <v>55578</v>
      </c>
      <c r="G866" s="58" t="str">
        <f t="shared" si="27"/>
        <v>20522</v>
      </c>
    </row>
    <row r="867" spans="1:7" x14ac:dyDescent="0.25">
      <c r="A867" s="56">
        <v>30087</v>
      </c>
      <c r="C867" s="55" t="str">
        <f t="shared" si="26"/>
        <v>20523</v>
      </c>
      <c r="D867" s="55">
        <f>IF(SUM($D$1:D866)&gt;0,D866+1,IF(C867=Maanden!$A$5,1,""))</f>
        <v>417</v>
      </c>
      <c r="E867" s="56">
        <v>55579</v>
      </c>
      <c r="F867" s="56">
        <v>55609</v>
      </c>
      <c r="G867" s="58" t="str">
        <f t="shared" si="27"/>
        <v>20523</v>
      </c>
    </row>
    <row r="868" spans="1:7" x14ac:dyDescent="0.25">
      <c r="A868" s="56">
        <v>30088</v>
      </c>
      <c r="C868" s="55" t="str">
        <f t="shared" si="26"/>
        <v>20524</v>
      </c>
      <c r="D868" s="55">
        <f>IF(SUM($D$1:D867)&gt;0,D867+1,IF(C868=Maanden!$A$5,1,""))</f>
        <v>418</v>
      </c>
      <c r="E868" s="56">
        <v>55610</v>
      </c>
      <c r="F868" s="56">
        <v>55639</v>
      </c>
      <c r="G868" s="58" t="str">
        <f t="shared" si="27"/>
        <v>20524</v>
      </c>
    </row>
    <row r="869" spans="1:7" x14ac:dyDescent="0.25">
      <c r="A869" s="56">
        <v>30089</v>
      </c>
      <c r="C869" s="55" t="str">
        <f t="shared" si="26"/>
        <v>20525</v>
      </c>
      <c r="D869" s="55">
        <f>IF(SUM($D$1:D868)&gt;0,D868+1,IF(C869=Maanden!$A$5,1,""))</f>
        <v>419</v>
      </c>
      <c r="E869" s="56">
        <v>55640</v>
      </c>
      <c r="F869" s="56">
        <v>55670</v>
      </c>
      <c r="G869" s="58" t="str">
        <f t="shared" si="27"/>
        <v>20525</v>
      </c>
    </row>
    <row r="870" spans="1:7" x14ac:dyDescent="0.25">
      <c r="A870" s="56">
        <v>30090</v>
      </c>
      <c r="C870" s="55" t="str">
        <f t="shared" si="26"/>
        <v>20526</v>
      </c>
      <c r="D870" s="55">
        <f>IF(SUM($D$1:D869)&gt;0,D869+1,IF(C870=Maanden!$A$5,1,""))</f>
        <v>420</v>
      </c>
      <c r="E870" s="56">
        <v>55671</v>
      </c>
      <c r="F870" s="56">
        <v>55700</v>
      </c>
      <c r="G870" s="58" t="str">
        <f t="shared" si="27"/>
        <v>20526</v>
      </c>
    </row>
    <row r="871" spans="1:7" x14ac:dyDescent="0.25">
      <c r="A871" s="56">
        <v>30091</v>
      </c>
      <c r="C871" s="55" t="str">
        <f t="shared" si="26"/>
        <v>20527</v>
      </c>
      <c r="D871" s="55">
        <f>IF(SUM($D$1:D870)&gt;0,D870+1,IF(C871=Maanden!$A$5,1,""))</f>
        <v>421</v>
      </c>
      <c r="E871" s="56">
        <v>55701</v>
      </c>
      <c r="F871" s="56">
        <v>55731</v>
      </c>
      <c r="G871" s="58" t="str">
        <f t="shared" si="27"/>
        <v>20527</v>
      </c>
    </row>
    <row r="872" spans="1:7" x14ac:dyDescent="0.25">
      <c r="A872" s="56">
        <v>30092</v>
      </c>
      <c r="C872" s="55" t="str">
        <f t="shared" si="26"/>
        <v>20528</v>
      </c>
      <c r="D872" s="55">
        <f>IF(SUM($D$1:D871)&gt;0,D871+1,IF(C872=Maanden!$A$5,1,""))</f>
        <v>422</v>
      </c>
      <c r="E872" s="56">
        <v>55732</v>
      </c>
      <c r="F872" s="56">
        <v>55762</v>
      </c>
      <c r="G872" s="58" t="str">
        <f t="shared" si="27"/>
        <v>20528</v>
      </c>
    </row>
    <row r="873" spans="1:7" x14ac:dyDescent="0.25">
      <c r="A873" s="56">
        <v>30093</v>
      </c>
      <c r="C873" s="55" t="str">
        <f t="shared" si="26"/>
        <v>20529</v>
      </c>
      <c r="D873" s="55">
        <f>IF(SUM($D$1:D872)&gt;0,D872+1,IF(C873=Maanden!$A$5,1,""))</f>
        <v>423</v>
      </c>
      <c r="E873" s="56">
        <v>55763</v>
      </c>
      <c r="F873" s="56">
        <v>55792</v>
      </c>
      <c r="G873" s="58" t="str">
        <f t="shared" si="27"/>
        <v>20529</v>
      </c>
    </row>
    <row r="874" spans="1:7" x14ac:dyDescent="0.25">
      <c r="A874" s="56">
        <v>30094</v>
      </c>
      <c r="C874" s="55" t="str">
        <f t="shared" si="26"/>
        <v>205210</v>
      </c>
      <c r="D874" s="55">
        <f>IF(SUM($D$1:D873)&gt;0,D873+1,IF(C874=Maanden!$A$5,1,""))</f>
        <v>424</v>
      </c>
      <c r="E874" s="56">
        <v>55793</v>
      </c>
      <c r="F874" s="56">
        <v>55823</v>
      </c>
      <c r="G874" s="58" t="str">
        <f t="shared" si="27"/>
        <v>205210</v>
      </c>
    </row>
    <row r="875" spans="1:7" x14ac:dyDescent="0.25">
      <c r="A875" s="56">
        <v>30095</v>
      </c>
      <c r="C875" s="55" t="str">
        <f t="shared" si="26"/>
        <v>205211</v>
      </c>
      <c r="D875" s="55">
        <f>IF(SUM($D$1:D874)&gt;0,D874+1,IF(C875=Maanden!$A$5,1,""))</f>
        <v>425</v>
      </c>
      <c r="E875" s="56">
        <v>55824</v>
      </c>
      <c r="F875" s="56">
        <v>55853</v>
      </c>
      <c r="G875" s="58" t="str">
        <f t="shared" si="27"/>
        <v>205211</v>
      </c>
    </row>
    <row r="876" spans="1:7" x14ac:dyDescent="0.25">
      <c r="A876" s="56">
        <v>30096</v>
      </c>
      <c r="C876" s="55" t="str">
        <f t="shared" si="26"/>
        <v>205212</v>
      </c>
      <c r="D876" s="55">
        <f>IF(SUM($D$1:D875)&gt;0,D875+1,IF(C876=Maanden!$A$5,1,""))</f>
        <v>426</v>
      </c>
      <c r="E876" s="56">
        <v>55854</v>
      </c>
      <c r="F876" s="56">
        <v>55884</v>
      </c>
      <c r="G876" s="58" t="str">
        <f t="shared" si="27"/>
        <v>205212</v>
      </c>
    </row>
    <row r="877" spans="1:7" x14ac:dyDescent="0.25">
      <c r="A877" s="56">
        <v>30097</v>
      </c>
      <c r="C877" s="55" t="str">
        <f t="shared" ref="C877:C940" si="28">CONCATENATE(YEAR(E877),MONTH(E877))</f>
        <v>20531</v>
      </c>
      <c r="D877" s="55">
        <f>IF(SUM($D$1:D876)&gt;0,D876+1,IF(C877=Maanden!$A$5,1,""))</f>
        <v>427</v>
      </c>
      <c r="E877" s="56">
        <v>55885</v>
      </c>
      <c r="F877" s="56">
        <v>55915</v>
      </c>
      <c r="G877" s="58" t="str">
        <f t="shared" si="27"/>
        <v>20531</v>
      </c>
    </row>
    <row r="878" spans="1:7" x14ac:dyDescent="0.25">
      <c r="A878" s="56">
        <v>30098</v>
      </c>
      <c r="C878" s="55" t="str">
        <f t="shared" si="28"/>
        <v>20532</v>
      </c>
      <c r="D878" s="55">
        <f>IF(SUM($D$1:D877)&gt;0,D877+1,IF(C878=Maanden!$A$5,1,""))</f>
        <v>428</v>
      </c>
      <c r="E878" s="56">
        <v>55916</v>
      </c>
      <c r="F878" s="56">
        <v>55943</v>
      </c>
      <c r="G878" s="58" t="str">
        <f t="shared" si="27"/>
        <v>20532</v>
      </c>
    </row>
    <row r="879" spans="1:7" x14ac:dyDescent="0.25">
      <c r="A879" s="56">
        <v>30099</v>
      </c>
      <c r="C879" s="55" t="str">
        <f t="shared" si="28"/>
        <v>20533</v>
      </c>
      <c r="D879" s="55">
        <f>IF(SUM($D$1:D878)&gt;0,D878+1,IF(C879=Maanden!$A$5,1,""))</f>
        <v>429</v>
      </c>
      <c r="E879" s="56">
        <v>55944</v>
      </c>
      <c r="F879" s="56">
        <v>55974</v>
      </c>
      <c r="G879" s="58" t="str">
        <f t="shared" si="27"/>
        <v>20533</v>
      </c>
    </row>
    <row r="880" spans="1:7" x14ac:dyDescent="0.25">
      <c r="A880" s="56">
        <v>30100</v>
      </c>
      <c r="C880" s="55" t="str">
        <f t="shared" si="28"/>
        <v>20534</v>
      </c>
      <c r="D880" s="55">
        <f>IF(SUM($D$1:D879)&gt;0,D879+1,IF(C880=Maanden!$A$5,1,""))</f>
        <v>430</v>
      </c>
      <c r="E880" s="56">
        <v>55975</v>
      </c>
      <c r="F880" s="56">
        <v>56004</v>
      </c>
      <c r="G880" s="58" t="str">
        <f t="shared" si="27"/>
        <v>20534</v>
      </c>
    </row>
    <row r="881" spans="1:7" x14ac:dyDescent="0.25">
      <c r="A881" s="56">
        <v>30101</v>
      </c>
      <c r="C881" s="55" t="str">
        <f t="shared" si="28"/>
        <v>20535</v>
      </c>
      <c r="D881" s="55">
        <f>IF(SUM($D$1:D880)&gt;0,D880+1,IF(C881=Maanden!$A$5,1,""))</f>
        <v>431</v>
      </c>
      <c r="E881" s="56">
        <v>56005</v>
      </c>
      <c r="F881" s="56">
        <v>56035</v>
      </c>
      <c r="G881" s="58" t="str">
        <f t="shared" si="27"/>
        <v>20535</v>
      </c>
    </row>
    <row r="882" spans="1:7" x14ac:dyDescent="0.25">
      <c r="A882" s="56">
        <v>30102</v>
      </c>
      <c r="C882" s="55" t="str">
        <f t="shared" si="28"/>
        <v>20536</v>
      </c>
      <c r="D882" s="55">
        <f>IF(SUM($D$1:D881)&gt;0,D881+1,IF(C882=Maanden!$A$5,1,""))</f>
        <v>432</v>
      </c>
      <c r="E882" s="56">
        <v>56036</v>
      </c>
      <c r="F882" s="56">
        <v>56065</v>
      </c>
      <c r="G882" s="58" t="str">
        <f t="shared" si="27"/>
        <v>20536</v>
      </c>
    </row>
    <row r="883" spans="1:7" x14ac:dyDescent="0.25">
      <c r="A883" s="56">
        <v>30103</v>
      </c>
      <c r="C883" s="55" t="str">
        <f t="shared" si="28"/>
        <v>20537</v>
      </c>
      <c r="D883" s="55">
        <f>IF(SUM($D$1:D882)&gt;0,D882+1,IF(C883=Maanden!$A$5,1,""))</f>
        <v>433</v>
      </c>
      <c r="E883" s="56">
        <v>56066</v>
      </c>
      <c r="F883" s="56">
        <v>56096</v>
      </c>
      <c r="G883" s="58" t="str">
        <f t="shared" si="27"/>
        <v>20537</v>
      </c>
    </row>
    <row r="884" spans="1:7" x14ac:dyDescent="0.25">
      <c r="A884" s="56">
        <v>30104</v>
      </c>
      <c r="C884" s="55" t="str">
        <f t="shared" si="28"/>
        <v>20538</v>
      </c>
      <c r="D884" s="55">
        <f>IF(SUM($D$1:D883)&gt;0,D883+1,IF(C884=Maanden!$A$5,1,""))</f>
        <v>434</v>
      </c>
      <c r="E884" s="56">
        <v>56097</v>
      </c>
      <c r="F884" s="56">
        <v>56127</v>
      </c>
      <c r="G884" s="58" t="str">
        <f t="shared" si="27"/>
        <v>20538</v>
      </c>
    </row>
    <row r="885" spans="1:7" x14ac:dyDescent="0.25">
      <c r="A885" s="56">
        <v>30105</v>
      </c>
      <c r="C885" s="55" t="str">
        <f t="shared" si="28"/>
        <v>20539</v>
      </c>
      <c r="D885" s="55">
        <f>IF(SUM($D$1:D884)&gt;0,D884+1,IF(C885=Maanden!$A$5,1,""))</f>
        <v>435</v>
      </c>
      <c r="E885" s="56">
        <v>56128</v>
      </c>
      <c r="F885" s="56">
        <v>56157</v>
      </c>
      <c r="G885" s="58" t="str">
        <f t="shared" si="27"/>
        <v>20539</v>
      </c>
    </row>
    <row r="886" spans="1:7" x14ac:dyDescent="0.25">
      <c r="A886" s="56">
        <v>30106</v>
      </c>
      <c r="C886" s="55" t="str">
        <f t="shared" si="28"/>
        <v>205310</v>
      </c>
      <c r="D886" s="55">
        <f>IF(SUM($D$1:D885)&gt;0,D885+1,IF(C886=Maanden!$A$5,1,""))</f>
        <v>436</v>
      </c>
      <c r="E886" s="56">
        <v>56158</v>
      </c>
      <c r="F886" s="56">
        <v>56188</v>
      </c>
      <c r="G886" s="58" t="str">
        <f t="shared" si="27"/>
        <v>205310</v>
      </c>
    </row>
    <row r="887" spans="1:7" x14ac:dyDescent="0.25">
      <c r="A887" s="56">
        <v>30107</v>
      </c>
      <c r="C887" s="55" t="str">
        <f t="shared" si="28"/>
        <v>205311</v>
      </c>
      <c r="D887" s="55">
        <f>IF(SUM($D$1:D886)&gt;0,D886+1,IF(C887=Maanden!$A$5,1,""))</f>
        <v>437</v>
      </c>
      <c r="E887" s="56">
        <v>56189</v>
      </c>
      <c r="F887" s="56">
        <v>56218</v>
      </c>
      <c r="G887" s="58" t="str">
        <f t="shared" si="27"/>
        <v>205311</v>
      </c>
    </row>
    <row r="888" spans="1:7" x14ac:dyDescent="0.25">
      <c r="A888" s="56">
        <v>30108</v>
      </c>
      <c r="C888" s="55" t="str">
        <f t="shared" si="28"/>
        <v>205312</v>
      </c>
      <c r="D888" s="55">
        <f>IF(SUM($D$1:D887)&gt;0,D887+1,IF(C888=Maanden!$A$5,1,""))</f>
        <v>438</v>
      </c>
      <c r="E888" s="56">
        <v>56219</v>
      </c>
      <c r="F888" s="56">
        <v>56249</v>
      </c>
      <c r="G888" s="58" t="str">
        <f t="shared" si="27"/>
        <v>205312</v>
      </c>
    </row>
    <row r="889" spans="1:7" x14ac:dyDescent="0.25">
      <c r="A889" s="56">
        <v>30109</v>
      </c>
      <c r="C889" s="55" t="str">
        <f t="shared" si="28"/>
        <v>20541</v>
      </c>
      <c r="D889" s="55">
        <f>IF(SUM($D$1:D888)&gt;0,D888+1,IF(C889=Maanden!$A$5,1,""))</f>
        <v>439</v>
      </c>
      <c r="E889" s="56">
        <v>56250</v>
      </c>
      <c r="F889" s="56">
        <v>56280</v>
      </c>
      <c r="G889" s="58" t="str">
        <f t="shared" si="27"/>
        <v>20541</v>
      </c>
    </row>
    <row r="890" spans="1:7" x14ac:dyDescent="0.25">
      <c r="A890" s="56">
        <v>30110</v>
      </c>
      <c r="C890" s="55" t="str">
        <f t="shared" si="28"/>
        <v>20542</v>
      </c>
      <c r="D890" s="55">
        <f>IF(SUM($D$1:D889)&gt;0,D889+1,IF(C890=Maanden!$A$5,1,""))</f>
        <v>440</v>
      </c>
      <c r="E890" s="56">
        <v>56281</v>
      </c>
      <c r="F890" s="56">
        <v>56308</v>
      </c>
      <c r="G890" s="58" t="str">
        <f t="shared" si="27"/>
        <v>20542</v>
      </c>
    </row>
    <row r="891" spans="1:7" x14ac:dyDescent="0.25">
      <c r="A891" s="56">
        <v>30111</v>
      </c>
      <c r="C891" s="55" t="str">
        <f t="shared" si="28"/>
        <v>20543</v>
      </c>
      <c r="D891" s="55">
        <f>IF(SUM($D$1:D890)&gt;0,D890+1,IF(C891=Maanden!$A$5,1,""))</f>
        <v>441</v>
      </c>
      <c r="E891" s="56">
        <v>56309</v>
      </c>
      <c r="F891" s="56">
        <v>56339</v>
      </c>
      <c r="G891" s="58" t="str">
        <f t="shared" si="27"/>
        <v>20543</v>
      </c>
    </row>
    <row r="892" spans="1:7" x14ac:dyDescent="0.25">
      <c r="A892" s="56">
        <v>30112</v>
      </c>
      <c r="C892" s="55" t="str">
        <f t="shared" si="28"/>
        <v>20544</v>
      </c>
      <c r="D892" s="55">
        <f>IF(SUM($D$1:D891)&gt;0,D891+1,IF(C892=Maanden!$A$5,1,""))</f>
        <v>442</v>
      </c>
      <c r="E892" s="56">
        <v>56340</v>
      </c>
      <c r="F892" s="56">
        <v>56369</v>
      </c>
      <c r="G892" s="58" t="str">
        <f t="shared" si="27"/>
        <v>20544</v>
      </c>
    </row>
    <row r="893" spans="1:7" x14ac:dyDescent="0.25">
      <c r="A893" s="56">
        <v>30113</v>
      </c>
      <c r="C893" s="55" t="str">
        <f t="shared" si="28"/>
        <v>20545</v>
      </c>
      <c r="D893" s="55">
        <f>IF(SUM($D$1:D892)&gt;0,D892+1,IF(C893=Maanden!$A$5,1,""))</f>
        <v>443</v>
      </c>
      <c r="E893" s="56">
        <v>56370</v>
      </c>
      <c r="F893" s="56">
        <v>56400</v>
      </c>
      <c r="G893" s="58" t="str">
        <f t="shared" si="27"/>
        <v>20545</v>
      </c>
    </row>
    <row r="894" spans="1:7" x14ac:dyDescent="0.25">
      <c r="A894" s="56">
        <v>30114</v>
      </c>
      <c r="C894" s="55" t="str">
        <f t="shared" si="28"/>
        <v>20546</v>
      </c>
      <c r="D894" s="55">
        <f>IF(SUM($D$1:D893)&gt;0,D893+1,IF(C894=Maanden!$A$5,1,""))</f>
        <v>444</v>
      </c>
      <c r="E894" s="56">
        <v>56401</v>
      </c>
      <c r="F894" s="56">
        <v>56430</v>
      </c>
      <c r="G894" s="58" t="str">
        <f t="shared" si="27"/>
        <v>20546</v>
      </c>
    </row>
    <row r="895" spans="1:7" x14ac:dyDescent="0.25">
      <c r="A895" s="56">
        <v>30115</v>
      </c>
      <c r="C895" s="55" t="str">
        <f t="shared" si="28"/>
        <v>20547</v>
      </c>
      <c r="D895" s="55">
        <f>IF(SUM($D$1:D894)&gt;0,D894+1,IF(C895=Maanden!$A$5,1,""))</f>
        <v>445</v>
      </c>
      <c r="E895" s="56">
        <v>56431</v>
      </c>
      <c r="F895" s="56">
        <v>56461</v>
      </c>
      <c r="G895" s="58" t="str">
        <f t="shared" si="27"/>
        <v>20547</v>
      </c>
    </row>
    <row r="896" spans="1:7" x14ac:dyDescent="0.25">
      <c r="A896" s="56">
        <v>30116</v>
      </c>
      <c r="C896" s="55" t="str">
        <f t="shared" si="28"/>
        <v>20548</v>
      </c>
      <c r="D896" s="55">
        <f>IF(SUM($D$1:D895)&gt;0,D895+1,IF(C896=Maanden!$A$5,1,""))</f>
        <v>446</v>
      </c>
      <c r="E896" s="56">
        <v>56462</v>
      </c>
      <c r="F896" s="56">
        <v>56492</v>
      </c>
      <c r="G896" s="58" t="str">
        <f t="shared" si="27"/>
        <v>20548</v>
      </c>
    </row>
    <row r="897" spans="1:7" x14ac:dyDescent="0.25">
      <c r="A897" s="56">
        <v>30117</v>
      </c>
      <c r="C897" s="55" t="str">
        <f t="shared" si="28"/>
        <v>20549</v>
      </c>
      <c r="D897" s="55">
        <f>IF(SUM($D$1:D896)&gt;0,D896+1,IF(C897=Maanden!$A$5,1,""))</f>
        <v>447</v>
      </c>
      <c r="E897" s="56">
        <v>56493</v>
      </c>
      <c r="F897" s="56">
        <v>56522</v>
      </c>
      <c r="G897" s="58" t="str">
        <f t="shared" si="27"/>
        <v>20549</v>
      </c>
    </row>
    <row r="898" spans="1:7" x14ac:dyDescent="0.25">
      <c r="A898" s="56">
        <v>30118</v>
      </c>
      <c r="C898" s="55" t="str">
        <f t="shared" si="28"/>
        <v>205410</v>
      </c>
      <c r="D898" s="55">
        <f>IF(SUM($D$1:D897)&gt;0,D897+1,IF(C898=Maanden!$A$5,1,""))</f>
        <v>448</v>
      </c>
      <c r="E898" s="56">
        <v>56523</v>
      </c>
      <c r="F898" s="56">
        <v>56553</v>
      </c>
      <c r="G898" s="58" t="str">
        <f t="shared" ref="G898:G961" si="29">C898</f>
        <v>205410</v>
      </c>
    </row>
    <row r="899" spans="1:7" x14ac:dyDescent="0.25">
      <c r="A899" s="56">
        <v>30119</v>
      </c>
      <c r="C899" s="55" t="str">
        <f t="shared" si="28"/>
        <v>205411</v>
      </c>
      <c r="D899" s="55">
        <f>IF(SUM($D$1:D898)&gt;0,D898+1,IF(C899=Maanden!$A$5,1,""))</f>
        <v>449</v>
      </c>
      <c r="E899" s="56">
        <v>56554</v>
      </c>
      <c r="F899" s="56">
        <v>56583</v>
      </c>
      <c r="G899" s="58" t="str">
        <f t="shared" si="29"/>
        <v>205411</v>
      </c>
    </row>
    <row r="900" spans="1:7" x14ac:dyDescent="0.25">
      <c r="A900" s="56">
        <v>30120</v>
      </c>
      <c r="C900" s="55" t="str">
        <f t="shared" si="28"/>
        <v>205412</v>
      </c>
      <c r="D900" s="55">
        <f>IF(SUM($D$1:D899)&gt;0,D899+1,IF(C900=Maanden!$A$5,1,""))</f>
        <v>450</v>
      </c>
      <c r="E900" s="56">
        <v>56584</v>
      </c>
      <c r="F900" s="56">
        <v>56614</v>
      </c>
      <c r="G900" s="58" t="str">
        <f t="shared" si="29"/>
        <v>205412</v>
      </c>
    </row>
    <row r="901" spans="1:7" x14ac:dyDescent="0.25">
      <c r="A901" s="56">
        <v>30121</v>
      </c>
      <c r="C901" s="55" t="str">
        <f t="shared" si="28"/>
        <v>20551</v>
      </c>
      <c r="D901" s="55">
        <f>IF(SUM($D$1:D900)&gt;0,D900+1,IF(C901=Maanden!$A$5,1,""))</f>
        <v>451</v>
      </c>
      <c r="E901" s="56">
        <v>56615</v>
      </c>
      <c r="F901" s="56">
        <v>56645</v>
      </c>
      <c r="G901" s="58" t="str">
        <f t="shared" si="29"/>
        <v>20551</v>
      </c>
    </row>
    <row r="902" spans="1:7" x14ac:dyDescent="0.25">
      <c r="A902" s="56">
        <v>30122</v>
      </c>
      <c r="C902" s="55" t="str">
        <f t="shared" si="28"/>
        <v>20552</v>
      </c>
      <c r="D902" s="55">
        <f>IF(SUM($D$1:D901)&gt;0,D901+1,IF(C902=Maanden!$A$5,1,""))</f>
        <v>452</v>
      </c>
      <c r="E902" s="56">
        <v>56646</v>
      </c>
      <c r="F902" s="56">
        <v>56673</v>
      </c>
      <c r="G902" s="58" t="str">
        <f t="shared" si="29"/>
        <v>20552</v>
      </c>
    </row>
    <row r="903" spans="1:7" x14ac:dyDescent="0.25">
      <c r="A903" s="56">
        <v>30123</v>
      </c>
      <c r="C903" s="55" t="str">
        <f t="shared" si="28"/>
        <v>20553</v>
      </c>
      <c r="D903" s="55">
        <f>IF(SUM($D$1:D902)&gt;0,D902+1,IF(C903=Maanden!$A$5,1,""))</f>
        <v>453</v>
      </c>
      <c r="E903" s="56">
        <v>56674</v>
      </c>
      <c r="F903" s="56">
        <v>56704</v>
      </c>
      <c r="G903" s="58" t="str">
        <f t="shared" si="29"/>
        <v>20553</v>
      </c>
    </row>
    <row r="904" spans="1:7" x14ac:dyDescent="0.25">
      <c r="A904" s="56">
        <v>30124</v>
      </c>
      <c r="C904" s="55" t="str">
        <f t="shared" si="28"/>
        <v>20554</v>
      </c>
      <c r="D904" s="55">
        <f>IF(SUM($D$1:D903)&gt;0,D903+1,IF(C904=Maanden!$A$5,1,""))</f>
        <v>454</v>
      </c>
      <c r="E904" s="56">
        <v>56705</v>
      </c>
      <c r="F904" s="56">
        <v>56734</v>
      </c>
      <c r="G904" s="58" t="str">
        <f t="shared" si="29"/>
        <v>20554</v>
      </c>
    </row>
    <row r="905" spans="1:7" x14ac:dyDescent="0.25">
      <c r="A905" s="56">
        <v>30125</v>
      </c>
      <c r="C905" s="55" t="str">
        <f t="shared" si="28"/>
        <v>20555</v>
      </c>
      <c r="D905" s="55">
        <f>IF(SUM($D$1:D904)&gt;0,D904+1,IF(C905=Maanden!$A$5,1,""))</f>
        <v>455</v>
      </c>
      <c r="E905" s="56">
        <v>56735</v>
      </c>
      <c r="F905" s="56">
        <v>56765</v>
      </c>
      <c r="G905" s="58" t="str">
        <f t="shared" si="29"/>
        <v>20555</v>
      </c>
    </row>
    <row r="906" spans="1:7" x14ac:dyDescent="0.25">
      <c r="A906" s="56">
        <v>30126</v>
      </c>
      <c r="C906" s="55" t="str">
        <f t="shared" si="28"/>
        <v>20556</v>
      </c>
      <c r="D906" s="55">
        <f>IF(SUM($D$1:D905)&gt;0,D905+1,IF(C906=Maanden!$A$5,1,""))</f>
        <v>456</v>
      </c>
      <c r="E906" s="56">
        <v>56766</v>
      </c>
      <c r="F906" s="56">
        <v>56795</v>
      </c>
      <c r="G906" s="58" t="str">
        <f t="shared" si="29"/>
        <v>20556</v>
      </c>
    </row>
    <row r="907" spans="1:7" x14ac:dyDescent="0.25">
      <c r="A907" s="56">
        <v>30127</v>
      </c>
      <c r="C907" s="55" t="str">
        <f t="shared" si="28"/>
        <v>20557</v>
      </c>
      <c r="D907" s="55">
        <f>IF(SUM($D$1:D906)&gt;0,D906+1,IF(C907=Maanden!$A$5,1,""))</f>
        <v>457</v>
      </c>
      <c r="E907" s="56">
        <v>56796</v>
      </c>
      <c r="F907" s="56">
        <v>56826</v>
      </c>
      <c r="G907" s="58" t="str">
        <f t="shared" si="29"/>
        <v>20557</v>
      </c>
    </row>
    <row r="908" spans="1:7" x14ac:dyDescent="0.25">
      <c r="A908" s="56">
        <v>30128</v>
      </c>
      <c r="C908" s="55" t="str">
        <f t="shared" si="28"/>
        <v>20558</v>
      </c>
      <c r="D908" s="55">
        <f>IF(SUM($D$1:D907)&gt;0,D907+1,IF(C908=Maanden!$A$5,1,""))</f>
        <v>458</v>
      </c>
      <c r="E908" s="56">
        <v>56827</v>
      </c>
      <c r="F908" s="56">
        <v>56857</v>
      </c>
      <c r="G908" s="58" t="str">
        <f t="shared" si="29"/>
        <v>20558</v>
      </c>
    </row>
    <row r="909" spans="1:7" x14ac:dyDescent="0.25">
      <c r="A909" s="56">
        <v>30129</v>
      </c>
      <c r="C909" s="55" t="str">
        <f t="shared" si="28"/>
        <v>20559</v>
      </c>
      <c r="D909" s="55">
        <f>IF(SUM($D$1:D908)&gt;0,D908+1,IF(C909=Maanden!$A$5,1,""))</f>
        <v>459</v>
      </c>
      <c r="E909" s="56">
        <v>56858</v>
      </c>
      <c r="F909" s="56">
        <v>56887</v>
      </c>
      <c r="G909" s="58" t="str">
        <f t="shared" si="29"/>
        <v>20559</v>
      </c>
    </row>
    <row r="910" spans="1:7" x14ac:dyDescent="0.25">
      <c r="A910" s="56">
        <v>30130</v>
      </c>
      <c r="C910" s="55" t="str">
        <f t="shared" si="28"/>
        <v>205510</v>
      </c>
      <c r="D910" s="55">
        <f>IF(SUM($D$1:D909)&gt;0,D909+1,IF(C910=Maanden!$A$5,1,""))</f>
        <v>460</v>
      </c>
      <c r="E910" s="56">
        <v>56888</v>
      </c>
      <c r="F910" s="56">
        <v>56918</v>
      </c>
      <c r="G910" s="58" t="str">
        <f t="shared" si="29"/>
        <v>205510</v>
      </c>
    </row>
    <row r="911" spans="1:7" x14ac:dyDescent="0.25">
      <c r="A911" s="56">
        <v>30131</v>
      </c>
      <c r="C911" s="55" t="str">
        <f t="shared" si="28"/>
        <v>205511</v>
      </c>
      <c r="D911" s="55">
        <f>IF(SUM($D$1:D910)&gt;0,D910+1,IF(C911=Maanden!$A$5,1,""))</f>
        <v>461</v>
      </c>
      <c r="E911" s="56">
        <v>56919</v>
      </c>
      <c r="F911" s="56">
        <v>56948</v>
      </c>
      <c r="G911" s="58" t="str">
        <f t="shared" si="29"/>
        <v>205511</v>
      </c>
    </row>
    <row r="912" spans="1:7" x14ac:dyDescent="0.25">
      <c r="A912" s="56">
        <v>30132</v>
      </c>
      <c r="C912" s="55" t="str">
        <f t="shared" si="28"/>
        <v>205512</v>
      </c>
      <c r="D912" s="55">
        <f>IF(SUM($D$1:D911)&gt;0,D911+1,IF(C912=Maanden!$A$5,1,""))</f>
        <v>462</v>
      </c>
      <c r="E912" s="56">
        <v>56949</v>
      </c>
      <c r="F912" s="56">
        <v>56979</v>
      </c>
      <c r="G912" s="58" t="str">
        <f t="shared" si="29"/>
        <v>205512</v>
      </c>
    </row>
    <row r="913" spans="1:7" x14ac:dyDescent="0.25">
      <c r="A913" s="56">
        <v>30133</v>
      </c>
      <c r="C913" s="55" t="str">
        <f t="shared" si="28"/>
        <v>20561</v>
      </c>
      <c r="D913" s="55">
        <f>IF(SUM($D$1:D912)&gt;0,D912+1,IF(C913=Maanden!$A$5,1,""))</f>
        <v>463</v>
      </c>
      <c r="E913" s="56">
        <v>56980</v>
      </c>
      <c r="F913" s="56">
        <v>57010</v>
      </c>
      <c r="G913" s="58" t="str">
        <f t="shared" si="29"/>
        <v>20561</v>
      </c>
    </row>
    <row r="914" spans="1:7" x14ac:dyDescent="0.25">
      <c r="A914" s="56">
        <v>30134</v>
      </c>
      <c r="C914" s="55" t="str">
        <f t="shared" si="28"/>
        <v>20562</v>
      </c>
      <c r="D914" s="55">
        <f>IF(SUM($D$1:D913)&gt;0,D913+1,IF(C914=Maanden!$A$5,1,""))</f>
        <v>464</v>
      </c>
      <c r="E914" s="56">
        <v>57011</v>
      </c>
      <c r="F914" s="56">
        <v>57039</v>
      </c>
      <c r="G914" s="58" t="str">
        <f t="shared" si="29"/>
        <v>20562</v>
      </c>
    </row>
    <row r="915" spans="1:7" x14ac:dyDescent="0.25">
      <c r="A915" s="56">
        <v>30135</v>
      </c>
      <c r="C915" s="55" t="str">
        <f t="shared" si="28"/>
        <v>20563</v>
      </c>
      <c r="D915" s="55">
        <f>IF(SUM($D$1:D914)&gt;0,D914+1,IF(C915=Maanden!$A$5,1,""))</f>
        <v>465</v>
      </c>
      <c r="E915" s="56">
        <v>57040</v>
      </c>
      <c r="F915" s="56">
        <v>57070</v>
      </c>
      <c r="G915" s="58" t="str">
        <f t="shared" si="29"/>
        <v>20563</v>
      </c>
    </row>
    <row r="916" spans="1:7" x14ac:dyDescent="0.25">
      <c r="A916" s="56">
        <v>30136</v>
      </c>
      <c r="C916" s="55" t="str">
        <f t="shared" si="28"/>
        <v>20564</v>
      </c>
      <c r="D916" s="55">
        <f>IF(SUM($D$1:D915)&gt;0,D915+1,IF(C916=Maanden!$A$5,1,""))</f>
        <v>466</v>
      </c>
      <c r="E916" s="56">
        <v>57071</v>
      </c>
      <c r="F916" s="56">
        <v>57100</v>
      </c>
      <c r="G916" s="58" t="str">
        <f t="shared" si="29"/>
        <v>20564</v>
      </c>
    </row>
    <row r="917" spans="1:7" x14ac:dyDescent="0.25">
      <c r="A917" s="56">
        <v>30137</v>
      </c>
      <c r="C917" s="55" t="str">
        <f t="shared" si="28"/>
        <v>20565</v>
      </c>
      <c r="D917" s="55">
        <f>IF(SUM($D$1:D916)&gt;0,D916+1,IF(C917=Maanden!$A$5,1,""))</f>
        <v>467</v>
      </c>
      <c r="E917" s="56">
        <v>57101</v>
      </c>
      <c r="F917" s="56">
        <v>57131</v>
      </c>
      <c r="G917" s="58" t="str">
        <f t="shared" si="29"/>
        <v>20565</v>
      </c>
    </row>
    <row r="918" spans="1:7" x14ac:dyDescent="0.25">
      <c r="A918" s="56">
        <v>30138</v>
      </c>
      <c r="C918" s="55" t="str">
        <f t="shared" si="28"/>
        <v>20566</v>
      </c>
      <c r="D918" s="55">
        <f>IF(SUM($D$1:D917)&gt;0,D917+1,IF(C918=Maanden!$A$5,1,""))</f>
        <v>468</v>
      </c>
      <c r="E918" s="56">
        <v>57132</v>
      </c>
      <c r="F918" s="56">
        <v>57161</v>
      </c>
      <c r="G918" s="58" t="str">
        <f t="shared" si="29"/>
        <v>20566</v>
      </c>
    </row>
    <row r="919" spans="1:7" x14ac:dyDescent="0.25">
      <c r="A919" s="56">
        <v>30139</v>
      </c>
      <c r="C919" s="55" t="str">
        <f t="shared" si="28"/>
        <v>20567</v>
      </c>
      <c r="D919" s="55">
        <f>IF(SUM($D$1:D918)&gt;0,D918+1,IF(C919=Maanden!$A$5,1,""))</f>
        <v>469</v>
      </c>
      <c r="E919" s="56">
        <v>57162</v>
      </c>
      <c r="F919" s="56">
        <v>57192</v>
      </c>
      <c r="G919" s="58" t="str">
        <f t="shared" si="29"/>
        <v>20567</v>
      </c>
    </row>
    <row r="920" spans="1:7" x14ac:dyDescent="0.25">
      <c r="A920" s="56">
        <v>30140</v>
      </c>
      <c r="C920" s="55" t="str">
        <f t="shared" si="28"/>
        <v>20568</v>
      </c>
      <c r="D920" s="55">
        <f>IF(SUM($D$1:D919)&gt;0,D919+1,IF(C920=Maanden!$A$5,1,""))</f>
        <v>470</v>
      </c>
      <c r="E920" s="56">
        <v>57193</v>
      </c>
      <c r="F920" s="56">
        <v>57223</v>
      </c>
      <c r="G920" s="58" t="str">
        <f t="shared" si="29"/>
        <v>20568</v>
      </c>
    </row>
    <row r="921" spans="1:7" x14ac:dyDescent="0.25">
      <c r="A921" s="56">
        <v>30141</v>
      </c>
      <c r="C921" s="55" t="str">
        <f t="shared" si="28"/>
        <v>20569</v>
      </c>
      <c r="D921" s="55">
        <f>IF(SUM($D$1:D920)&gt;0,D920+1,IF(C921=Maanden!$A$5,1,""))</f>
        <v>471</v>
      </c>
      <c r="E921" s="56">
        <v>57224</v>
      </c>
      <c r="F921" s="56">
        <v>57253</v>
      </c>
      <c r="G921" s="58" t="str">
        <f t="shared" si="29"/>
        <v>20569</v>
      </c>
    </row>
    <row r="922" spans="1:7" x14ac:dyDescent="0.25">
      <c r="A922" s="56">
        <v>30142</v>
      </c>
      <c r="C922" s="55" t="str">
        <f t="shared" si="28"/>
        <v>205610</v>
      </c>
      <c r="D922" s="55">
        <f>IF(SUM($D$1:D921)&gt;0,D921+1,IF(C922=Maanden!$A$5,1,""))</f>
        <v>472</v>
      </c>
      <c r="E922" s="56">
        <v>57254</v>
      </c>
      <c r="F922" s="56">
        <v>57284</v>
      </c>
      <c r="G922" s="58" t="str">
        <f t="shared" si="29"/>
        <v>205610</v>
      </c>
    </row>
    <row r="923" spans="1:7" x14ac:dyDescent="0.25">
      <c r="A923" s="56">
        <v>30143</v>
      </c>
      <c r="C923" s="55" t="str">
        <f t="shared" si="28"/>
        <v>205611</v>
      </c>
      <c r="D923" s="55">
        <f>IF(SUM($D$1:D922)&gt;0,D922+1,IF(C923=Maanden!$A$5,1,""))</f>
        <v>473</v>
      </c>
      <c r="E923" s="56">
        <v>57285</v>
      </c>
      <c r="F923" s="56">
        <v>57314</v>
      </c>
      <c r="G923" s="58" t="str">
        <f t="shared" si="29"/>
        <v>205611</v>
      </c>
    </row>
    <row r="924" spans="1:7" x14ac:dyDescent="0.25">
      <c r="A924" s="56">
        <v>30144</v>
      </c>
      <c r="C924" s="55" t="str">
        <f t="shared" si="28"/>
        <v>205612</v>
      </c>
      <c r="D924" s="55">
        <f>IF(SUM($D$1:D923)&gt;0,D923+1,IF(C924=Maanden!$A$5,1,""))</f>
        <v>474</v>
      </c>
      <c r="E924" s="56">
        <v>57315</v>
      </c>
      <c r="F924" s="56">
        <v>57345</v>
      </c>
      <c r="G924" s="58" t="str">
        <f t="shared" si="29"/>
        <v>205612</v>
      </c>
    </row>
    <row r="925" spans="1:7" x14ac:dyDescent="0.25">
      <c r="A925" s="56">
        <v>30145</v>
      </c>
      <c r="C925" s="55" t="str">
        <f t="shared" si="28"/>
        <v>20571</v>
      </c>
      <c r="D925" s="55">
        <f>IF(SUM($D$1:D924)&gt;0,D924+1,IF(C925=Maanden!$A$5,1,""))</f>
        <v>475</v>
      </c>
      <c r="E925" s="56">
        <v>57346</v>
      </c>
      <c r="F925" s="56">
        <v>57376</v>
      </c>
      <c r="G925" s="58" t="str">
        <f t="shared" si="29"/>
        <v>20571</v>
      </c>
    </row>
    <row r="926" spans="1:7" x14ac:dyDescent="0.25">
      <c r="A926" s="56">
        <v>30146</v>
      </c>
      <c r="C926" s="55" t="str">
        <f t="shared" si="28"/>
        <v>20572</v>
      </c>
      <c r="D926" s="55">
        <f>IF(SUM($D$1:D925)&gt;0,D925+1,IF(C926=Maanden!$A$5,1,""))</f>
        <v>476</v>
      </c>
      <c r="E926" s="56">
        <v>57377</v>
      </c>
      <c r="F926" s="56">
        <v>57404</v>
      </c>
      <c r="G926" s="58" t="str">
        <f t="shared" si="29"/>
        <v>20572</v>
      </c>
    </row>
    <row r="927" spans="1:7" x14ac:dyDescent="0.25">
      <c r="A927" s="56">
        <v>30147</v>
      </c>
      <c r="C927" s="55" t="str">
        <f t="shared" si="28"/>
        <v>20573</v>
      </c>
      <c r="D927" s="55">
        <f>IF(SUM($D$1:D926)&gt;0,D926+1,IF(C927=Maanden!$A$5,1,""))</f>
        <v>477</v>
      </c>
      <c r="E927" s="56">
        <v>57405</v>
      </c>
      <c r="F927" s="56">
        <v>57435</v>
      </c>
      <c r="G927" s="58" t="str">
        <f t="shared" si="29"/>
        <v>20573</v>
      </c>
    </row>
    <row r="928" spans="1:7" x14ac:dyDescent="0.25">
      <c r="A928" s="56">
        <v>30148</v>
      </c>
      <c r="C928" s="55" t="str">
        <f t="shared" si="28"/>
        <v>20574</v>
      </c>
      <c r="D928" s="55">
        <f>IF(SUM($D$1:D927)&gt;0,D927+1,IF(C928=Maanden!$A$5,1,""))</f>
        <v>478</v>
      </c>
      <c r="E928" s="56">
        <v>57436</v>
      </c>
      <c r="F928" s="56">
        <v>57465</v>
      </c>
      <c r="G928" s="58" t="str">
        <f t="shared" si="29"/>
        <v>20574</v>
      </c>
    </row>
    <row r="929" spans="1:7" x14ac:dyDescent="0.25">
      <c r="A929" s="56">
        <v>30149</v>
      </c>
      <c r="C929" s="55" t="str">
        <f t="shared" si="28"/>
        <v>20575</v>
      </c>
      <c r="D929" s="55">
        <f>IF(SUM($D$1:D928)&gt;0,D928+1,IF(C929=Maanden!$A$5,1,""))</f>
        <v>479</v>
      </c>
      <c r="E929" s="56">
        <v>57466</v>
      </c>
      <c r="F929" s="56">
        <v>57496</v>
      </c>
      <c r="G929" s="58" t="str">
        <f t="shared" si="29"/>
        <v>20575</v>
      </c>
    </row>
    <row r="930" spans="1:7" x14ac:dyDescent="0.25">
      <c r="A930" s="56">
        <v>30150</v>
      </c>
      <c r="C930" s="55" t="str">
        <f t="shared" si="28"/>
        <v>20576</v>
      </c>
      <c r="D930" s="55">
        <f>IF(SUM($D$1:D929)&gt;0,D929+1,IF(C930=Maanden!$A$5,1,""))</f>
        <v>480</v>
      </c>
      <c r="E930" s="56">
        <v>57497</v>
      </c>
      <c r="F930" s="56">
        <v>57526</v>
      </c>
      <c r="G930" s="58" t="str">
        <f t="shared" si="29"/>
        <v>20576</v>
      </c>
    </row>
    <row r="931" spans="1:7" x14ac:dyDescent="0.25">
      <c r="A931" s="56">
        <v>30151</v>
      </c>
      <c r="C931" s="55" t="str">
        <f t="shared" si="28"/>
        <v>20577</v>
      </c>
      <c r="D931" s="55">
        <f>IF(SUM($D$1:D930)&gt;0,D930+1,IF(C931=Maanden!$A$5,1,""))</f>
        <v>481</v>
      </c>
      <c r="E931" s="56">
        <v>57527</v>
      </c>
      <c r="F931" s="56">
        <v>57557</v>
      </c>
      <c r="G931" s="58" t="str">
        <f t="shared" si="29"/>
        <v>20577</v>
      </c>
    </row>
    <row r="932" spans="1:7" x14ac:dyDescent="0.25">
      <c r="A932" s="56">
        <v>30152</v>
      </c>
      <c r="C932" s="55" t="str">
        <f t="shared" si="28"/>
        <v>20578</v>
      </c>
      <c r="D932" s="55">
        <f>IF(SUM($D$1:D931)&gt;0,D931+1,IF(C932=Maanden!$A$5,1,""))</f>
        <v>482</v>
      </c>
      <c r="E932" s="56">
        <v>57558</v>
      </c>
      <c r="F932" s="56">
        <v>57588</v>
      </c>
      <c r="G932" s="58" t="str">
        <f t="shared" si="29"/>
        <v>20578</v>
      </c>
    </row>
    <row r="933" spans="1:7" x14ac:dyDescent="0.25">
      <c r="A933" s="56">
        <v>30153</v>
      </c>
      <c r="C933" s="55" t="str">
        <f t="shared" si="28"/>
        <v>20579</v>
      </c>
      <c r="D933" s="55">
        <f>IF(SUM($D$1:D932)&gt;0,D932+1,IF(C933=Maanden!$A$5,1,""))</f>
        <v>483</v>
      </c>
      <c r="E933" s="56">
        <v>57589</v>
      </c>
      <c r="F933" s="56">
        <v>57618</v>
      </c>
      <c r="G933" s="58" t="str">
        <f t="shared" si="29"/>
        <v>20579</v>
      </c>
    </row>
    <row r="934" spans="1:7" x14ac:dyDescent="0.25">
      <c r="A934" s="56">
        <v>30154</v>
      </c>
      <c r="C934" s="55" t="str">
        <f t="shared" si="28"/>
        <v>205710</v>
      </c>
      <c r="D934" s="55">
        <f>IF(SUM($D$1:D933)&gt;0,D933+1,IF(C934=Maanden!$A$5,1,""))</f>
        <v>484</v>
      </c>
      <c r="E934" s="56">
        <v>57619</v>
      </c>
      <c r="F934" s="56">
        <v>57649</v>
      </c>
      <c r="G934" s="58" t="str">
        <f t="shared" si="29"/>
        <v>205710</v>
      </c>
    </row>
    <row r="935" spans="1:7" x14ac:dyDescent="0.25">
      <c r="A935" s="56">
        <v>30155</v>
      </c>
      <c r="C935" s="55" t="str">
        <f t="shared" si="28"/>
        <v>205711</v>
      </c>
      <c r="D935" s="55">
        <f>IF(SUM($D$1:D934)&gt;0,D934+1,IF(C935=Maanden!$A$5,1,""))</f>
        <v>485</v>
      </c>
      <c r="E935" s="56">
        <v>57650</v>
      </c>
      <c r="F935" s="56">
        <v>57679</v>
      </c>
      <c r="G935" s="58" t="str">
        <f t="shared" si="29"/>
        <v>205711</v>
      </c>
    </row>
    <row r="936" spans="1:7" x14ac:dyDescent="0.25">
      <c r="A936" s="56">
        <v>30156</v>
      </c>
      <c r="C936" s="55" t="str">
        <f t="shared" si="28"/>
        <v>205712</v>
      </c>
      <c r="D936" s="55">
        <f>IF(SUM($D$1:D935)&gt;0,D935+1,IF(C936=Maanden!$A$5,1,""))</f>
        <v>486</v>
      </c>
      <c r="E936" s="56">
        <v>57680</v>
      </c>
      <c r="F936" s="56">
        <v>57710</v>
      </c>
      <c r="G936" s="58" t="str">
        <f t="shared" si="29"/>
        <v>205712</v>
      </c>
    </row>
    <row r="937" spans="1:7" x14ac:dyDescent="0.25">
      <c r="A937" s="56">
        <v>30157</v>
      </c>
      <c r="C937" s="55" t="str">
        <f t="shared" si="28"/>
        <v>20581</v>
      </c>
      <c r="D937" s="55">
        <f>IF(SUM($D$1:D936)&gt;0,D936+1,IF(C937=Maanden!$A$5,1,""))</f>
        <v>487</v>
      </c>
      <c r="E937" s="56">
        <v>57711</v>
      </c>
      <c r="F937" s="56">
        <v>57741</v>
      </c>
      <c r="G937" s="58" t="str">
        <f t="shared" si="29"/>
        <v>20581</v>
      </c>
    </row>
    <row r="938" spans="1:7" x14ac:dyDescent="0.25">
      <c r="A938" s="56">
        <v>30158</v>
      </c>
      <c r="C938" s="55" t="str">
        <f t="shared" si="28"/>
        <v>20582</v>
      </c>
      <c r="D938" s="55">
        <f>IF(SUM($D$1:D937)&gt;0,D937+1,IF(C938=Maanden!$A$5,1,""))</f>
        <v>488</v>
      </c>
      <c r="E938" s="56">
        <v>57742</v>
      </c>
      <c r="F938" s="56">
        <v>57769</v>
      </c>
      <c r="G938" s="58" t="str">
        <f t="shared" si="29"/>
        <v>20582</v>
      </c>
    </row>
    <row r="939" spans="1:7" x14ac:dyDescent="0.25">
      <c r="A939" s="56">
        <v>30159</v>
      </c>
      <c r="C939" s="55" t="str">
        <f t="shared" si="28"/>
        <v>20583</v>
      </c>
      <c r="D939" s="55">
        <f>IF(SUM($D$1:D938)&gt;0,D938+1,IF(C939=Maanden!$A$5,1,""))</f>
        <v>489</v>
      </c>
      <c r="E939" s="56">
        <v>57770</v>
      </c>
      <c r="F939" s="56">
        <v>57800</v>
      </c>
      <c r="G939" s="58" t="str">
        <f t="shared" si="29"/>
        <v>20583</v>
      </c>
    </row>
    <row r="940" spans="1:7" x14ac:dyDescent="0.25">
      <c r="A940" s="56">
        <v>30160</v>
      </c>
      <c r="C940" s="55" t="str">
        <f t="shared" si="28"/>
        <v>20584</v>
      </c>
      <c r="D940" s="55">
        <f>IF(SUM($D$1:D939)&gt;0,D939+1,IF(C940=Maanden!$A$5,1,""))</f>
        <v>490</v>
      </c>
      <c r="E940" s="56">
        <v>57801</v>
      </c>
      <c r="F940" s="56">
        <v>57830</v>
      </c>
      <c r="G940" s="58" t="str">
        <f t="shared" si="29"/>
        <v>20584</v>
      </c>
    </row>
    <row r="941" spans="1:7" x14ac:dyDescent="0.25">
      <c r="A941" s="56">
        <v>30161</v>
      </c>
      <c r="C941" s="55" t="str">
        <f t="shared" ref="C941:C1004" si="30">CONCATENATE(YEAR(E941),MONTH(E941))</f>
        <v>20585</v>
      </c>
      <c r="D941" s="55">
        <f>IF(SUM($D$1:D940)&gt;0,D940+1,IF(C941=Maanden!$A$5,1,""))</f>
        <v>491</v>
      </c>
      <c r="E941" s="56">
        <v>57831</v>
      </c>
      <c r="F941" s="56">
        <v>57861</v>
      </c>
      <c r="G941" s="58" t="str">
        <f t="shared" si="29"/>
        <v>20585</v>
      </c>
    </row>
    <row r="942" spans="1:7" x14ac:dyDescent="0.25">
      <c r="A942" s="56">
        <v>30162</v>
      </c>
      <c r="C942" s="55" t="str">
        <f t="shared" si="30"/>
        <v>20586</v>
      </c>
      <c r="D942" s="55">
        <f>IF(SUM($D$1:D941)&gt;0,D941+1,IF(C942=Maanden!$A$5,1,""))</f>
        <v>492</v>
      </c>
      <c r="E942" s="56">
        <v>57862</v>
      </c>
      <c r="F942" s="56">
        <v>57891</v>
      </c>
      <c r="G942" s="58" t="str">
        <f t="shared" si="29"/>
        <v>20586</v>
      </c>
    </row>
    <row r="943" spans="1:7" x14ac:dyDescent="0.25">
      <c r="A943" s="56">
        <v>30163</v>
      </c>
      <c r="C943" s="55" t="str">
        <f t="shared" si="30"/>
        <v>20587</v>
      </c>
      <c r="D943" s="55">
        <f>IF(SUM($D$1:D942)&gt;0,D942+1,IF(C943=Maanden!$A$5,1,""))</f>
        <v>493</v>
      </c>
      <c r="E943" s="56">
        <v>57892</v>
      </c>
      <c r="F943" s="56">
        <v>57922</v>
      </c>
      <c r="G943" s="58" t="str">
        <f t="shared" si="29"/>
        <v>20587</v>
      </c>
    </row>
    <row r="944" spans="1:7" x14ac:dyDescent="0.25">
      <c r="A944" s="56">
        <v>30164</v>
      </c>
      <c r="C944" s="55" t="str">
        <f t="shared" si="30"/>
        <v>20588</v>
      </c>
      <c r="D944" s="55">
        <f>IF(SUM($D$1:D943)&gt;0,D943+1,IF(C944=Maanden!$A$5,1,""))</f>
        <v>494</v>
      </c>
      <c r="E944" s="56">
        <v>57923</v>
      </c>
      <c r="F944" s="56">
        <v>57953</v>
      </c>
      <c r="G944" s="58" t="str">
        <f t="shared" si="29"/>
        <v>20588</v>
      </c>
    </row>
    <row r="945" spans="1:7" x14ac:dyDescent="0.25">
      <c r="A945" s="56">
        <v>30165</v>
      </c>
      <c r="C945" s="55" t="str">
        <f t="shared" si="30"/>
        <v>20589</v>
      </c>
      <c r="D945" s="55">
        <f>IF(SUM($D$1:D944)&gt;0,D944+1,IF(C945=Maanden!$A$5,1,""))</f>
        <v>495</v>
      </c>
      <c r="E945" s="56">
        <v>57954</v>
      </c>
      <c r="F945" s="56">
        <v>57983</v>
      </c>
      <c r="G945" s="58" t="str">
        <f t="shared" si="29"/>
        <v>20589</v>
      </c>
    </row>
    <row r="946" spans="1:7" x14ac:dyDescent="0.25">
      <c r="A946" s="56">
        <v>30166</v>
      </c>
      <c r="C946" s="55" t="str">
        <f t="shared" si="30"/>
        <v>205810</v>
      </c>
      <c r="D946" s="55">
        <f>IF(SUM($D$1:D945)&gt;0,D945+1,IF(C946=Maanden!$A$5,1,""))</f>
        <v>496</v>
      </c>
      <c r="E946" s="56">
        <v>57984</v>
      </c>
      <c r="F946" s="56">
        <v>58014</v>
      </c>
      <c r="G946" s="58" t="str">
        <f t="shared" si="29"/>
        <v>205810</v>
      </c>
    </row>
    <row r="947" spans="1:7" x14ac:dyDescent="0.25">
      <c r="A947" s="56">
        <v>30167</v>
      </c>
      <c r="C947" s="55" t="str">
        <f t="shared" si="30"/>
        <v>205811</v>
      </c>
      <c r="D947" s="55">
        <f>IF(SUM($D$1:D946)&gt;0,D946+1,IF(C947=Maanden!$A$5,1,""))</f>
        <v>497</v>
      </c>
      <c r="E947" s="56">
        <v>58015</v>
      </c>
      <c r="F947" s="56">
        <v>58044</v>
      </c>
      <c r="G947" s="58" t="str">
        <f t="shared" si="29"/>
        <v>205811</v>
      </c>
    </row>
    <row r="948" spans="1:7" x14ac:dyDescent="0.25">
      <c r="A948" s="56">
        <v>30168</v>
      </c>
      <c r="C948" s="55" t="str">
        <f t="shared" si="30"/>
        <v>205812</v>
      </c>
      <c r="D948" s="55">
        <f>IF(SUM($D$1:D947)&gt;0,D947+1,IF(C948=Maanden!$A$5,1,""))</f>
        <v>498</v>
      </c>
      <c r="E948" s="56">
        <v>58045</v>
      </c>
      <c r="F948" s="56">
        <v>58075</v>
      </c>
      <c r="G948" s="58" t="str">
        <f t="shared" si="29"/>
        <v>205812</v>
      </c>
    </row>
    <row r="949" spans="1:7" x14ac:dyDescent="0.25">
      <c r="A949" s="56">
        <v>30169</v>
      </c>
      <c r="C949" s="55" t="str">
        <f t="shared" si="30"/>
        <v>20591</v>
      </c>
      <c r="D949" s="55">
        <f>IF(SUM($D$1:D948)&gt;0,D948+1,IF(C949=Maanden!$A$5,1,""))</f>
        <v>499</v>
      </c>
      <c r="E949" s="56">
        <v>58076</v>
      </c>
      <c r="F949" s="56">
        <v>58106</v>
      </c>
      <c r="G949" s="58" t="str">
        <f t="shared" si="29"/>
        <v>20591</v>
      </c>
    </row>
    <row r="950" spans="1:7" x14ac:dyDescent="0.25">
      <c r="A950" s="56">
        <v>30170</v>
      </c>
      <c r="C950" s="55" t="str">
        <f t="shared" si="30"/>
        <v>20592</v>
      </c>
      <c r="D950" s="55">
        <f>IF(SUM($D$1:D949)&gt;0,D949+1,IF(C950=Maanden!$A$5,1,""))</f>
        <v>500</v>
      </c>
      <c r="E950" s="56">
        <v>58107</v>
      </c>
      <c r="F950" s="56">
        <v>58134</v>
      </c>
      <c r="G950" s="58" t="str">
        <f t="shared" si="29"/>
        <v>20592</v>
      </c>
    </row>
    <row r="951" spans="1:7" x14ac:dyDescent="0.25">
      <c r="A951" s="56">
        <v>30171</v>
      </c>
      <c r="C951" s="55" t="str">
        <f t="shared" si="30"/>
        <v>20593</v>
      </c>
      <c r="D951" s="55">
        <f>IF(SUM($D$1:D950)&gt;0,D950+1,IF(C951=Maanden!$A$5,1,""))</f>
        <v>501</v>
      </c>
      <c r="E951" s="56">
        <v>58135</v>
      </c>
      <c r="F951" s="56">
        <v>58165</v>
      </c>
      <c r="G951" s="58" t="str">
        <f t="shared" si="29"/>
        <v>20593</v>
      </c>
    </row>
    <row r="952" spans="1:7" x14ac:dyDescent="0.25">
      <c r="A952" s="56">
        <v>30172</v>
      </c>
      <c r="C952" s="55" t="str">
        <f t="shared" si="30"/>
        <v>20594</v>
      </c>
      <c r="D952" s="55">
        <f>IF(SUM($D$1:D951)&gt;0,D951+1,IF(C952=Maanden!$A$5,1,""))</f>
        <v>502</v>
      </c>
      <c r="E952" s="56">
        <v>58166</v>
      </c>
      <c r="F952" s="56">
        <v>58195</v>
      </c>
      <c r="G952" s="58" t="str">
        <f t="shared" si="29"/>
        <v>20594</v>
      </c>
    </row>
    <row r="953" spans="1:7" x14ac:dyDescent="0.25">
      <c r="A953" s="56">
        <v>30173</v>
      </c>
      <c r="C953" s="55" t="str">
        <f t="shared" si="30"/>
        <v>20595</v>
      </c>
      <c r="D953" s="55">
        <f>IF(SUM($D$1:D952)&gt;0,D952+1,IF(C953=Maanden!$A$5,1,""))</f>
        <v>503</v>
      </c>
      <c r="E953" s="56">
        <v>58196</v>
      </c>
      <c r="F953" s="56">
        <v>58226</v>
      </c>
      <c r="G953" s="58" t="str">
        <f t="shared" si="29"/>
        <v>20595</v>
      </c>
    </row>
    <row r="954" spans="1:7" x14ac:dyDescent="0.25">
      <c r="A954" s="56">
        <v>30174</v>
      </c>
      <c r="C954" s="55" t="str">
        <f t="shared" si="30"/>
        <v>20596</v>
      </c>
      <c r="D954" s="55">
        <f>IF(SUM($D$1:D953)&gt;0,D953+1,IF(C954=Maanden!$A$5,1,""))</f>
        <v>504</v>
      </c>
      <c r="E954" s="56">
        <v>58227</v>
      </c>
      <c r="F954" s="56">
        <v>58256</v>
      </c>
      <c r="G954" s="58" t="str">
        <f t="shared" si="29"/>
        <v>20596</v>
      </c>
    </row>
    <row r="955" spans="1:7" x14ac:dyDescent="0.25">
      <c r="A955" s="56">
        <v>30175</v>
      </c>
      <c r="C955" s="55" t="str">
        <f t="shared" si="30"/>
        <v>20597</v>
      </c>
      <c r="D955" s="55">
        <f>IF(SUM($D$1:D954)&gt;0,D954+1,IF(C955=Maanden!$A$5,1,""))</f>
        <v>505</v>
      </c>
      <c r="E955" s="56">
        <v>58257</v>
      </c>
      <c r="F955" s="56">
        <v>58287</v>
      </c>
      <c r="G955" s="58" t="str">
        <f t="shared" si="29"/>
        <v>20597</v>
      </c>
    </row>
    <row r="956" spans="1:7" x14ac:dyDescent="0.25">
      <c r="A956" s="56">
        <v>30176</v>
      </c>
      <c r="C956" s="55" t="str">
        <f t="shared" si="30"/>
        <v>20598</v>
      </c>
      <c r="D956" s="55">
        <f>IF(SUM($D$1:D955)&gt;0,D955+1,IF(C956=Maanden!$A$5,1,""))</f>
        <v>506</v>
      </c>
      <c r="E956" s="56">
        <v>58288</v>
      </c>
      <c r="F956" s="56">
        <v>58318</v>
      </c>
      <c r="G956" s="58" t="str">
        <f t="shared" si="29"/>
        <v>20598</v>
      </c>
    </row>
    <row r="957" spans="1:7" x14ac:dyDescent="0.25">
      <c r="A957" s="56">
        <v>30177</v>
      </c>
      <c r="C957" s="55" t="str">
        <f t="shared" si="30"/>
        <v>20599</v>
      </c>
      <c r="D957" s="55">
        <f>IF(SUM($D$1:D956)&gt;0,D956+1,IF(C957=Maanden!$A$5,1,""))</f>
        <v>507</v>
      </c>
      <c r="E957" s="56">
        <v>58319</v>
      </c>
      <c r="F957" s="56">
        <v>58348</v>
      </c>
      <c r="G957" s="58" t="str">
        <f t="shared" si="29"/>
        <v>20599</v>
      </c>
    </row>
    <row r="958" spans="1:7" x14ac:dyDescent="0.25">
      <c r="A958" s="56">
        <v>30178</v>
      </c>
      <c r="C958" s="55" t="str">
        <f t="shared" si="30"/>
        <v>205910</v>
      </c>
      <c r="D958" s="55">
        <f>IF(SUM($D$1:D957)&gt;0,D957+1,IF(C958=Maanden!$A$5,1,""))</f>
        <v>508</v>
      </c>
      <c r="E958" s="56">
        <v>58349</v>
      </c>
      <c r="F958" s="56">
        <v>58379</v>
      </c>
      <c r="G958" s="58" t="str">
        <f t="shared" si="29"/>
        <v>205910</v>
      </c>
    </row>
    <row r="959" spans="1:7" x14ac:dyDescent="0.25">
      <c r="A959" s="56">
        <v>30179</v>
      </c>
      <c r="C959" s="55" t="str">
        <f t="shared" si="30"/>
        <v>205911</v>
      </c>
      <c r="D959" s="55">
        <f>IF(SUM($D$1:D958)&gt;0,D958+1,IF(C959=Maanden!$A$5,1,""))</f>
        <v>509</v>
      </c>
      <c r="E959" s="56">
        <v>58380</v>
      </c>
      <c r="F959" s="56">
        <v>58409</v>
      </c>
      <c r="G959" s="58" t="str">
        <f t="shared" si="29"/>
        <v>205911</v>
      </c>
    </row>
    <row r="960" spans="1:7" x14ac:dyDescent="0.25">
      <c r="A960" s="56">
        <v>30180</v>
      </c>
      <c r="C960" s="55" t="str">
        <f t="shared" si="30"/>
        <v>205912</v>
      </c>
      <c r="D960" s="55">
        <f>IF(SUM($D$1:D959)&gt;0,D959+1,IF(C960=Maanden!$A$5,1,""))</f>
        <v>510</v>
      </c>
      <c r="E960" s="56">
        <v>58410</v>
      </c>
      <c r="F960" s="56">
        <v>58440</v>
      </c>
      <c r="G960" s="58" t="str">
        <f t="shared" si="29"/>
        <v>205912</v>
      </c>
    </row>
    <row r="961" spans="1:7" x14ac:dyDescent="0.25">
      <c r="A961" s="56">
        <v>30181</v>
      </c>
      <c r="C961" s="55" t="str">
        <f t="shared" si="30"/>
        <v>20601</v>
      </c>
      <c r="D961" s="55">
        <f>IF(SUM($D$1:D960)&gt;0,D960+1,IF(C961=Maanden!$A$5,1,""))</f>
        <v>511</v>
      </c>
      <c r="E961" s="56">
        <v>58441</v>
      </c>
      <c r="F961" s="56">
        <v>58471</v>
      </c>
      <c r="G961" s="58" t="str">
        <f t="shared" si="29"/>
        <v>20601</v>
      </c>
    </row>
    <row r="962" spans="1:7" x14ac:dyDescent="0.25">
      <c r="A962" s="56">
        <v>30182</v>
      </c>
      <c r="C962" s="55" t="str">
        <f t="shared" si="30"/>
        <v>20602</v>
      </c>
      <c r="D962" s="55">
        <f>IF(SUM($D$1:D961)&gt;0,D961+1,IF(C962=Maanden!$A$5,1,""))</f>
        <v>512</v>
      </c>
      <c r="E962" s="56">
        <v>58472</v>
      </c>
      <c r="F962" s="56">
        <v>58500</v>
      </c>
      <c r="G962" s="58" t="str">
        <f t="shared" ref="G962:G1025" si="31">C962</f>
        <v>20602</v>
      </c>
    </row>
    <row r="963" spans="1:7" x14ac:dyDescent="0.25">
      <c r="A963" s="56">
        <v>30183</v>
      </c>
      <c r="C963" s="55" t="str">
        <f t="shared" si="30"/>
        <v>20603</v>
      </c>
      <c r="D963" s="55">
        <f>IF(SUM($D$1:D962)&gt;0,D962+1,IF(C963=Maanden!$A$5,1,""))</f>
        <v>513</v>
      </c>
      <c r="E963" s="56">
        <v>58501</v>
      </c>
      <c r="F963" s="56">
        <v>58531</v>
      </c>
      <c r="G963" s="58" t="str">
        <f t="shared" si="31"/>
        <v>20603</v>
      </c>
    </row>
    <row r="964" spans="1:7" x14ac:dyDescent="0.25">
      <c r="A964" s="56">
        <v>30184</v>
      </c>
      <c r="C964" s="55" t="str">
        <f t="shared" si="30"/>
        <v>20604</v>
      </c>
      <c r="D964" s="55">
        <f>IF(SUM($D$1:D963)&gt;0,D963+1,IF(C964=Maanden!$A$5,1,""))</f>
        <v>514</v>
      </c>
      <c r="E964" s="56">
        <v>58532</v>
      </c>
      <c r="F964" s="56">
        <v>58561</v>
      </c>
      <c r="G964" s="58" t="str">
        <f t="shared" si="31"/>
        <v>20604</v>
      </c>
    </row>
    <row r="965" spans="1:7" x14ac:dyDescent="0.25">
      <c r="A965" s="56">
        <v>30185</v>
      </c>
      <c r="C965" s="55" t="str">
        <f t="shared" si="30"/>
        <v>20605</v>
      </c>
      <c r="D965" s="55">
        <f>IF(SUM($D$1:D964)&gt;0,D964+1,IF(C965=Maanden!$A$5,1,""))</f>
        <v>515</v>
      </c>
      <c r="E965" s="56">
        <v>58562</v>
      </c>
      <c r="F965" s="56">
        <v>58592</v>
      </c>
      <c r="G965" s="58" t="str">
        <f t="shared" si="31"/>
        <v>20605</v>
      </c>
    </row>
    <row r="966" spans="1:7" x14ac:dyDescent="0.25">
      <c r="A966" s="56">
        <v>30186</v>
      </c>
      <c r="C966" s="55" t="str">
        <f t="shared" si="30"/>
        <v>20606</v>
      </c>
      <c r="D966" s="55">
        <f>IF(SUM($D$1:D965)&gt;0,D965+1,IF(C966=Maanden!$A$5,1,""))</f>
        <v>516</v>
      </c>
      <c r="E966" s="56">
        <v>58593</v>
      </c>
      <c r="F966" s="56">
        <v>58622</v>
      </c>
      <c r="G966" s="58" t="str">
        <f t="shared" si="31"/>
        <v>20606</v>
      </c>
    </row>
    <row r="967" spans="1:7" x14ac:dyDescent="0.25">
      <c r="A967" s="56">
        <v>30187</v>
      </c>
      <c r="C967" s="55" t="str">
        <f t="shared" si="30"/>
        <v>20607</v>
      </c>
      <c r="D967" s="55">
        <f>IF(SUM($D$1:D966)&gt;0,D966+1,IF(C967=Maanden!$A$5,1,""))</f>
        <v>517</v>
      </c>
      <c r="E967" s="56">
        <v>58623</v>
      </c>
      <c r="F967" s="56">
        <v>58653</v>
      </c>
      <c r="G967" s="58" t="str">
        <f t="shared" si="31"/>
        <v>20607</v>
      </c>
    </row>
    <row r="968" spans="1:7" x14ac:dyDescent="0.25">
      <c r="A968" s="56">
        <v>30188</v>
      </c>
      <c r="C968" s="55" t="str">
        <f t="shared" si="30"/>
        <v>20608</v>
      </c>
      <c r="D968" s="55">
        <f>IF(SUM($D$1:D967)&gt;0,D967+1,IF(C968=Maanden!$A$5,1,""))</f>
        <v>518</v>
      </c>
      <c r="E968" s="56">
        <v>58654</v>
      </c>
      <c r="F968" s="56">
        <v>58684</v>
      </c>
      <c r="G968" s="58" t="str">
        <f t="shared" si="31"/>
        <v>20608</v>
      </c>
    </row>
    <row r="969" spans="1:7" x14ac:dyDescent="0.25">
      <c r="A969" s="56">
        <v>30189</v>
      </c>
      <c r="C969" s="55" t="str">
        <f t="shared" si="30"/>
        <v>20609</v>
      </c>
      <c r="D969" s="55">
        <f>IF(SUM($D$1:D968)&gt;0,D968+1,IF(C969=Maanden!$A$5,1,""))</f>
        <v>519</v>
      </c>
      <c r="E969" s="56">
        <v>58685</v>
      </c>
      <c r="F969" s="56">
        <v>58714</v>
      </c>
      <c r="G969" s="58" t="str">
        <f t="shared" si="31"/>
        <v>20609</v>
      </c>
    </row>
    <row r="970" spans="1:7" x14ac:dyDescent="0.25">
      <c r="A970" s="56">
        <v>30190</v>
      </c>
      <c r="C970" s="55" t="str">
        <f t="shared" si="30"/>
        <v>206010</v>
      </c>
      <c r="D970" s="55">
        <f>IF(SUM($D$1:D969)&gt;0,D969+1,IF(C970=Maanden!$A$5,1,""))</f>
        <v>520</v>
      </c>
      <c r="E970" s="56">
        <v>58715</v>
      </c>
      <c r="F970" s="56">
        <v>58745</v>
      </c>
      <c r="G970" s="58" t="str">
        <f t="shared" si="31"/>
        <v>206010</v>
      </c>
    </row>
    <row r="971" spans="1:7" x14ac:dyDescent="0.25">
      <c r="A971" s="56">
        <v>30191</v>
      </c>
      <c r="C971" s="55" t="str">
        <f t="shared" si="30"/>
        <v>206011</v>
      </c>
      <c r="D971" s="55">
        <f>IF(SUM($D$1:D970)&gt;0,D970+1,IF(C971=Maanden!$A$5,1,""))</f>
        <v>521</v>
      </c>
      <c r="E971" s="56">
        <v>58746</v>
      </c>
      <c r="F971" s="56">
        <v>58775</v>
      </c>
      <c r="G971" s="58" t="str">
        <f t="shared" si="31"/>
        <v>206011</v>
      </c>
    </row>
    <row r="972" spans="1:7" x14ac:dyDescent="0.25">
      <c r="A972" s="56">
        <v>30192</v>
      </c>
      <c r="C972" s="55" t="str">
        <f t="shared" si="30"/>
        <v>206012</v>
      </c>
      <c r="D972" s="55">
        <f>IF(SUM($D$1:D971)&gt;0,D971+1,IF(C972=Maanden!$A$5,1,""))</f>
        <v>522</v>
      </c>
      <c r="E972" s="56">
        <v>58776</v>
      </c>
      <c r="F972" s="56">
        <v>58806</v>
      </c>
      <c r="G972" s="58" t="str">
        <f t="shared" si="31"/>
        <v>206012</v>
      </c>
    </row>
    <row r="973" spans="1:7" x14ac:dyDescent="0.25">
      <c r="A973" s="56">
        <v>30193</v>
      </c>
      <c r="C973" s="55" t="str">
        <f t="shared" si="30"/>
        <v>20611</v>
      </c>
      <c r="D973" s="55">
        <f>IF(SUM($D$1:D972)&gt;0,D972+1,IF(C973=Maanden!$A$5,1,""))</f>
        <v>523</v>
      </c>
      <c r="E973" s="56">
        <v>58807</v>
      </c>
      <c r="F973" s="56">
        <v>58837</v>
      </c>
      <c r="G973" s="58" t="str">
        <f t="shared" si="31"/>
        <v>20611</v>
      </c>
    </row>
    <row r="974" spans="1:7" x14ac:dyDescent="0.25">
      <c r="A974" s="56">
        <v>30194</v>
      </c>
      <c r="C974" s="55" t="str">
        <f t="shared" si="30"/>
        <v>20612</v>
      </c>
      <c r="D974" s="55">
        <f>IF(SUM($D$1:D973)&gt;0,D973+1,IF(C974=Maanden!$A$5,1,""))</f>
        <v>524</v>
      </c>
      <c r="E974" s="56">
        <v>58838</v>
      </c>
      <c r="F974" s="56">
        <v>58865</v>
      </c>
      <c r="G974" s="58" t="str">
        <f t="shared" si="31"/>
        <v>20612</v>
      </c>
    </row>
    <row r="975" spans="1:7" x14ac:dyDescent="0.25">
      <c r="A975" s="56">
        <v>30195</v>
      </c>
      <c r="C975" s="55" t="str">
        <f t="shared" si="30"/>
        <v>20613</v>
      </c>
      <c r="D975" s="55">
        <f>IF(SUM($D$1:D974)&gt;0,D974+1,IF(C975=Maanden!$A$5,1,""))</f>
        <v>525</v>
      </c>
      <c r="E975" s="56">
        <v>58866</v>
      </c>
      <c r="F975" s="56">
        <v>58896</v>
      </c>
      <c r="G975" s="58" t="str">
        <f t="shared" si="31"/>
        <v>20613</v>
      </c>
    </row>
    <row r="976" spans="1:7" x14ac:dyDescent="0.25">
      <c r="A976" s="56">
        <v>30196</v>
      </c>
      <c r="C976" s="55" t="str">
        <f t="shared" si="30"/>
        <v>20614</v>
      </c>
      <c r="D976" s="55">
        <f>IF(SUM($D$1:D975)&gt;0,D975+1,IF(C976=Maanden!$A$5,1,""))</f>
        <v>526</v>
      </c>
      <c r="E976" s="56">
        <v>58897</v>
      </c>
      <c r="F976" s="56">
        <v>58926</v>
      </c>
      <c r="G976" s="58" t="str">
        <f t="shared" si="31"/>
        <v>20614</v>
      </c>
    </row>
    <row r="977" spans="1:7" x14ac:dyDescent="0.25">
      <c r="A977" s="56">
        <v>30197</v>
      </c>
      <c r="C977" s="55" t="str">
        <f t="shared" si="30"/>
        <v>20615</v>
      </c>
      <c r="D977" s="55">
        <f>IF(SUM($D$1:D976)&gt;0,D976+1,IF(C977=Maanden!$A$5,1,""))</f>
        <v>527</v>
      </c>
      <c r="E977" s="56">
        <v>58927</v>
      </c>
      <c r="F977" s="56">
        <v>58957</v>
      </c>
      <c r="G977" s="58" t="str">
        <f t="shared" si="31"/>
        <v>20615</v>
      </c>
    </row>
    <row r="978" spans="1:7" x14ac:dyDescent="0.25">
      <c r="A978" s="56">
        <v>30198</v>
      </c>
      <c r="C978" s="55" t="str">
        <f t="shared" si="30"/>
        <v>20616</v>
      </c>
      <c r="D978" s="55">
        <f>IF(SUM($D$1:D977)&gt;0,D977+1,IF(C978=Maanden!$A$5,1,""))</f>
        <v>528</v>
      </c>
      <c r="E978" s="56">
        <v>58958</v>
      </c>
      <c r="F978" s="56">
        <v>58987</v>
      </c>
      <c r="G978" s="58" t="str">
        <f t="shared" si="31"/>
        <v>20616</v>
      </c>
    </row>
    <row r="979" spans="1:7" x14ac:dyDescent="0.25">
      <c r="A979" s="56">
        <v>30199</v>
      </c>
      <c r="C979" s="55" t="str">
        <f t="shared" si="30"/>
        <v>20617</v>
      </c>
      <c r="D979" s="55">
        <f>IF(SUM($D$1:D978)&gt;0,D978+1,IF(C979=Maanden!$A$5,1,""))</f>
        <v>529</v>
      </c>
      <c r="E979" s="56">
        <v>58988</v>
      </c>
      <c r="F979" s="56">
        <v>59018</v>
      </c>
      <c r="G979" s="58" t="str">
        <f t="shared" si="31"/>
        <v>20617</v>
      </c>
    </row>
    <row r="980" spans="1:7" x14ac:dyDescent="0.25">
      <c r="A980" s="56">
        <v>30200</v>
      </c>
      <c r="C980" s="55" t="str">
        <f t="shared" si="30"/>
        <v>20618</v>
      </c>
      <c r="D980" s="55">
        <f>IF(SUM($D$1:D979)&gt;0,D979+1,IF(C980=Maanden!$A$5,1,""))</f>
        <v>530</v>
      </c>
      <c r="E980" s="56">
        <v>59019</v>
      </c>
      <c r="F980" s="56">
        <v>59049</v>
      </c>
      <c r="G980" s="58" t="str">
        <f t="shared" si="31"/>
        <v>20618</v>
      </c>
    </row>
    <row r="981" spans="1:7" x14ac:dyDescent="0.25">
      <c r="A981" s="56">
        <v>30201</v>
      </c>
      <c r="C981" s="55" t="str">
        <f t="shared" si="30"/>
        <v>20619</v>
      </c>
      <c r="D981" s="55">
        <f>IF(SUM($D$1:D980)&gt;0,D980+1,IF(C981=Maanden!$A$5,1,""))</f>
        <v>531</v>
      </c>
      <c r="E981" s="56">
        <v>59050</v>
      </c>
      <c r="F981" s="56">
        <v>59079</v>
      </c>
      <c r="G981" s="58" t="str">
        <f t="shared" si="31"/>
        <v>20619</v>
      </c>
    </row>
    <row r="982" spans="1:7" x14ac:dyDescent="0.25">
      <c r="A982" s="56">
        <v>30202</v>
      </c>
      <c r="C982" s="55" t="str">
        <f t="shared" si="30"/>
        <v>206110</v>
      </c>
      <c r="D982" s="55">
        <f>IF(SUM($D$1:D981)&gt;0,D981+1,IF(C982=Maanden!$A$5,1,""))</f>
        <v>532</v>
      </c>
      <c r="E982" s="56">
        <v>59080</v>
      </c>
      <c r="F982" s="56">
        <v>59110</v>
      </c>
      <c r="G982" s="58" t="str">
        <f t="shared" si="31"/>
        <v>206110</v>
      </c>
    </row>
    <row r="983" spans="1:7" x14ac:dyDescent="0.25">
      <c r="A983" s="56">
        <v>30203</v>
      </c>
      <c r="C983" s="55" t="str">
        <f t="shared" si="30"/>
        <v>206111</v>
      </c>
      <c r="D983" s="55">
        <f>IF(SUM($D$1:D982)&gt;0,D982+1,IF(C983=Maanden!$A$5,1,""))</f>
        <v>533</v>
      </c>
      <c r="E983" s="56">
        <v>59111</v>
      </c>
      <c r="F983" s="56">
        <v>59140</v>
      </c>
      <c r="G983" s="58" t="str">
        <f t="shared" si="31"/>
        <v>206111</v>
      </c>
    </row>
    <row r="984" spans="1:7" x14ac:dyDescent="0.25">
      <c r="A984" s="56">
        <v>30204</v>
      </c>
      <c r="C984" s="55" t="str">
        <f t="shared" si="30"/>
        <v>206112</v>
      </c>
      <c r="D984" s="55">
        <f>IF(SUM($D$1:D983)&gt;0,D983+1,IF(C984=Maanden!$A$5,1,""))</f>
        <v>534</v>
      </c>
      <c r="E984" s="56">
        <v>59141</v>
      </c>
      <c r="F984" s="56">
        <v>59171</v>
      </c>
      <c r="G984" s="58" t="str">
        <f t="shared" si="31"/>
        <v>206112</v>
      </c>
    </row>
    <row r="985" spans="1:7" x14ac:dyDescent="0.25">
      <c r="A985" s="56">
        <v>30205</v>
      </c>
      <c r="C985" s="55" t="str">
        <f t="shared" si="30"/>
        <v>20621</v>
      </c>
      <c r="D985" s="55">
        <f>IF(SUM($D$1:D984)&gt;0,D984+1,IF(C985=Maanden!$A$5,1,""))</f>
        <v>535</v>
      </c>
      <c r="E985" s="56">
        <v>59172</v>
      </c>
      <c r="F985" s="56">
        <v>59202</v>
      </c>
      <c r="G985" s="58" t="str">
        <f t="shared" si="31"/>
        <v>20621</v>
      </c>
    </row>
    <row r="986" spans="1:7" x14ac:dyDescent="0.25">
      <c r="A986" s="56">
        <v>30206</v>
      </c>
      <c r="C986" s="55" t="str">
        <f t="shared" si="30"/>
        <v>20622</v>
      </c>
      <c r="D986" s="55">
        <f>IF(SUM($D$1:D985)&gt;0,D985+1,IF(C986=Maanden!$A$5,1,""))</f>
        <v>536</v>
      </c>
      <c r="E986" s="56">
        <v>59203</v>
      </c>
      <c r="F986" s="56">
        <v>59230</v>
      </c>
      <c r="G986" s="58" t="str">
        <f t="shared" si="31"/>
        <v>20622</v>
      </c>
    </row>
    <row r="987" spans="1:7" x14ac:dyDescent="0.25">
      <c r="A987" s="56">
        <v>30207</v>
      </c>
      <c r="C987" s="55" t="str">
        <f t="shared" si="30"/>
        <v>20623</v>
      </c>
      <c r="D987" s="55">
        <f>IF(SUM($D$1:D986)&gt;0,D986+1,IF(C987=Maanden!$A$5,1,""))</f>
        <v>537</v>
      </c>
      <c r="E987" s="56">
        <v>59231</v>
      </c>
      <c r="F987" s="56">
        <v>59261</v>
      </c>
      <c r="G987" s="58" t="str">
        <f t="shared" si="31"/>
        <v>20623</v>
      </c>
    </row>
    <row r="988" spans="1:7" x14ac:dyDescent="0.25">
      <c r="A988" s="56">
        <v>30208</v>
      </c>
      <c r="C988" s="55" t="str">
        <f t="shared" si="30"/>
        <v>20624</v>
      </c>
      <c r="D988" s="55">
        <f>IF(SUM($D$1:D987)&gt;0,D987+1,IF(C988=Maanden!$A$5,1,""))</f>
        <v>538</v>
      </c>
      <c r="E988" s="56">
        <v>59262</v>
      </c>
      <c r="F988" s="56">
        <v>59291</v>
      </c>
      <c r="G988" s="58" t="str">
        <f t="shared" si="31"/>
        <v>20624</v>
      </c>
    </row>
    <row r="989" spans="1:7" x14ac:dyDescent="0.25">
      <c r="A989" s="56">
        <v>30209</v>
      </c>
      <c r="C989" s="55" t="str">
        <f t="shared" si="30"/>
        <v>20625</v>
      </c>
      <c r="D989" s="55">
        <f>IF(SUM($D$1:D988)&gt;0,D988+1,IF(C989=Maanden!$A$5,1,""))</f>
        <v>539</v>
      </c>
      <c r="E989" s="56">
        <v>59292</v>
      </c>
      <c r="F989" s="56">
        <v>59322</v>
      </c>
      <c r="G989" s="58" t="str">
        <f t="shared" si="31"/>
        <v>20625</v>
      </c>
    </row>
    <row r="990" spans="1:7" x14ac:dyDescent="0.25">
      <c r="A990" s="56">
        <v>30210</v>
      </c>
      <c r="C990" s="55" t="str">
        <f t="shared" si="30"/>
        <v>20626</v>
      </c>
      <c r="D990" s="55">
        <f>IF(SUM($D$1:D989)&gt;0,D989+1,IF(C990=Maanden!$A$5,1,""))</f>
        <v>540</v>
      </c>
      <c r="E990" s="56">
        <v>59323</v>
      </c>
      <c r="F990" s="56">
        <v>59352</v>
      </c>
      <c r="G990" s="58" t="str">
        <f t="shared" si="31"/>
        <v>20626</v>
      </c>
    </row>
    <row r="991" spans="1:7" x14ac:dyDescent="0.25">
      <c r="A991" s="56">
        <v>30211</v>
      </c>
      <c r="C991" s="55" t="str">
        <f t="shared" si="30"/>
        <v>20627</v>
      </c>
      <c r="D991" s="55">
        <f>IF(SUM($D$1:D990)&gt;0,D990+1,IF(C991=Maanden!$A$5,1,""))</f>
        <v>541</v>
      </c>
      <c r="E991" s="56">
        <v>59353</v>
      </c>
      <c r="F991" s="56">
        <v>59383</v>
      </c>
      <c r="G991" s="58" t="str">
        <f t="shared" si="31"/>
        <v>20627</v>
      </c>
    </row>
    <row r="992" spans="1:7" x14ac:dyDescent="0.25">
      <c r="A992" s="56">
        <v>30212</v>
      </c>
      <c r="C992" s="55" t="str">
        <f t="shared" si="30"/>
        <v>20628</v>
      </c>
      <c r="D992" s="55">
        <f>IF(SUM($D$1:D991)&gt;0,D991+1,IF(C992=Maanden!$A$5,1,""))</f>
        <v>542</v>
      </c>
      <c r="E992" s="56">
        <v>59384</v>
      </c>
      <c r="F992" s="56">
        <v>59414</v>
      </c>
      <c r="G992" s="58" t="str">
        <f t="shared" si="31"/>
        <v>20628</v>
      </c>
    </row>
    <row r="993" spans="1:7" x14ac:dyDescent="0.25">
      <c r="A993" s="56">
        <v>30213</v>
      </c>
      <c r="C993" s="55" t="str">
        <f t="shared" si="30"/>
        <v>20629</v>
      </c>
      <c r="D993" s="55">
        <f>IF(SUM($D$1:D992)&gt;0,D992+1,IF(C993=Maanden!$A$5,1,""))</f>
        <v>543</v>
      </c>
      <c r="E993" s="56">
        <v>59415</v>
      </c>
      <c r="F993" s="56">
        <v>59444</v>
      </c>
      <c r="G993" s="58" t="str">
        <f t="shared" si="31"/>
        <v>20629</v>
      </c>
    </row>
    <row r="994" spans="1:7" x14ac:dyDescent="0.25">
      <c r="A994" s="56">
        <v>30214</v>
      </c>
      <c r="C994" s="55" t="str">
        <f t="shared" si="30"/>
        <v>206210</v>
      </c>
      <c r="D994" s="55">
        <f>IF(SUM($D$1:D993)&gt;0,D993+1,IF(C994=Maanden!$A$5,1,""))</f>
        <v>544</v>
      </c>
      <c r="E994" s="56">
        <v>59445</v>
      </c>
      <c r="F994" s="56">
        <v>59475</v>
      </c>
      <c r="G994" s="58" t="str">
        <f t="shared" si="31"/>
        <v>206210</v>
      </c>
    </row>
    <row r="995" spans="1:7" x14ac:dyDescent="0.25">
      <c r="A995" s="56">
        <v>30215</v>
      </c>
      <c r="C995" s="55" t="str">
        <f t="shared" si="30"/>
        <v>206211</v>
      </c>
      <c r="D995" s="55">
        <f>IF(SUM($D$1:D994)&gt;0,D994+1,IF(C995=Maanden!$A$5,1,""))</f>
        <v>545</v>
      </c>
      <c r="E995" s="56">
        <v>59476</v>
      </c>
      <c r="F995" s="56">
        <v>59505</v>
      </c>
      <c r="G995" s="58" t="str">
        <f t="shared" si="31"/>
        <v>206211</v>
      </c>
    </row>
    <row r="996" spans="1:7" x14ac:dyDescent="0.25">
      <c r="A996" s="56">
        <v>30216</v>
      </c>
      <c r="C996" s="55" t="str">
        <f t="shared" si="30"/>
        <v>206212</v>
      </c>
      <c r="D996" s="55">
        <f>IF(SUM($D$1:D995)&gt;0,D995+1,IF(C996=Maanden!$A$5,1,""))</f>
        <v>546</v>
      </c>
      <c r="E996" s="56">
        <v>59506</v>
      </c>
      <c r="F996" s="56">
        <v>59536</v>
      </c>
      <c r="G996" s="58" t="str">
        <f t="shared" si="31"/>
        <v>206212</v>
      </c>
    </row>
    <row r="997" spans="1:7" x14ac:dyDescent="0.25">
      <c r="A997" s="56">
        <v>30217</v>
      </c>
      <c r="C997" s="55" t="str">
        <f t="shared" si="30"/>
        <v>20631</v>
      </c>
      <c r="D997" s="55">
        <f>IF(SUM($D$1:D996)&gt;0,D996+1,IF(C997=Maanden!$A$5,1,""))</f>
        <v>547</v>
      </c>
      <c r="E997" s="56">
        <v>59537</v>
      </c>
      <c r="F997" s="56">
        <v>59567</v>
      </c>
      <c r="G997" s="58" t="str">
        <f t="shared" si="31"/>
        <v>20631</v>
      </c>
    </row>
    <row r="998" spans="1:7" x14ac:dyDescent="0.25">
      <c r="A998" s="56">
        <v>30218</v>
      </c>
      <c r="C998" s="55" t="str">
        <f t="shared" si="30"/>
        <v>20632</v>
      </c>
      <c r="D998" s="55">
        <f>IF(SUM($D$1:D997)&gt;0,D997+1,IF(C998=Maanden!$A$5,1,""))</f>
        <v>548</v>
      </c>
      <c r="E998" s="56">
        <v>59568</v>
      </c>
      <c r="F998" s="56">
        <v>59595</v>
      </c>
      <c r="G998" s="58" t="str">
        <f t="shared" si="31"/>
        <v>20632</v>
      </c>
    </row>
    <row r="999" spans="1:7" x14ac:dyDescent="0.25">
      <c r="A999" s="56">
        <v>30219</v>
      </c>
      <c r="C999" s="55" t="str">
        <f t="shared" si="30"/>
        <v>20633</v>
      </c>
      <c r="D999" s="55">
        <f>IF(SUM($D$1:D998)&gt;0,D998+1,IF(C999=Maanden!$A$5,1,""))</f>
        <v>549</v>
      </c>
      <c r="E999" s="56">
        <v>59596</v>
      </c>
      <c r="F999" s="56">
        <v>59626</v>
      </c>
      <c r="G999" s="58" t="str">
        <f t="shared" si="31"/>
        <v>20633</v>
      </c>
    </row>
    <row r="1000" spans="1:7" x14ac:dyDescent="0.25">
      <c r="A1000" s="56">
        <v>30220</v>
      </c>
      <c r="C1000" s="55" t="str">
        <f t="shared" si="30"/>
        <v>20634</v>
      </c>
      <c r="D1000" s="55">
        <f>IF(SUM($D$1:D999)&gt;0,D999+1,IF(C1000=Maanden!$A$5,1,""))</f>
        <v>550</v>
      </c>
      <c r="E1000" s="56">
        <v>59627</v>
      </c>
      <c r="F1000" s="56">
        <v>59656</v>
      </c>
      <c r="G1000" s="58" t="str">
        <f t="shared" si="31"/>
        <v>20634</v>
      </c>
    </row>
    <row r="1001" spans="1:7" x14ac:dyDescent="0.25">
      <c r="A1001" s="56">
        <v>30221</v>
      </c>
      <c r="C1001" s="55" t="str">
        <f t="shared" si="30"/>
        <v>20635</v>
      </c>
      <c r="D1001" s="55">
        <f>IF(SUM($D$1:D1000)&gt;0,D1000+1,IF(C1001=Maanden!$A$5,1,""))</f>
        <v>551</v>
      </c>
      <c r="E1001" s="56">
        <v>59657</v>
      </c>
      <c r="F1001" s="56">
        <v>59687</v>
      </c>
      <c r="G1001" s="58" t="str">
        <f t="shared" si="31"/>
        <v>20635</v>
      </c>
    </row>
    <row r="1002" spans="1:7" x14ac:dyDescent="0.25">
      <c r="A1002" s="56">
        <v>30222</v>
      </c>
      <c r="C1002" s="55" t="str">
        <f t="shared" si="30"/>
        <v>20636</v>
      </c>
      <c r="D1002" s="55">
        <f>IF(SUM($D$1:D1001)&gt;0,D1001+1,IF(C1002=Maanden!$A$5,1,""))</f>
        <v>552</v>
      </c>
      <c r="E1002" s="56">
        <v>59688</v>
      </c>
      <c r="F1002" s="56">
        <v>59717</v>
      </c>
      <c r="G1002" s="58" t="str">
        <f t="shared" si="31"/>
        <v>20636</v>
      </c>
    </row>
    <row r="1003" spans="1:7" x14ac:dyDescent="0.25">
      <c r="A1003" s="56">
        <v>30223</v>
      </c>
      <c r="C1003" s="55" t="str">
        <f t="shared" si="30"/>
        <v>20637</v>
      </c>
      <c r="D1003" s="55">
        <f>IF(SUM($D$1:D1002)&gt;0,D1002+1,IF(C1003=Maanden!$A$5,1,""))</f>
        <v>553</v>
      </c>
      <c r="E1003" s="56">
        <v>59718</v>
      </c>
      <c r="F1003" s="56">
        <v>59748</v>
      </c>
      <c r="G1003" s="58" t="str">
        <f t="shared" si="31"/>
        <v>20637</v>
      </c>
    </row>
    <row r="1004" spans="1:7" x14ac:dyDescent="0.25">
      <c r="A1004" s="56">
        <v>30224</v>
      </c>
      <c r="C1004" s="55" t="str">
        <f t="shared" si="30"/>
        <v>20638</v>
      </c>
      <c r="D1004" s="55">
        <f>IF(SUM($D$1:D1003)&gt;0,D1003+1,IF(C1004=Maanden!$A$5,1,""))</f>
        <v>554</v>
      </c>
      <c r="E1004" s="56">
        <v>59749</v>
      </c>
      <c r="F1004" s="56">
        <v>59779</v>
      </c>
      <c r="G1004" s="58" t="str">
        <f t="shared" si="31"/>
        <v>20638</v>
      </c>
    </row>
    <row r="1005" spans="1:7" x14ac:dyDescent="0.25">
      <c r="A1005" s="56">
        <v>30225</v>
      </c>
      <c r="C1005" s="55" t="str">
        <f t="shared" ref="C1005:C1068" si="32">CONCATENATE(YEAR(E1005),MONTH(E1005))</f>
        <v>20639</v>
      </c>
      <c r="D1005" s="55">
        <f>IF(SUM($D$1:D1004)&gt;0,D1004+1,IF(C1005=Maanden!$A$5,1,""))</f>
        <v>555</v>
      </c>
      <c r="E1005" s="56">
        <v>59780</v>
      </c>
      <c r="F1005" s="56">
        <v>59809</v>
      </c>
      <c r="G1005" s="58" t="str">
        <f t="shared" si="31"/>
        <v>20639</v>
      </c>
    </row>
    <row r="1006" spans="1:7" x14ac:dyDescent="0.25">
      <c r="A1006" s="56">
        <v>30226</v>
      </c>
      <c r="C1006" s="55" t="str">
        <f t="shared" si="32"/>
        <v>206310</v>
      </c>
      <c r="D1006" s="55">
        <f>IF(SUM($D$1:D1005)&gt;0,D1005+1,IF(C1006=Maanden!$A$5,1,""))</f>
        <v>556</v>
      </c>
      <c r="E1006" s="56">
        <v>59810</v>
      </c>
      <c r="F1006" s="56">
        <v>59840</v>
      </c>
      <c r="G1006" s="58" t="str">
        <f t="shared" si="31"/>
        <v>206310</v>
      </c>
    </row>
    <row r="1007" spans="1:7" x14ac:dyDescent="0.25">
      <c r="A1007" s="56">
        <v>30227</v>
      </c>
      <c r="C1007" s="55" t="str">
        <f t="shared" si="32"/>
        <v>206311</v>
      </c>
      <c r="D1007" s="55">
        <f>IF(SUM($D$1:D1006)&gt;0,D1006+1,IF(C1007=Maanden!$A$5,1,""))</f>
        <v>557</v>
      </c>
      <c r="E1007" s="56">
        <v>59841</v>
      </c>
      <c r="F1007" s="56">
        <v>59870</v>
      </c>
      <c r="G1007" s="58" t="str">
        <f t="shared" si="31"/>
        <v>206311</v>
      </c>
    </row>
    <row r="1008" spans="1:7" x14ac:dyDescent="0.25">
      <c r="A1008" s="56">
        <v>30228</v>
      </c>
      <c r="C1008" s="55" t="str">
        <f t="shared" si="32"/>
        <v>206312</v>
      </c>
      <c r="D1008" s="55">
        <f>IF(SUM($D$1:D1007)&gt;0,D1007+1,IF(C1008=Maanden!$A$5,1,""))</f>
        <v>558</v>
      </c>
      <c r="E1008" s="56">
        <v>59871</v>
      </c>
      <c r="F1008" s="56">
        <v>59901</v>
      </c>
      <c r="G1008" s="58" t="str">
        <f t="shared" si="31"/>
        <v>206312</v>
      </c>
    </row>
    <row r="1009" spans="1:7" x14ac:dyDescent="0.25">
      <c r="A1009" s="56">
        <v>30229</v>
      </c>
      <c r="C1009" s="55" t="str">
        <f t="shared" si="32"/>
        <v>20641</v>
      </c>
      <c r="D1009" s="55">
        <f>IF(SUM($D$1:D1008)&gt;0,D1008+1,IF(C1009=Maanden!$A$5,1,""))</f>
        <v>559</v>
      </c>
      <c r="E1009" s="56">
        <v>59902</v>
      </c>
      <c r="F1009" s="56">
        <v>59932</v>
      </c>
      <c r="G1009" s="58" t="str">
        <f t="shared" si="31"/>
        <v>20641</v>
      </c>
    </row>
    <row r="1010" spans="1:7" x14ac:dyDescent="0.25">
      <c r="A1010" s="56">
        <v>30230</v>
      </c>
      <c r="C1010" s="55" t="str">
        <f t="shared" si="32"/>
        <v>20642</v>
      </c>
      <c r="D1010" s="55">
        <f>IF(SUM($D$1:D1009)&gt;0,D1009+1,IF(C1010=Maanden!$A$5,1,""))</f>
        <v>560</v>
      </c>
      <c r="E1010" s="56">
        <v>59933</v>
      </c>
      <c r="F1010" s="56">
        <v>59961</v>
      </c>
      <c r="G1010" s="58" t="str">
        <f t="shared" si="31"/>
        <v>20642</v>
      </c>
    </row>
    <row r="1011" spans="1:7" x14ac:dyDescent="0.25">
      <c r="A1011" s="56">
        <v>30231</v>
      </c>
      <c r="C1011" s="55" t="str">
        <f t="shared" si="32"/>
        <v>20643</v>
      </c>
      <c r="D1011" s="55">
        <f>IF(SUM($D$1:D1010)&gt;0,D1010+1,IF(C1011=Maanden!$A$5,1,""))</f>
        <v>561</v>
      </c>
      <c r="E1011" s="56">
        <v>59962</v>
      </c>
      <c r="F1011" s="56">
        <v>59992</v>
      </c>
      <c r="G1011" s="58" t="str">
        <f t="shared" si="31"/>
        <v>20643</v>
      </c>
    </row>
    <row r="1012" spans="1:7" x14ac:dyDescent="0.25">
      <c r="A1012" s="56">
        <v>30232</v>
      </c>
      <c r="C1012" s="55" t="str">
        <f t="shared" si="32"/>
        <v>20644</v>
      </c>
      <c r="D1012" s="55">
        <f>IF(SUM($D$1:D1011)&gt;0,D1011+1,IF(C1012=Maanden!$A$5,1,""))</f>
        <v>562</v>
      </c>
      <c r="E1012" s="56">
        <v>59993</v>
      </c>
      <c r="F1012" s="56">
        <v>60022</v>
      </c>
      <c r="G1012" s="58" t="str">
        <f t="shared" si="31"/>
        <v>20644</v>
      </c>
    </row>
    <row r="1013" spans="1:7" x14ac:dyDescent="0.25">
      <c r="A1013" s="56">
        <v>30233</v>
      </c>
      <c r="C1013" s="55" t="str">
        <f t="shared" si="32"/>
        <v>20645</v>
      </c>
      <c r="D1013" s="55">
        <f>IF(SUM($D$1:D1012)&gt;0,D1012+1,IF(C1013=Maanden!$A$5,1,""))</f>
        <v>563</v>
      </c>
      <c r="E1013" s="56">
        <v>60023</v>
      </c>
      <c r="F1013" s="56">
        <v>60053</v>
      </c>
      <c r="G1013" s="58" t="str">
        <f t="shared" si="31"/>
        <v>20645</v>
      </c>
    </row>
    <row r="1014" spans="1:7" x14ac:dyDescent="0.25">
      <c r="A1014" s="56">
        <v>30234</v>
      </c>
      <c r="C1014" s="55" t="str">
        <f t="shared" si="32"/>
        <v>20646</v>
      </c>
      <c r="D1014" s="55">
        <f>IF(SUM($D$1:D1013)&gt;0,D1013+1,IF(C1014=Maanden!$A$5,1,""))</f>
        <v>564</v>
      </c>
      <c r="E1014" s="56">
        <v>60054</v>
      </c>
      <c r="F1014" s="56">
        <v>60083</v>
      </c>
      <c r="G1014" s="58" t="str">
        <f t="shared" si="31"/>
        <v>20646</v>
      </c>
    </row>
    <row r="1015" spans="1:7" x14ac:dyDescent="0.25">
      <c r="A1015" s="56">
        <v>30235</v>
      </c>
      <c r="C1015" s="55" t="str">
        <f t="shared" si="32"/>
        <v>20647</v>
      </c>
      <c r="D1015" s="55">
        <f>IF(SUM($D$1:D1014)&gt;0,D1014+1,IF(C1015=Maanden!$A$5,1,""))</f>
        <v>565</v>
      </c>
      <c r="E1015" s="56">
        <v>60084</v>
      </c>
      <c r="F1015" s="56">
        <v>60114</v>
      </c>
      <c r="G1015" s="58" t="str">
        <f t="shared" si="31"/>
        <v>20647</v>
      </c>
    </row>
    <row r="1016" spans="1:7" x14ac:dyDescent="0.25">
      <c r="A1016" s="56">
        <v>30236</v>
      </c>
      <c r="C1016" s="55" t="str">
        <f t="shared" si="32"/>
        <v>20648</v>
      </c>
      <c r="D1016" s="55">
        <f>IF(SUM($D$1:D1015)&gt;0,D1015+1,IF(C1016=Maanden!$A$5,1,""))</f>
        <v>566</v>
      </c>
      <c r="E1016" s="56">
        <v>60115</v>
      </c>
      <c r="F1016" s="56">
        <v>60145</v>
      </c>
      <c r="G1016" s="58" t="str">
        <f t="shared" si="31"/>
        <v>20648</v>
      </c>
    </row>
    <row r="1017" spans="1:7" x14ac:dyDescent="0.25">
      <c r="A1017" s="56">
        <v>30237</v>
      </c>
      <c r="C1017" s="55" t="str">
        <f t="shared" si="32"/>
        <v>20649</v>
      </c>
      <c r="D1017" s="55">
        <f>IF(SUM($D$1:D1016)&gt;0,D1016+1,IF(C1017=Maanden!$A$5,1,""))</f>
        <v>567</v>
      </c>
      <c r="E1017" s="56">
        <v>60146</v>
      </c>
      <c r="F1017" s="56">
        <v>60175</v>
      </c>
      <c r="G1017" s="58" t="str">
        <f t="shared" si="31"/>
        <v>20649</v>
      </c>
    </row>
    <row r="1018" spans="1:7" x14ac:dyDescent="0.25">
      <c r="A1018" s="56">
        <v>30238</v>
      </c>
      <c r="C1018" s="55" t="str">
        <f t="shared" si="32"/>
        <v>206410</v>
      </c>
      <c r="D1018" s="55">
        <f>IF(SUM($D$1:D1017)&gt;0,D1017+1,IF(C1018=Maanden!$A$5,1,""))</f>
        <v>568</v>
      </c>
      <c r="E1018" s="56">
        <v>60176</v>
      </c>
      <c r="F1018" s="56">
        <v>60206</v>
      </c>
      <c r="G1018" s="58" t="str">
        <f t="shared" si="31"/>
        <v>206410</v>
      </c>
    </row>
    <row r="1019" spans="1:7" x14ac:dyDescent="0.25">
      <c r="A1019" s="56">
        <v>30239</v>
      </c>
      <c r="C1019" s="55" t="str">
        <f t="shared" si="32"/>
        <v>206411</v>
      </c>
      <c r="D1019" s="55">
        <f>IF(SUM($D$1:D1018)&gt;0,D1018+1,IF(C1019=Maanden!$A$5,1,""))</f>
        <v>569</v>
      </c>
      <c r="E1019" s="56">
        <v>60207</v>
      </c>
      <c r="F1019" s="56">
        <v>60236</v>
      </c>
      <c r="G1019" s="58" t="str">
        <f t="shared" si="31"/>
        <v>206411</v>
      </c>
    </row>
    <row r="1020" spans="1:7" x14ac:dyDescent="0.25">
      <c r="A1020" s="56">
        <v>30240</v>
      </c>
      <c r="C1020" s="55" t="str">
        <f t="shared" si="32"/>
        <v>206412</v>
      </c>
      <c r="D1020" s="55">
        <f>IF(SUM($D$1:D1019)&gt;0,D1019+1,IF(C1020=Maanden!$A$5,1,""))</f>
        <v>570</v>
      </c>
      <c r="E1020" s="56">
        <v>60237</v>
      </c>
      <c r="F1020" s="56">
        <v>60267</v>
      </c>
      <c r="G1020" s="58" t="str">
        <f t="shared" si="31"/>
        <v>206412</v>
      </c>
    </row>
    <row r="1021" spans="1:7" x14ac:dyDescent="0.25">
      <c r="A1021" s="56">
        <v>30241</v>
      </c>
      <c r="C1021" s="55" t="str">
        <f t="shared" si="32"/>
        <v>20651</v>
      </c>
      <c r="D1021" s="55">
        <f>IF(SUM($D$1:D1020)&gt;0,D1020+1,IF(C1021=Maanden!$A$5,1,""))</f>
        <v>571</v>
      </c>
      <c r="E1021" s="56">
        <v>60268</v>
      </c>
      <c r="F1021" s="56">
        <v>60298</v>
      </c>
      <c r="G1021" s="58" t="str">
        <f t="shared" si="31"/>
        <v>20651</v>
      </c>
    </row>
    <row r="1022" spans="1:7" x14ac:dyDescent="0.25">
      <c r="A1022" s="56">
        <v>30242</v>
      </c>
      <c r="C1022" s="55" t="str">
        <f t="shared" si="32"/>
        <v>20652</v>
      </c>
      <c r="D1022" s="55">
        <f>IF(SUM($D$1:D1021)&gt;0,D1021+1,IF(C1022=Maanden!$A$5,1,""))</f>
        <v>572</v>
      </c>
      <c r="E1022" s="56">
        <v>60299</v>
      </c>
      <c r="F1022" s="56">
        <v>60326</v>
      </c>
      <c r="G1022" s="58" t="str">
        <f t="shared" si="31"/>
        <v>20652</v>
      </c>
    </row>
    <row r="1023" spans="1:7" x14ac:dyDescent="0.25">
      <c r="A1023" s="56">
        <v>30243</v>
      </c>
      <c r="C1023" s="55" t="str">
        <f t="shared" si="32"/>
        <v>20653</v>
      </c>
      <c r="D1023" s="55">
        <f>IF(SUM($D$1:D1022)&gt;0,D1022+1,IF(C1023=Maanden!$A$5,1,""))</f>
        <v>573</v>
      </c>
      <c r="E1023" s="56">
        <v>60327</v>
      </c>
      <c r="F1023" s="56">
        <v>60357</v>
      </c>
      <c r="G1023" s="58" t="str">
        <f t="shared" si="31"/>
        <v>20653</v>
      </c>
    </row>
    <row r="1024" spans="1:7" x14ac:dyDescent="0.25">
      <c r="A1024" s="56">
        <v>30244</v>
      </c>
      <c r="C1024" s="55" t="str">
        <f t="shared" si="32"/>
        <v>20654</v>
      </c>
      <c r="D1024" s="55">
        <f>IF(SUM($D$1:D1023)&gt;0,D1023+1,IF(C1024=Maanden!$A$5,1,""))</f>
        <v>574</v>
      </c>
      <c r="E1024" s="56">
        <v>60358</v>
      </c>
      <c r="F1024" s="56">
        <v>60387</v>
      </c>
      <c r="G1024" s="58" t="str">
        <f t="shared" si="31"/>
        <v>20654</v>
      </c>
    </row>
    <row r="1025" spans="1:7" x14ac:dyDescent="0.25">
      <c r="A1025" s="56">
        <v>30245</v>
      </c>
      <c r="C1025" s="55" t="str">
        <f t="shared" si="32"/>
        <v>20655</v>
      </c>
      <c r="D1025" s="55">
        <f>IF(SUM($D$1:D1024)&gt;0,D1024+1,IF(C1025=Maanden!$A$5,1,""))</f>
        <v>575</v>
      </c>
      <c r="E1025" s="56">
        <v>60388</v>
      </c>
      <c r="F1025" s="56">
        <v>60418</v>
      </c>
      <c r="G1025" s="58" t="str">
        <f t="shared" si="31"/>
        <v>20655</v>
      </c>
    </row>
    <row r="1026" spans="1:7" x14ac:dyDescent="0.25">
      <c r="A1026" s="56">
        <v>30246</v>
      </c>
      <c r="C1026" s="55" t="str">
        <f t="shared" si="32"/>
        <v>20656</v>
      </c>
      <c r="D1026" s="55">
        <f>IF(SUM($D$1:D1025)&gt;0,D1025+1,IF(C1026=Maanden!$A$5,1,""))</f>
        <v>576</v>
      </c>
      <c r="E1026" s="56">
        <v>60419</v>
      </c>
      <c r="F1026" s="56">
        <v>60448</v>
      </c>
      <c r="G1026" s="58" t="str">
        <f t="shared" ref="G1026:G1089" si="33">C1026</f>
        <v>20656</v>
      </c>
    </row>
    <row r="1027" spans="1:7" x14ac:dyDescent="0.25">
      <c r="A1027" s="56">
        <v>30247</v>
      </c>
      <c r="C1027" s="55" t="str">
        <f t="shared" si="32"/>
        <v>20657</v>
      </c>
      <c r="D1027" s="55">
        <f>IF(SUM($D$1:D1026)&gt;0,D1026+1,IF(C1027=Maanden!$A$5,1,""))</f>
        <v>577</v>
      </c>
      <c r="E1027" s="56">
        <v>60449</v>
      </c>
      <c r="F1027" s="56">
        <v>60479</v>
      </c>
      <c r="G1027" s="58" t="str">
        <f t="shared" si="33"/>
        <v>20657</v>
      </c>
    </row>
    <row r="1028" spans="1:7" x14ac:dyDescent="0.25">
      <c r="A1028" s="56">
        <v>30248</v>
      </c>
      <c r="C1028" s="55" t="str">
        <f t="shared" si="32"/>
        <v>20658</v>
      </c>
      <c r="D1028" s="55">
        <f>IF(SUM($D$1:D1027)&gt;0,D1027+1,IF(C1028=Maanden!$A$5,1,""))</f>
        <v>578</v>
      </c>
      <c r="E1028" s="56">
        <v>60480</v>
      </c>
      <c r="F1028" s="56">
        <v>60510</v>
      </c>
      <c r="G1028" s="58" t="str">
        <f t="shared" si="33"/>
        <v>20658</v>
      </c>
    </row>
    <row r="1029" spans="1:7" x14ac:dyDescent="0.25">
      <c r="A1029" s="56">
        <v>30249</v>
      </c>
      <c r="C1029" s="55" t="str">
        <f t="shared" si="32"/>
        <v>20659</v>
      </c>
      <c r="D1029" s="55">
        <f>IF(SUM($D$1:D1028)&gt;0,D1028+1,IF(C1029=Maanden!$A$5,1,""))</f>
        <v>579</v>
      </c>
      <c r="E1029" s="56">
        <v>60511</v>
      </c>
      <c r="F1029" s="56">
        <v>60540</v>
      </c>
      <c r="G1029" s="58" t="str">
        <f t="shared" si="33"/>
        <v>20659</v>
      </c>
    </row>
    <row r="1030" spans="1:7" x14ac:dyDescent="0.25">
      <c r="A1030" s="56">
        <v>30250</v>
      </c>
      <c r="C1030" s="55" t="str">
        <f t="shared" si="32"/>
        <v>206510</v>
      </c>
      <c r="D1030" s="55">
        <f>IF(SUM($D$1:D1029)&gt;0,D1029+1,IF(C1030=Maanden!$A$5,1,""))</f>
        <v>580</v>
      </c>
      <c r="E1030" s="56">
        <v>60541</v>
      </c>
      <c r="F1030" s="56">
        <v>60571</v>
      </c>
      <c r="G1030" s="58" t="str">
        <f t="shared" si="33"/>
        <v>206510</v>
      </c>
    </row>
    <row r="1031" spans="1:7" x14ac:dyDescent="0.25">
      <c r="A1031" s="56">
        <v>30251</v>
      </c>
      <c r="C1031" s="55" t="str">
        <f t="shared" si="32"/>
        <v>206511</v>
      </c>
      <c r="D1031" s="55">
        <f>IF(SUM($D$1:D1030)&gt;0,D1030+1,IF(C1031=Maanden!$A$5,1,""))</f>
        <v>581</v>
      </c>
      <c r="E1031" s="56">
        <v>60572</v>
      </c>
      <c r="F1031" s="56">
        <v>60601</v>
      </c>
      <c r="G1031" s="58" t="str">
        <f t="shared" si="33"/>
        <v>206511</v>
      </c>
    </row>
    <row r="1032" spans="1:7" x14ac:dyDescent="0.25">
      <c r="A1032" s="56">
        <v>30252</v>
      </c>
      <c r="C1032" s="55" t="str">
        <f t="shared" si="32"/>
        <v>206512</v>
      </c>
      <c r="D1032" s="55">
        <f>IF(SUM($D$1:D1031)&gt;0,D1031+1,IF(C1032=Maanden!$A$5,1,""))</f>
        <v>582</v>
      </c>
      <c r="E1032" s="56">
        <v>60602</v>
      </c>
      <c r="F1032" s="56">
        <v>60632</v>
      </c>
      <c r="G1032" s="58" t="str">
        <f t="shared" si="33"/>
        <v>206512</v>
      </c>
    </row>
    <row r="1033" spans="1:7" x14ac:dyDescent="0.25">
      <c r="A1033" s="56">
        <v>30253</v>
      </c>
      <c r="C1033" s="55" t="str">
        <f t="shared" si="32"/>
        <v>20661</v>
      </c>
      <c r="D1033" s="55">
        <f>IF(SUM($D$1:D1032)&gt;0,D1032+1,IF(C1033=Maanden!$A$5,1,""))</f>
        <v>583</v>
      </c>
      <c r="E1033" s="56">
        <v>60633</v>
      </c>
      <c r="F1033" s="56">
        <v>60663</v>
      </c>
      <c r="G1033" s="58" t="str">
        <f t="shared" si="33"/>
        <v>20661</v>
      </c>
    </row>
    <row r="1034" spans="1:7" x14ac:dyDescent="0.25">
      <c r="A1034" s="56">
        <v>30254</v>
      </c>
      <c r="C1034" s="55" t="str">
        <f t="shared" si="32"/>
        <v>20662</v>
      </c>
      <c r="D1034" s="55">
        <f>IF(SUM($D$1:D1033)&gt;0,D1033+1,IF(C1034=Maanden!$A$5,1,""))</f>
        <v>584</v>
      </c>
      <c r="E1034" s="56">
        <v>60664</v>
      </c>
      <c r="F1034" s="56">
        <v>60691</v>
      </c>
      <c r="G1034" s="58" t="str">
        <f t="shared" si="33"/>
        <v>20662</v>
      </c>
    </row>
    <row r="1035" spans="1:7" x14ac:dyDescent="0.25">
      <c r="A1035" s="56">
        <v>30255</v>
      </c>
      <c r="C1035" s="55" t="str">
        <f t="shared" si="32"/>
        <v>20663</v>
      </c>
      <c r="D1035" s="55">
        <f>IF(SUM($D$1:D1034)&gt;0,D1034+1,IF(C1035=Maanden!$A$5,1,""))</f>
        <v>585</v>
      </c>
      <c r="E1035" s="56">
        <v>60692</v>
      </c>
      <c r="F1035" s="56">
        <v>60722</v>
      </c>
      <c r="G1035" s="58" t="str">
        <f t="shared" si="33"/>
        <v>20663</v>
      </c>
    </row>
    <row r="1036" spans="1:7" x14ac:dyDescent="0.25">
      <c r="A1036" s="56">
        <v>30256</v>
      </c>
      <c r="C1036" s="55" t="str">
        <f t="shared" si="32"/>
        <v>20664</v>
      </c>
      <c r="D1036" s="55">
        <f>IF(SUM($D$1:D1035)&gt;0,D1035+1,IF(C1036=Maanden!$A$5,1,""))</f>
        <v>586</v>
      </c>
      <c r="E1036" s="56">
        <v>60723</v>
      </c>
      <c r="F1036" s="56">
        <v>60752</v>
      </c>
      <c r="G1036" s="58" t="str">
        <f t="shared" si="33"/>
        <v>20664</v>
      </c>
    </row>
    <row r="1037" spans="1:7" x14ac:dyDescent="0.25">
      <c r="A1037" s="56">
        <v>30257</v>
      </c>
      <c r="C1037" s="55" t="str">
        <f t="shared" si="32"/>
        <v>20665</v>
      </c>
      <c r="D1037" s="55">
        <f>IF(SUM($D$1:D1036)&gt;0,D1036+1,IF(C1037=Maanden!$A$5,1,""))</f>
        <v>587</v>
      </c>
      <c r="E1037" s="56">
        <v>60753</v>
      </c>
      <c r="F1037" s="56">
        <v>60783</v>
      </c>
      <c r="G1037" s="58" t="str">
        <f t="shared" si="33"/>
        <v>20665</v>
      </c>
    </row>
    <row r="1038" spans="1:7" x14ac:dyDescent="0.25">
      <c r="A1038" s="56">
        <v>30258</v>
      </c>
      <c r="C1038" s="55" t="str">
        <f t="shared" si="32"/>
        <v>20666</v>
      </c>
      <c r="D1038" s="55">
        <f>IF(SUM($D$1:D1037)&gt;0,D1037+1,IF(C1038=Maanden!$A$5,1,""))</f>
        <v>588</v>
      </c>
      <c r="E1038" s="56">
        <v>60784</v>
      </c>
      <c r="F1038" s="56">
        <v>60813</v>
      </c>
      <c r="G1038" s="58" t="str">
        <f t="shared" si="33"/>
        <v>20666</v>
      </c>
    </row>
    <row r="1039" spans="1:7" x14ac:dyDescent="0.25">
      <c r="A1039" s="56">
        <v>30259</v>
      </c>
      <c r="C1039" s="55" t="str">
        <f t="shared" si="32"/>
        <v>20667</v>
      </c>
      <c r="D1039" s="55">
        <f>IF(SUM($D$1:D1038)&gt;0,D1038+1,IF(C1039=Maanden!$A$5,1,""))</f>
        <v>589</v>
      </c>
      <c r="E1039" s="56">
        <v>60814</v>
      </c>
      <c r="F1039" s="56">
        <v>60844</v>
      </c>
      <c r="G1039" s="58" t="str">
        <f t="shared" si="33"/>
        <v>20667</v>
      </c>
    </row>
    <row r="1040" spans="1:7" x14ac:dyDescent="0.25">
      <c r="A1040" s="56">
        <v>30260</v>
      </c>
      <c r="C1040" s="55" t="str">
        <f t="shared" si="32"/>
        <v>20668</v>
      </c>
      <c r="D1040" s="55">
        <f>IF(SUM($D$1:D1039)&gt;0,D1039+1,IF(C1040=Maanden!$A$5,1,""))</f>
        <v>590</v>
      </c>
      <c r="E1040" s="56">
        <v>60845</v>
      </c>
      <c r="F1040" s="56">
        <v>60875</v>
      </c>
      <c r="G1040" s="58" t="str">
        <f t="shared" si="33"/>
        <v>20668</v>
      </c>
    </row>
    <row r="1041" spans="1:7" x14ac:dyDescent="0.25">
      <c r="A1041" s="56">
        <v>30261</v>
      </c>
      <c r="C1041" s="55" t="str">
        <f t="shared" si="32"/>
        <v>20669</v>
      </c>
      <c r="D1041" s="55">
        <f>IF(SUM($D$1:D1040)&gt;0,D1040+1,IF(C1041=Maanden!$A$5,1,""))</f>
        <v>591</v>
      </c>
      <c r="E1041" s="56">
        <v>60876</v>
      </c>
      <c r="F1041" s="56">
        <v>60905</v>
      </c>
      <c r="G1041" s="58" t="str">
        <f t="shared" si="33"/>
        <v>20669</v>
      </c>
    </row>
    <row r="1042" spans="1:7" x14ac:dyDescent="0.25">
      <c r="A1042" s="56">
        <v>30262</v>
      </c>
      <c r="C1042" s="55" t="str">
        <f t="shared" si="32"/>
        <v>206610</v>
      </c>
      <c r="D1042" s="55">
        <f>IF(SUM($D$1:D1041)&gt;0,D1041+1,IF(C1042=Maanden!$A$5,1,""))</f>
        <v>592</v>
      </c>
      <c r="E1042" s="56">
        <v>60906</v>
      </c>
      <c r="F1042" s="56">
        <v>60936</v>
      </c>
      <c r="G1042" s="58" t="str">
        <f t="shared" si="33"/>
        <v>206610</v>
      </c>
    </row>
    <row r="1043" spans="1:7" x14ac:dyDescent="0.25">
      <c r="A1043" s="56">
        <v>30263</v>
      </c>
      <c r="C1043" s="55" t="str">
        <f t="shared" si="32"/>
        <v>206611</v>
      </c>
      <c r="D1043" s="55">
        <f>IF(SUM($D$1:D1042)&gt;0,D1042+1,IF(C1043=Maanden!$A$5,1,""))</f>
        <v>593</v>
      </c>
      <c r="E1043" s="56">
        <v>60937</v>
      </c>
      <c r="F1043" s="56">
        <v>60966</v>
      </c>
      <c r="G1043" s="58" t="str">
        <f t="shared" si="33"/>
        <v>206611</v>
      </c>
    </row>
    <row r="1044" spans="1:7" x14ac:dyDescent="0.25">
      <c r="A1044" s="56">
        <v>30264</v>
      </c>
      <c r="C1044" s="55" t="str">
        <f t="shared" si="32"/>
        <v>206612</v>
      </c>
      <c r="D1044" s="55">
        <f>IF(SUM($D$1:D1043)&gt;0,D1043+1,IF(C1044=Maanden!$A$5,1,""))</f>
        <v>594</v>
      </c>
      <c r="E1044" s="56">
        <v>60967</v>
      </c>
      <c r="F1044" s="56">
        <v>60997</v>
      </c>
      <c r="G1044" s="58" t="str">
        <f t="shared" si="33"/>
        <v>206612</v>
      </c>
    </row>
    <row r="1045" spans="1:7" x14ac:dyDescent="0.25">
      <c r="A1045" s="56">
        <v>30265</v>
      </c>
      <c r="C1045" s="55" t="str">
        <f t="shared" si="32"/>
        <v>20671</v>
      </c>
      <c r="D1045" s="55">
        <f>IF(SUM($D$1:D1044)&gt;0,D1044+1,IF(C1045=Maanden!$A$5,1,""))</f>
        <v>595</v>
      </c>
      <c r="E1045" s="56">
        <v>60998</v>
      </c>
      <c r="F1045" s="56">
        <v>61028</v>
      </c>
      <c r="G1045" s="58" t="str">
        <f t="shared" si="33"/>
        <v>20671</v>
      </c>
    </row>
    <row r="1046" spans="1:7" x14ac:dyDescent="0.25">
      <c r="A1046" s="56">
        <v>30266</v>
      </c>
      <c r="C1046" s="55" t="str">
        <f t="shared" si="32"/>
        <v>20672</v>
      </c>
      <c r="D1046" s="55">
        <f>IF(SUM($D$1:D1045)&gt;0,D1045+1,IF(C1046=Maanden!$A$5,1,""))</f>
        <v>596</v>
      </c>
      <c r="E1046" s="56">
        <v>61029</v>
      </c>
      <c r="F1046" s="56">
        <v>61056</v>
      </c>
      <c r="G1046" s="58" t="str">
        <f t="shared" si="33"/>
        <v>20672</v>
      </c>
    </row>
    <row r="1047" spans="1:7" x14ac:dyDescent="0.25">
      <c r="A1047" s="56">
        <v>30267</v>
      </c>
      <c r="C1047" s="55" t="str">
        <f t="shared" si="32"/>
        <v>20673</v>
      </c>
      <c r="D1047" s="55">
        <f>IF(SUM($D$1:D1046)&gt;0,D1046+1,IF(C1047=Maanden!$A$5,1,""))</f>
        <v>597</v>
      </c>
      <c r="E1047" s="56">
        <v>61057</v>
      </c>
      <c r="F1047" s="56">
        <v>61087</v>
      </c>
      <c r="G1047" s="58" t="str">
        <f t="shared" si="33"/>
        <v>20673</v>
      </c>
    </row>
    <row r="1048" spans="1:7" x14ac:dyDescent="0.25">
      <c r="A1048" s="56">
        <v>30268</v>
      </c>
      <c r="C1048" s="55" t="str">
        <f t="shared" si="32"/>
        <v>20674</v>
      </c>
      <c r="D1048" s="55">
        <f>IF(SUM($D$1:D1047)&gt;0,D1047+1,IF(C1048=Maanden!$A$5,1,""))</f>
        <v>598</v>
      </c>
      <c r="E1048" s="56">
        <v>61088</v>
      </c>
      <c r="F1048" s="56">
        <v>61117</v>
      </c>
      <c r="G1048" s="58" t="str">
        <f t="shared" si="33"/>
        <v>20674</v>
      </c>
    </row>
    <row r="1049" spans="1:7" x14ac:dyDescent="0.25">
      <c r="A1049" s="56">
        <v>30269</v>
      </c>
      <c r="C1049" s="55" t="str">
        <f t="shared" si="32"/>
        <v>20675</v>
      </c>
      <c r="D1049" s="55">
        <f>IF(SUM($D$1:D1048)&gt;0,D1048+1,IF(C1049=Maanden!$A$5,1,""))</f>
        <v>599</v>
      </c>
      <c r="E1049" s="56">
        <v>61118</v>
      </c>
      <c r="F1049" s="56">
        <v>61148</v>
      </c>
      <c r="G1049" s="58" t="str">
        <f t="shared" si="33"/>
        <v>20675</v>
      </c>
    </row>
    <row r="1050" spans="1:7" x14ac:dyDescent="0.25">
      <c r="A1050" s="56">
        <v>30270</v>
      </c>
      <c r="C1050" s="55" t="str">
        <f t="shared" si="32"/>
        <v>20676</v>
      </c>
      <c r="D1050" s="55">
        <f>IF(SUM($D$1:D1049)&gt;0,D1049+1,IF(C1050=Maanden!$A$5,1,""))</f>
        <v>600</v>
      </c>
      <c r="E1050" s="56">
        <v>61149</v>
      </c>
      <c r="F1050" s="56">
        <v>61178</v>
      </c>
      <c r="G1050" s="58" t="str">
        <f t="shared" si="33"/>
        <v>20676</v>
      </c>
    </row>
    <row r="1051" spans="1:7" x14ac:dyDescent="0.25">
      <c r="A1051" s="56">
        <v>30271</v>
      </c>
      <c r="C1051" s="55" t="str">
        <f t="shared" si="32"/>
        <v>20677</v>
      </c>
      <c r="D1051" s="55">
        <f>IF(SUM($D$1:D1050)&gt;0,D1050+1,IF(C1051=Maanden!$A$5,1,""))</f>
        <v>601</v>
      </c>
      <c r="E1051" s="56">
        <v>61179</v>
      </c>
      <c r="F1051" s="56">
        <v>61209</v>
      </c>
      <c r="G1051" s="58" t="str">
        <f t="shared" si="33"/>
        <v>20677</v>
      </c>
    </row>
    <row r="1052" spans="1:7" x14ac:dyDescent="0.25">
      <c r="A1052" s="56">
        <v>30272</v>
      </c>
      <c r="C1052" s="55" t="str">
        <f t="shared" si="32"/>
        <v>20678</v>
      </c>
      <c r="D1052" s="55">
        <f>IF(SUM($D$1:D1051)&gt;0,D1051+1,IF(C1052=Maanden!$A$5,1,""))</f>
        <v>602</v>
      </c>
      <c r="E1052" s="56">
        <v>61210</v>
      </c>
      <c r="F1052" s="56">
        <v>61240</v>
      </c>
      <c r="G1052" s="58" t="str">
        <f t="shared" si="33"/>
        <v>20678</v>
      </c>
    </row>
    <row r="1053" spans="1:7" x14ac:dyDescent="0.25">
      <c r="A1053" s="56">
        <v>30273</v>
      </c>
      <c r="C1053" s="55" t="str">
        <f t="shared" si="32"/>
        <v>20679</v>
      </c>
      <c r="D1053" s="55">
        <f>IF(SUM($D$1:D1052)&gt;0,D1052+1,IF(C1053=Maanden!$A$5,1,""))</f>
        <v>603</v>
      </c>
      <c r="E1053" s="56">
        <v>61241</v>
      </c>
      <c r="F1053" s="56">
        <v>61270</v>
      </c>
      <c r="G1053" s="58" t="str">
        <f t="shared" si="33"/>
        <v>20679</v>
      </c>
    </row>
    <row r="1054" spans="1:7" x14ac:dyDescent="0.25">
      <c r="A1054" s="56">
        <v>30274</v>
      </c>
      <c r="C1054" s="55" t="str">
        <f t="shared" si="32"/>
        <v>206710</v>
      </c>
      <c r="D1054" s="55">
        <f>IF(SUM($D$1:D1053)&gt;0,D1053+1,IF(C1054=Maanden!$A$5,1,""))</f>
        <v>604</v>
      </c>
      <c r="E1054" s="56">
        <v>61271</v>
      </c>
      <c r="F1054" s="56">
        <v>61301</v>
      </c>
      <c r="G1054" s="58" t="str">
        <f t="shared" si="33"/>
        <v>206710</v>
      </c>
    </row>
    <row r="1055" spans="1:7" x14ac:dyDescent="0.25">
      <c r="A1055" s="56">
        <v>30275</v>
      </c>
      <c r="C1055" s="55" t="str">
        <f t="shared" si="32"/>
        <v>206711</v>
      </c>
      <c r="D1055" s="55">
        <f>IF(SUM($D$1:D1054)&gt;0,D1054+1,IF(C1055=Maanden!$A$5,1,""))</f>
        <v>605</v>
      </c>
      <c r="E1055" s="56">
        <v>61302</v>
      </c>
      <c r="F1055" s="56">
        <v>61331</v>
      </c>
      <c r="G1055" s="58" t="str">
        <f t="shared" si="33"/>
        <v>206711</v>
      </c>
    </row>
    <row r="1056" spans="1:7" x14ac:dyDescent="0.25">
      <c r="A1056" s="56">
        <v>30276</v>
      </c>
      <c r="C1056" s="55" t="str">
        <f t="shared" si="32"/>
        <v>206712</v>
      </c>
      <c r="D1056" s="55">
        <f>IF(SUM($D$1:D1055)&gt;0,D1055+1,IF(C1056=Maanden!$A$5,1,""))</f>
        <v>606</v>
      </c>
      <c r="E1056" s="56">
        <v>61332</v>
      </c>
      <c r="F1056" s="56">
        <v>61362</v>
      </c>
      <c r="G1056" s="58" t="str">
        <f t="shared" si="33"/>
        <v>206712</v>
      </c>
    </row>
    <row r="1057" spans="1:7" x14ac:dyDescent="0.25">
      <c r="A1057" s="56">
        <v>30277</v>
      </c>
      <c r="C1057" s="55" t="str">
        <f t="shared" si="32"/>
        <v>20681</v>
      </c>
      <c r="D1057" s="55">
        <f>IF(SUM($D$1:D1056)&gt;0,D1056+1,IF(C1057=Maanden!$A$5,1,""))</f>
        <v>607</v>
      </c>
      <c r="E1057" s="56">
        <v>61363</v>
      </c>
      <c r="F1057" s="56">
        <v>61393</v>
      </c>
      <c r="G1057" s="58" t="str">
        <f t="shared" si="33"/>
        <v>20681</v>
      </c>
    </row>
    <row r="1058" spans="1:7" x14ac:dyDescent="0.25">
      <c r="A1058" s="56">
        <v>30278</v>
      </c>
      <c r="C1058" s="55" t="str">
        <f t="shared" si="32"/>
        <v>20682</v>
      </c>
      <c r="D1058" s="55">
        <f>IF(SUM($D$1:D1057)&gt;0,D1057+1,IF(C1058=Maanden!$A$5,1,""))</f>
        <v>608</v>
      </c>
      <c r="E1058" s="56">
        <v>61394</v>
      </c>
      <c r="F1058" s="56">
        <v>61422</v>
      </c>
      <c r="G1058" s="58" t="str">
        <f t="shared" si="33"/>
        <v>20682</v>
      </c>
    </row>
    <row r="1059" spans="1:7" x14ac:dyDescent="0.25">
      <c r="A1059" s="56">
        <v>30279</v>
      </c>
      <c r="C1059" s="55" t="str">
        <f t="shared" si="32"/>
        <v>20683</v>
      </c>
      <c r="D1059" s="55">
        <f>IF(SUM($D$1:D1058)&gt;0,D1058+1,IF(C1059=Maanden!$A$5,1,""))</f>
        <v>609</v>
      </c>
      <c r="E1059" s="56">
        <v>61423</v>
      </c>
      <c r="F1059" s="56">
        <v>61453</v>
      </c>
      <c r="G1059" s="58" t="str">
        <f t="shared" si="33"/>
        <v>20683</v>
      </c>
    </row>
    <row r="1060" spans="1:7" x14ac:dyDescent="0.25">
      <c r="A1060" s="56">
        <v>30280</v>
      </c>
      <c r="C1060" s="55" t="str">
        <f t="shared" si="32"/>
        <v>20684</v>
      </c>
      <c r="D1060" s="55">
        <f>IF(SUM($D$1:D1059)&gt;0,D1059+1,IF(C1060=Maanden!$A$5,1,""))</f>
        <v>610</v>
      </c>
      <c r="E1060" s="56">
        <v>61454</v>
      </c>
      <c r="F1060" s="56">
        <v>61483</v>
      </c>
      <c r="G1060" s="58" t="str">
        <f t="shared" si="33"/>
        <v>20684</v>
      </c>
    </row>
    <row r="1061" spans="1:7" x14ac:dyDescent="0.25">
      <c r="A1061" s="56">
        <v>30281</v>
      </c>
      <c r="C1061" s="55" t="str">
        <f t="shared" si="32"/>
        <v>20685</v>
      </c>
      <c r="D1061" s="55">
        <f>IF(SUM($D$1:D1060)&gt;0,D1060+1,IF(C1061=Maanden!$A$5,1,""))</f>
        <v>611</v>
      </c>
      <c r="E1061" s="56">
        <v>61484</v>
      </c>
      <c r="F1061" s="56">
        <v>61514</v>
      </c>
      <c r="G1061" s="58" t="str">
        <f t="shared" si="33"/>
        <v>20685</v>
      </c>
    </row>
    <row r="1062" spans="1:7" x14ac:dyDescent="0.25">
      <c r="A1062" s="56">
        <v>30282</v>
      </c>
      <c r="C1062" s="55" t="str">
        <f t="shared" si="32"/>
        <v>20686</v>
      </c>
      <c r="D1062" s="55">
        <f>IF(SUM($D$1:D1061)&gt;0,D1061+1,IF(C1062=Maanden!$A$5,1,""))</f>
        <v>612</v>
      </c>
      <c r="E1062" s="56">
        <v>61515</v>
      </c>
      <c r="F1062" s="56">
        <v>61544</v>
      </c>
      <c r="G1062" s="58" t="str">
        <f t="shared" si="33"/>
        <v>20686</v>
      </c>
    </row>
    <row r="1063" spans="1:7" x14ac:dyDescent="0.25">
      <c r="A1063" s="56">
        <v>30283</v>
      </c>
      <c r="C1063" s="55" t="str">
        <f t="shared" si="32"/>
        <v>20687</v>
      </c>
      <c r="D1063" s="55">
        <f>IF(SUM($D$1:D1062)&gt;0,D1062+1,IF(C1063=Maanden!$A$5,1,""))</f>
        <v>613</v>
      </c>
      <c r="E1063" s="56">
        <v>61545</v>
      </c>
      <c r="F1063" s="56">
        <v>61575</v>
      </c>
      <c r="G1063" s="58" t="str">
        <f t="shared" si="33"/>
        <v>20687</v>
      </c>
    </row>
    <row r="1064" spans="1:7" x14ac:dyDescent="0.25">
      <c r="A1064" s="56">
        <v>30284</v>
      </c>
      <c r="C1064" s="55" t="str">
        <f t="shared" si="32"/>
        <v>20688</v>
      </c>
      <c r="D1064" s="55">
        <f>IF(SUM($D$1:D1063)&gt;0,D1063+1,IF(C1064=Maanden!$A$5,1,""))</f>
        <v>614</v>
      </c>
      <c r="E1064" s="56">
        <v>61576</v>
      </c>
      <c r="F1064" s="56">
        <v>61606</v>
      </c>
      <c r="G1064" s="58" t="str">
        <f t="shared" si="33"/>
        <v>20688</v>
      </c>
    </row>
    <row r="1065" spans="1:7" x14ac:dyDescent="0.25">
      <c r="A1065" s="56">
        <v>30285</v>
      </c>
      <c r="C1065" s="55" t="str">
        <f t="shared" si="32"/>
        <v>20689</v>
      </c>
      <c r="D1065" s="55">
        <f>IF(SUM($D$1:D1064)&gt;0,D1064+1,IF(C1065=Maanden!$A$5,1,""))</f>
        <v>615</v>
      </c>
      <c r="E1065" s="56">
        <v>61607</v>
      </c>
      <c r="F1065" s="56">
        <v>61636</v>
      </c>
      <c r="G1065" s="58" t="str">
        <f t="shared" si="33"/>
        <v>20689</v>
      </c>
    </row>
    <row r="1066" spans="1:7" x14ac:dyDescent="0.25">
      <c r="A1066" s="56">
        <v>30286</v>
      </c>
      <c r="C1066" s="55" t="str">
        <f t="shared" si="32"/>
        <v>206810</v>
      </c>
      <c r="D1066" s="55">
        <f>IF(SUM($D$1:D1065)&gt;0,D1065+1,IF(C1066=Maanden!$A$5,1,""))</f>
        <v>616</v>
      </c>
      <c r="E1066" s="56">
        <v>61637</v>
      </c>
      <c r="F1066" s="56">
        <v>61667</v>
      </c>
      <c r="G1066" s="58" t="str">
        <f t="shared" si="33"/>
        <v>206810</v>
      </c>
    </row>
    <row r="1067" spans="1:7" x14ac:dyDescent="0.25">
      <c r="A1067" s="56">
        <v>30287</v>
      </c>
      <c r="C1067" s="55" t="str">
        <f t="shared" si="32"/>
        <v>206811</v>
      </c>
      <c r="D1067" s="55">
        <f>IF(SUM($D$1:D1066)&gt;0,D1066+1,IF(C1067=Maanden!$A$5,1,""))</f>
        <v>617</v>
      </c>
      <c r="E1067" s="56">
        <v>61668</v>
      </c>
      <c r="F1067" s="56">
        <v>61697</v>
      </c>
      <c r="G1067" s="58" t="str">
        <f t="shared" si="33"/>
        <v>206811</v>
      </c>
    </row>
    <row r="1068" spans="1:7" x14ac:dyDescent="0.25">
      <c r="A1068" s="56">
        <v>30288</v>
      </c>
      <c r="C1068" s="55" t="str">
        <f t="shared" si="32"/>
        <v>206812</v>
      </c>
      <c r="D1068" s="55">
        <f>IF(SUM($D$1:D1067)&gt;0,D1067+1,IF(C1068=Maanden!$A$5,1,""))</f>
        <v>618</v>
      </c>
      <c r="E1068" s="56">
        <v>61698</v>
      </c>
      <c r="F1068" s="56">
        <v>61728</v>
      </c>
      <c r="G1068" s="58" t="str">
        <f t="shared" si="33"/>
        <v>206812</v>
      </c>
    </row>
    <row r="1069" spans="1:7" x14ac:dyDescent="0.25">
      <c r="A1069" s="56">
        <v>30289</v>
      </c>
      <c r="C1069" s="55" t="str">
        <f t="shared" ref="C1069:C1132" si="34">CONCATENATE(YEAR(E1069),MONTH(E1069))</f>
        <v>20691</v>
      </c>
      <c r="D1069" s="55">
        <f>IF(SUM($D$1:D1068)&gt;0,D1068+1,IF(C1069=Maanden!$A$5,1,""))</f>
        <v>619</v>
      </c>
      <c r="E1069" s="56">
        <v>61729</v>
      </c>
      <c r="F1069" s="56">
        <v>61759</v>
      </c>
      <c r="G1069" s="58" t="str">
        <f t="shared" si="33"/>
        <v>20691</v>
      </c>
    </row>
    <row r="1070" spans="1:7" x14ac:dyDescent="0.25">
      <c r="A1070" s="56">
        <v>30290</v>
      </c>
      <c r="C1070" s="55" t="str">
        <f t="shared" si="34"/>
        <v>20692</v>
      </c>
      <c r="D1070" s="55">
        <f>IF(SUM($D$1:D1069)&gt;0,D1069+1,IF(C1070=Maanden!$A$5,1,""))</f>
        <v>620</v>
      </c>
      <c r="E1070" s="56">
        <v>61760</v>
      </c>
      <c r="F1070" s="56">
        <v>61787</v>
      </c>
      <c r="G1070" s="58" t="str">
        <f t="shared" si="33"/>
        <v>20692</v>
      </c>
    </row>
    <row r="1071" spans="1:7" x14ac:dyDescent="0.25">
      <c r="A1071" s="56">
        <v>30291</v>
      </c>
      <c r="C1071" s="55" t="str">
        <f t="shared" si="34"/>
        <v>20693</v>
      </c>
      <c r="D1071" s="55">
        <f>IF(SUM($D$1:D1070)&gt;0,D1070+1,IF(C1071=Maanden!$A$5,1,""))</f>
        <v>621</v>
      </c>
      <c r="E1071" s="56">
        <v>61788</v>
      </c>
      <c r="F1071" s="56">
        <v>61818</v>
      </c>
      <c r="G1071" s="58" t="str">
        <f t="shared" si="33"/>
        <v>20693</v>
      </c>
    </row>
    <row r="1072" spans="1:7" x14ac:dyDescent="0.25">
      <c r="A1072" s="56">
        <v>30292</v>
      </c>
      <c r="C1072" s="55" t="str">
        <f t="shared" si="34"/>
        <v>20694</v>
      </c>
      <c r="D1072" s="55">
        <f>IF(SUM($D$1:D1071)&gt;0,D1071+1,IF(C1072=Maanden!$A$5,1,""))</f>
        <v>622</v>
      </c>
      <c r="E1072" s="56">
        <v>61819</v>
      </c>
      <c r="F1072" s="56">
        <v>61848</v>
      </c>
      <c r="G1072" s="58" t="str">
        <f t="shared" si="33"/>
        <v>20694</v>
      </c>
    </row>
    <row r="1073" spans="1:7" x14ac:dyDescent="0.25">
      <c r="A1073" s="56">
        <v>30293</v>
      </c>
      <c r="C1073" s="55" t="str">
        <f t="shared" si="34"/>
        <v>20695</v>
      </c>
      <c r="D1073" s="55">
        <f>IF(SUM($D$1:D1072)&gt;0,D1072+1,IF(C1073=Maanden!$A$5,1,""))</f>
        <v>623</v>
      </c>
      <c r="E1073" s="56">
        <v>61849</v>
      </c>
      <c r="F1073" s="56">
        <v>61879</v>
      </c>
      <c r="G1073" s="58" t="str">
        <f t="shared" si="33"/>
        <v>20695</v>
      </c>
    </row>
    <row r="1074" spans="1:7" x14ac:dyDescent="0.25">
      <c r="A1074" s="56">
        <v>30294</v>
      </c>
      <c r="C1074" s="55" t="str">
        <f t="shared" si="34"/>
        <v>20696</v>
      </c>
      <c r="D1074" s="55">
        <f>IF(SUM($D$1:D1073)&gt;0,D1073+1,IF(C1074=Maanden!$A$5,1,""))</f>
        <v>624</v>
      </c>
      <c r="E1074" s="56">
        <v>61880</v>
      </c>
      <c r="F1074" s="56">
        <v>61909</v>
      </c>
      <c r="G1074" s="58" t="str">
        <f t="shared" si="33"/>
        <v>20696</v>
      </c>
    </row>
    <row r="1075" spans="1:7" x14ac:dyDescent="0.25">
      <c r="A1075" s="56">
        <v>30295</v>
      </c>
      <c r="C1075" s="55" t="str">
        <f t="shared" si="34"/>
        <v>20697</v>
      </c>
      <c r="D1075" s="55">
        <f>IF(SUM($D$1:D1074)&gt;0,D1074+1,IF(C1075=Maanden!$A$5,1,""))</f>
        <v>625</v>
      </c>
      <c r="E1075" s="56">
        <v>61910</v>
      </c>
      <c r="F1075" s="56">
        <v>61940</v>
      </c>
      <c r="G1075" s="58" t="str">
        <f t="shared" si="33"/>
        <v>20697</v>
      </c>
    </row>
    <row r="1076" spans="1:7" x14ac:dyDescent="0.25">
      <c r="A1076" s="56">
        <v>30296</v>
      </c>
      <c r="C1076" s="55" t="str">
        <f t="shared" si="34"/>
        <v>20698</v>
      </c>
      <c r="D1076" s="55">
        <f>IF(SUM($D$1:D1075)&gt;0,D1075+1,IF(C1076=Maanden!$A$5,1,""))</f>
        <v>626</v>
      </c>
      <c r="E1076" s="56">
        <v>61941</v>
      </c>
      <c r="F1076" s="56">
        <v>61971</v>
      </c>
      <c r="G1076" s="58" t="str">
        <f t="shared" si="33"/>
        <v>20698</v>
      </c>
    </row>
    <row r="1077" spans="1:7" x14ac:dyDescent="0.25">
      <c r="A1077" s="56">
        <v>30297</v>
      </c>
      <c r="C1077" s="55" t="str">
        <f t="shared" si="34"/>
        <v>20699</v>
      </c>
      <c r="D1077" s="55">
        <f>IF(SUM($D$1:D1076)&gt;0,D1076+1,IF(C1077=Maanden!$A$5,1,""))</f>
        <v>627</v>
      </c>
      <c r="E1077" s="56">
        <v>61972</v>
      </c>
      <c r="F1077" s="56">
        <v>62001</v>
      </c>
      <c r="G1077" s="58" t="str">
        <f t="shared" si="33"/>
        <v>20699</v>
      </c>
    </row>
    <row r="1078" spans="1:7" x14ac:dyDescent="0.25">
      <c r="A1078" s="56">
        <v>30298</v>
      </c>
      <c r="C1078" s="55" t="str">
        <f t="shared" si="34"/>
        <v>206910</v>
      </c>
      <c r="D1078" s="55">
        <f>IF(SUM($D$1:D1077)&gt;0,D1077+1,IF(C1078=Maanden!$A$5,1,""))</f>
        <v>628</v>
      </c>
      <c r="E1078" s="56">
        <v>62002</v>
      </c>
      <c r="F1078" s="56">
        <v>62032</v>
      </c>
      <c r="G1078" s="58" t="str">
        <f t="shared" si="33"/>
        <v>206910</v>
      </c>
    </row>
    <row r="1079" spans="1:7" x14ac:dyDescent="0.25">
      <c r="A1079" s="56">
        <v>30299</v>
      </c>
      <c r="C1079" s="55" t="str">
        <f t="shared" si="34"/>
        <v>206911</v>
      </c>
      <c r="D1079" s="55">
        <f>IF(SUM($D$1:D1078)&gt;0,D1078+1,IF(C1079=Maanden!$A$5,1,""))</f>
        <v>629</v>
      </c>
      <c r="E1079" s="56">
        <v>62033</v>
      </c>
      <c r="F1079" s="56">
        <v>62062</v>
      </c>
      <c r="G1079" s="58" t="str">
        <f t="shared" si="33"/>
        <v>206911</v>
      </c>
    </row>
    <row r="1080" spans="1:7" x14ac:dyDescent="0.25">
      <c r="A1080" s="56">
        <v>30300</v>
      </c>
      <c r="C1080" s="55" t="str">
        <f t="shared" si="34"/>
        <v>206912</v>
      </c>
      <c r="D1080" s="55">
        <f>IF(SUM($D$1:D1079)&gt;0,D1079+1,IF(C1080=Maanden!$A$5,1,""))</f>
        <v>630</v>
      </c>
      <c r="E1080" s="56">
        <v>62063</v>
      </c>
      <c r="F1080" s="56">
        <v>62093</v>
      </c>
      <c r="G1080" s="58" t="str">
        <f t="shared" si="33"/>
        <v>206912</v>
      </c>
    </row>
    <row r="1081" spans="1:7" x14ac:dyDescent="0.25">
      <c r="A1081" s="56">
        <v>30301</v>
      </c>
      <c r="C1081" s="55" t="str">
        <f t="shared" si="34"/>
        <v>20701</v>
      </c>
      <c r="D1081" s="55">
        <f>IF(SUM($D$1:D1080)&gt;0,D1080+1,IF(C1081=Maanden!$A$5,1,""))</f>
        <v>631</v>
      </c>
      <c r="E1081" s="56">
        <v>62094</v>
      </c>
      <c r="F1081" s="56">
        <v>62124</v>
      </c>
      <c r="G1081" s="58" t="str">
        <f t="shared" si="33"/>
        <v>20701</v>
      </c>
    </row>
    <row r="1082" spans="1:7" x14ac:dyDescent="0.25">
      <c r="A1082" s="56">
        <v>30302</v>
      </c>
      <c r="C1082" s="55" t="str">
        <f t="shared" si="34"/>
        <v>20702</v>
      </c>
      <c r="D1082" s="55">
        <f>IF(SUM($D$1:D1081)&gt;0,D1081+1,IF(C1082=Maanden!$A$5,1,""))</f>
        <v>632</v>
      </c>
      <c r="E1082" s="56">
        <v>62125</v>
      </c>
      <c r="F1082" s="56">
        <v>62152</v>
      </c>
      <c r="G1082" s="58" t="str">
        <f t="shared" si="33"/>
        <v>20702</v>
      </c>
    </row>
    <row r="1083" spans="1:7" x14ac:dyDescent="0.25">
      <c r="A1083" s="56">
        <v>30303</v>
      </c>
      <c r="C1083" s="55" t="str">
        <f t="shared" si="34"/>
        <v>20703</v>
      </c>
      <c r="D1083" s="55">
        <f>IF(SUM($D$1:D1082)&gt;0,D1082+1,IF(C1083=Maanden!$A$5,1,""))</f>
        <v>633</v>
      </c>
      <c r="E1083" s="56">
        <v>62153</v>
      </c>
      <c r="F1083" s="56">
        <v>62183</v>
      </c>
      <c r="G1083" s="58" t="str">
        <f t="shared" si="33"/>
        <v>20703</v>
      </c>
    </row>
    <row r="1084" spans="1:7" x14ac:dyDescent="0.25">
      <c r="A1084" s="56">
        <v>30304</v>
      </c>
      <c r="C1084" s="55" t="str">
        <f t="shared" si="34"/>
        <v>20704</v>
      </c>
      <c r="D1084" s="55">
        <f>IF(SUM($D$1:D1083)&gt;0,D1083+1,IF(C1084=Maanden!$A$5,1,""))</f>
        <v>634</v>
      </c>
      <c r="E1084" s="56">
        <v>62184</v>
      </c>
      <c r="F1084" s="56">
        <v>62213</v>
      </c>
      <c r="G1084" s="58" t="str">
        <f t="shared" si="33"/>
        <v>20704</v>
      </c>
    </row>
    <row r="1085" spans="1:7" x14ac:dyDescent="0.25">
      <c r="A1085" s="56">
        <v>30305</v>
      </c>
      <c r="C1085" s="55" t="str">
        <f t="shared" si="34"/>
        <v>20705</v>
      </c>
      <c r="D1085" s="55">
        <f>IF(SUM($D$1:D1084)&gt;0,D1084+1,IF(C1085=Maanden!$A$5,1,""))</f>
        <v>635</v>
      </c>
      <c r="E1085" s="56">
        <v>62214</v>
      </c>
      <c r="F1085" s="56">
        <v>62244</v>
      </c>
      <c r="G1085" s="58" t="str">
        <f t="shared" si="33"/>
        <v>20705</v>
      </c>
    </row>
    <row r="1086" spans="1:7" x14ac:dyDescent="0.25">
      <c r="A1086" s="56">
        <v>30306</v>
      </c>
      <c r="C1086" s="55" t="str">
        <f t="shared" si="34"/>
        <v>20706</v>
      </c>
      <c r="D1086" s="55">
        <f>IF(SUM($D$1:D1085)&gt;0,D1085+1,IF(C1086=Maanden!$A$5,1,""))</f>
        <v>636</v>
      </c>
      <c r="E1086" s="56">
        <v>62245</v>
      </c>
      <c r="F1086" s="56">
        <v>62274</v>
      </c>
      <c r="G1086" s="58" t="str">
        <f t="shared" si="33"/>
        <v>20706</v>
      </c>
    </row>
    <row r="1087" spans="1:7" x14ac:dyDescent="0.25">
      <c r="A1087" s="56">
        <v>30307</v>
      </c>
      <c r="C1087" s="55" t="str">
        <f t="shared" si="34"/>
        <v>20707</v>
      </c>
      <c r="D1087" s="55">
        <f>IF(SUM($D$1:D1086)&gt;0,D1086+1,IF(C1087=Maanden!$A$5,1,""))</f>
        <v>637</v>
      </c>
      <c r="E1087" s="56">
        <v>62275</v>
      </c>
      <c r="F1087" s="56">
        <v>62305</v>
      </c>
      <c r="G1087" s="58" t="str">
        <f t="shared" si="33"/>
        <v>20707</v>
      </c>
    </row>
    <row r="1088" spans="1:7" x14ac:dyDescent="0.25">
      <c r="A1088" s="56">
        <v>30308</v>
      </c>
      <c r="C1088" s="55" t="str">
        <f t="shared" si="34"/>
        <v>20708</v>
      </c>
      <c r="D1088" s="55">
        <f>IF(SUM($D$1:D1087)&gt;0,D1087+1,IF(C1088=Maanden!$A$5,1,""))</f>
        <v>638</v>
      </c>
      <c r="E1088" s="56">
        <v>62306</v>
      </c>
      <c r="F1088" s="56">
        <v>62336</v>
      </c>
      <c r="G1088" s="58" t="str">
        <f t="shared" si="33"/>
        <v>20708</v>
      </c>
    </row>
    <row r="1089" spans="1:7" x14ac:dyDescent="0.25">
      <c r="A1089" s="56">
        <v>30309</v>
      </c>
      <c r="C1089" s="55" t="str">
        <f t="shared" si="34"/>
        <v>20709</v>
      </c>
      <c r="D1089" s="55">
        <f>IF(SUM($D$1:D1088)&gt;0,D1088+1,IF(C1089=Maanden!$A$5,1,""))</f>
        <v>639</v>
      </c>
      <c r="E1089" s="56">
        <v>62337</v>
      </c>
      <c r="F1089" s="56">
        <v>62366</v>
      </c>
      <c r="G1089" s="58" t="str">
        <f t="shared" si="33"/>
        <v>20709</v>
      </c>
    </row>
    <row r="1090" spans="1:7" x14ac:dyDescent="0.25">
      <c r="A1090" s="56">
        <v>30310</v>
      </c>
      <c r="C1090" s="55" t="str">
        <f t="shared" si="34"/>
        <v>207010</v>
      </c>
      <c r="D1090" s="55">
        <f>IF(SUM($D$1:D1089)&gt;0,D1089+1,IF(C1090=Maanden!$A$5,1,""))</f>
        <v>640</v>
      </c>
      <c r="E1090" s="56">
        <v>62367</v>
      </c>
      <c r="F1090" s="56">
        <v>62397</v>
      </c>
      <c r="G1090" s="58" t="str">
        <f t="shared" ref="G1090:G1153" si="35">C1090</f>
        <v>207010</v>
      </c>
    </row>
    <row r="1091" spans="1:7" x14ac:dyDescent="0.25">
      <c r="A1091" s="56">
        <v>30311</v>
      </c>
      <c r="C1091" s="55" t="str">
        <f t="shared" si="34"/>
        <v>207011</v>
      </c>
      <c r="D1091" s="55">
        <f>IF(SUM($D$1:D1090)&gt;0,D1090+1,IF(C1091=Maanden!$A$5,1,""))</f>
        <v>641</v>
      </c>
      <c r="E1091" s="56">
        <v>62398</v>
      </c>
      <c r="F1091" s="56">
        <v>62427</v>
      </c>
      <c r="G1091" s="58" t="str">
        <f t="shared" si="35"/>
        <v>207011</v>
      </c>
    </row>
    <row r="1092" spans="1:7" x14ac:dyDescent="0.25">
      <c r="A1092" s="56">
        <v>30312</v>
      </c>
      <c r="C1092" s="55" t="str">
        <f t="shared" si="34"/>
        <v>207012</v>
      </c>
      <c r="D1092" s="55">
        <f>IF(SUM($D$1:D1091)&gt;0,D1091+1,IF(C1092=Maanden!$A$5,1,""))</f>
        <v>642</v>
      </c>
      <c r="E1092" s="56">
        <v>62428</v>
      </c>
      <c r="F1092" s="56">
        <v>62458</v>
      </c>
      <c r="G1092" s="58" t="str">
        <f t="shared" si="35"/>
        <v>207012</v>
      </c>
    </row>
    <row r="1093" spans="1:7" x14ac:dyDescent="0.25">
      <c r="A1093" s="56">
        <v>30313</v>
      </c>
      <c r="C1093" s="55" t="str">
        <f t="shared" si="34"/>
        <v>20711</v>
      </c>
      <c r="D1093" s="55">
        <f>IF(SUM($D$1:D1092)&gt;0,D1092+1,IF(C1093=Maanden!$A$5,1,""))</f>
        <v>643</v>
      </c>
      <c r="E1093" s="56">
        <v>62459</v>
      </c>
      <c r="F1093" s="56">
        <v>62489</v>
      </c>
      <c r="G1093" s="58" t="str">
        <f t="shared" si="35"/>
        <v>20711</v>
      </c>
    </row>
    <row r="1094" spans="1:7" x14ac:dyDescent="0.25">
      <c r="A1094" s="56">
        <v>30314</v>
      </c>
      <c r="C1094" s="55" t="str">
        <f t="shared" si="34"/>
        <v>20712</v>
      </c>
      <c r="D1094" s="55">
        <f>IF(SUM($D$1:D1093)&gt;0,D1093+1,IF(C1094=Maanden!$A$5,1,""))</f>
        <v>644</v>
      </c>
      <c r="E1094" s="56">
        <v>62490</v>
      </c>
      <c r="F1094" s="56">
        <v>62517</v>
      </c>
      <c r="G1094" s="58" t="str">
        <f t="shared" si="35"/>
        <v>20712</v>
      </c>
    </row>
    <row r="1095" spans="1:7" x14ac:dyDescent="0.25">
      <c r="A1095" s="56">
        <v>30315</v>
      </c>
      <c r="C1095" s="55" t="str">
        <f t="shared" si="34"/>
        <v>20713</v>
      </c>
      <c r="D1095" s="55">
        <f>IF(SUM($D$1:D1094)&gt;0,D1094+1,IF(C1095=Maanden!$A$5,1,""))</f>
        <v>645</v>
      </c>
      <c r="E1095" s="56">
        <v>62518</v>
      </c>
      <c r="F1095" s="56">
        <v>62548</v>
      </c>
      <c r="G1095" s="58" t="str">
        <f t="shared" si="35"/>
        <v>20713</v>
      </c>
    </row>
    <row r="1096" spans="1:7" x14ac:dyDescent="0.25">
      <c r="A1096" s="56">
        <v>30316</v>
      </c>
      <c r="C1096" s="55" t="str">
        <f t="shared" si="34"/>
        <v>20714</v>
      </c>
      <c r="D1096" s="55">
        <f>IF(SUM($D$1:D1095)&gt;0,D1095+1,IF(C1096=Maanden!$A$5,1,""))</f>
        <v>646</v>
      </c>
      <c r="E1096" s="56">
        <v>62549</v>
      </c>
      <c r="F1096" s="56">
        <v>62578</v>
      </c>
      <c r="G1096" s="58" t="str">
        <f t="shared" si="35"/>
        <v>20714</v>
      </c>
    </row>
    <row r="1097" spans="1:7" x14ac:dyDescent="0.25">
      <c r="A1097" s="56">
        <v>30317</v>
      </c>
      <c r="C1097" s="55" t="str">
        <f t="shared" si="34"/>
        <v>20715</v>
      </c>
      <c r="D1097" s="55">
        <f>IF(SUM($D$1:D1096)&gt;0,D1096+1,IF(C1097=Maanden!$A$5,1,""))</f>
        <v>647</v>
      </c>
      <c r="E1097" s="56">
        <v>62579</v>
      </c>
      <c r="F1097" s="56">
        <v>62609</v>
      </c>
      <c r="G1097" s="58" t="str">
        <f t="shared" si="35"/>
        <v>20715</v>
      </c>
    </row>
    <row r="1098" spans="1:7" x14ac:dyDescent="0.25">
      <c r="A1098" s="56">
        <v>30318</v>
      </c>
      <c r="C1098" s="55" t="str">
        <f t="shared" si="34"/>
        <v>20716</v>
      </c>
      <c r="D1098" s="55">
        <f>IF(SUM($D$1:D1097)&gt;0,D1097+1,IF(C1098=Maanden!$A$5,1,""))</f>
        <v>648</v>
      </c>
      <c r="E1098" s="56">
        <v>62610</v>
      </c>
      <c r="F1098" s="56">
        <v>62639</v>
      </c>
      <c r="G1098" s="58" t="str">
        <f t="shared" si="35"/>
        <v>20716</v>
      </c>
    </row>
    <row r="1099" spans="1:7" x14ac:dyDescent="0.25">
      <c r="A1099" s="56">
        <v>30319</v>
      </c>
      <c r="C1099" s="55" t="str">
        <f t="shared" si="34"/>
        <v>20717</v>
      </c>
      <c r="D1099" s="55">
        <f>IF(SUM($D$1:D1098)&gt;0,D1098+1,IF(C1099=Maanden!$A$5,1,""))</f>
        <v>649</v>
      </c>
      <c r="E1099" s="56">
        <v>62640</v>
      </c>
      <c r="F1099" s="56">
        <v>62670</v>
      </c>
      <c r="G1099" s="58" t="str">
        <f t="shared" si="35"/>
        <v>20717</v>
      </c>
    </row>
    <row r="1100" spans="1:7" x14ac:dyDescent="0.25">
      <c r="A1100" s="56">
        <v>30320</v>
      </c>
      <c r="C1100" s="55" t="str">
        <f t="shared" si="34"/>
        <v>20718</v>
      </c>
      <c r="D1100" s="55">
        <f>IF(SUM($D$1:D1099)&gt;0,D1099+1,IF(C1100=Maanden!$A$5,1,""))</f>
        <v>650</v>
      </c>
      <c r="E1100" s="56">
        <v>62671</v>
      </c>
      <c r="F1100" s="56">
        <v>62701</v>
      </c>
      <c r="G1100" s="58" t="str">
        <f t="shared" si="35"/>
        <v>20718</v>
      </c>
    </row>
    <row r="1101" spans="1:7" x14ac:dyDescent="0.25">
      <c r="A1101" s="56">
        <v>30321</v>
      </c>
      <c r="C1101" s="55" t="str">
        <f t="shared" si="34"/>
        <v>20719</v>
      </c>
      <c r="D1101" s="55">
        <f>IF(SUM($D$1:D1100)&gt;0,D1100+1,IF(C1101=Maanden!$A$5,1,""))</f>
        <v>651</v>
      </c>
      <c r="E1101" s="56">
        <v>62702</v>
      </c>
      <c r="F1101" s="56">
        <v>62731</v>
      </c>
      <c r="G1101" s="58" t="str">
        <f t="shared" si="35"/>
        <v>20719</v>
      </c>
    </row>
    <row r="1102" spans="1:7" x14ac:dyDescent="0.25">
      <c r="A1102" s="56">
        <v>30322</v>
      </c>
      <c r="C1102" s="55" t="str">
        <f t="shared" si="34"/>
        <v>207110</v>
      </c>
      <c r="D1102" s="55">
        <f>IF(SUM($D$1:D1101)&gt;0,D1101+1,IF(C1102=Maanden!$A$5,1,""))</f>
        <v>652</v>
      </c>
      <c r="E1102" s="56">
        <v>62732</v>
      </c>
      <c r="F1102" s="56">
        <v>62762</v>
      </c>
      <c r="G1102" s="58" t="str">
        <f t="shared" si="35"/>
        <v>207110</v>
      </c>
    </row>
    <row r="1103" spans="1:7" x14ac:dyDescent="0.25">
      <c r="A1103" s="56">
        <v>30323</v>
      </c>
      <c r="C1103" s="55" t="str">
        <f t="shared" si="34"/>
        <v>207111</v>
      </c>
      <c r="D1103" s="55">
        <f>IF(SUM($D$1:D1102)&gt;0,D1102+1,IF(C1103=Maanden!$A$5,1,""))</f>
        <v>653</v>
      </c>
      <c r="E1103" s="56">
        <v>62763</v>
      </c>
      <c r="F1103" s="56">
        <v>62792</v>
      </c>
      <c r="G1103" s="58" t="str">
        <f t="shared" si="35"/>
        <v>207111</v>
      </c>
    </row>
    <row r="1104" spans="1:7" x14ac:dyDescent="0.25">
      <c r="A1104" s="56">
        <v>30324</v>
      </c>
      <c r="C1104" s="55" t="str">
        <f t="shared" si="34"/>
        <v>207112</v>
      </c>
      <c r="D1104" s="55">
        <f>IF(SUM($D$1:D1103)&gt;0,D1103+1,IF(C1104=Maanden!$A$5,1,""))</f>
        <v>654</v>
      </c>
      <c r="E1104" s="56">
        <v>62793</v>
      </c>
      <c r="F1104" s="56">
        <v>62823</v>
      </c>
      <c r="G1104" s="58" t="str">
        <f t="shared" si="35"/>
        <v>207112</v>
      </c>
    </row>
    <row r="1105" spans="1:7" x14ac:dyDescent="0.25">
      <c r="A1105" s="56">
        <v>30325</v>
      </c>
      <c r="C1105" s="55" t="str">
        <f t="shared" si="34"/>
        <v>20721</v>
      </c>
      <c r="D1105" s="55">
        <f>IF(SUM($D$1:D1104)&gt;0,D1104+1,IF(C1105=Maanden!$A$5,1,""))</f>
        <v>655</v>
      </c>
      <c r="E1105" s="56">
        <v>62824</v>
      </c>
      <c r="F1105" s="56">
        <v>62854</v>
      </c>
      <c r="G1105" s="58" t="str">
        <f t="shared" si="35"/>
        <v>20721</v>
      </c>
    </row>
    <row r="1106" spans="1:7" x14ac:dyDescent="0.25">
      <c r="A1106" s="56">
        <v>30326</v>
      </c>
      <c r="C1106" s="55" t="str">
        <f t="shared" si="34"/>
        <v>20722</v>
      </c>
      <c r="D1106" s="55">
        <f>IF(SUM($D$1:D1105)&gt;0,D1105+1,IF(C1106=Maanden!$A$5,1,""))</f>
        <v>656</v>
      </c>
      <c r="E1106" s="56">
        <v>62855</v>
      </c>
      <c r="F1106" s="56">
        <v>62883</v>
      </c>
      <c r="G1106" s="58" t="str">
        <f t="shared" si="35"/>
        <v>20722</v>
      </c>
    </row>
    <row r="1107" spans="1:7" x14ac:dyDescent="0.25">
      <c r="A1107" s="56">
        <v>30327</v>
      </c>
      <c r="C1107" s="55" t="str">
        <f t="shared" si="34"/>
        <v>20723</v>
      </c>
      <c r="D1107" s="55">
        <f>IF(SUM($D$1:D1106)&gt;0,D1106+1,IF(C1107=Maanden!$A$5,1,""))</f>
        <v>657</v>
      </c>
      <c r="E1107" s="56">
        <v>62884</v>
      </c>
      <c r="F1107" s="56">
        <v>62914</v>
      </c>
      <c r="G1107" s="58" t="str">
        <f t="shared" si="35"/>
        <v>20723</v>
      </c>
    </row>
    <row r="1108" spans="1:7" x14ac:dyDescent="0.25">
      <c r="A1108" s="56">
        <v>30328</v>
      </c>
      <c r="C1108" s="55" t="str">
        <f t="shared" si="34"/>
        <v>20724</v>
      </c>
      <c r="D1108" s="55">
        <f>IF(SUM($D$1:D1107)&gt;0,D1107+1,IF(C1108=Maanden!$A$5,1,""))</f>
        <v>658</v>
      </c>
      <c r="E1108" s="56">
        <v>62915</v>
      </c>
      <c r="F1108" s="56">
        <v>62944</v>
      </c>
      <c r="G1108" s="58" t="str">
        <f t="shared" si="35"/>
        <v>20724</v>
      </c>
    </row>
    <row r="1109" spans="1:7" x14ac:dyDescent="0.25">
      <c r="A1109" s="56">
        <v>30329</v>
      </c>
      <c r="C1109" s="55" t="str">
        <f t="shared" si="34"/>
        <v>20725</v>
      </c>
      <c r="D1109" s="55">
        <f>IF(SUM($D$1:D1108)&gt;0,D1108+1,IF(C1109=Maanden!$A$5,1,""))</f>
        <v>659</v>
      </c>
      <c r="E1109" s="56">
        <v>62945</v>
      </c>
      <c r="F1109" s="56">
        <v>62975</v>
      </c>
      <c r="G1109" s="58" t="str">
        <f t="shared" si="35"/>
        <v>20725</v>
      </c>
    </row>
    <row r="1110" spans="1:7" x14ac:dyDescent="0.25">
      <c r="A1110" s="56">
        <v>30330</v>
      </c>
      <c r="C1110" s="55" t="str">
        <f t="shared" si="34"/>
        <v>20726</v>
      </c>
      <c r="D1110" s="55">
        <f>IF(SUM($D$1:D1109)&gt;0,D1109+1,IF(C1110=Maanden!$A$5,1,""))</f>
        <v>660</v>
      </c>
      <c r="E1110" s="56">
        <v>62976</v>
      </c>
      <c r="F1110" s="56">
        <v>63005</v>
      </c>
      <c r="G1110" s="58" t="str">
        <f t="shared" si="35"/>
        <v>20726</v>
      </c>
    </row>
    <row r="1111" spans="1:7" x14ac:dyDescent="0.25">
      <c r="A1111" s="56">
        <v>30331</v>
      </c>
      <c r="C1111" s="55" t="str">
        <f t="shared" si="34"/>
        <v>20727</v>
      </c>
      <c r="D1111" s="55">
        <f>IF(SUM($D$1:D1110)&gt;0,D1110+1,IF(C1111=Maanden!$A$5,1,""))</f>
        <v>661</v>
      </c>
      <c r="E1111" s="56">
        <v>63006</v>
      </c>
      <c r="F1111" s="56">
        <v>63036</v>
      </c>
      <c r="G1111" s="58" t="str">
        <f t="shared" si="35"/>
        <v>20727</v>
      </c>
    </row>
    <row r="1112" spans="1:7" x14ac:dyDescent="0.25">
      <c r="A1112" s="56">
        <v>30332</v>
      </c>
      <c r="C1112" s="55" t="str">
        <f t="shared" si="34"/>
        <v>20728</v>
      </c>
      <c r="D1112" s="55">
        <f>IF(SUM($D$1:D1111)&gt;0,D1111+1,IF(C1112=Maanden!$A$5,1,""))</f>
        <v>662</v>
      </c>
      <c r="E1112" s="56">
        <v>63037</v>
      </c>
      <c r="F1112" s="56">
        <v>63067</v>
      </c>
      <c r="G1112" s="58" t="str">
        <f t="shared" si="35"/>
        <v>20728</v>
      </c>
    </row>
    <row r="1113" spans="1:7" x14ac:dyDescent="0.25">
      <c r="A1113" s="56">
        <v>30333</v>
      </c>
      <c r="C1113" s="55" t="str">
        <f t="shared" si="34"/>
        <v>20729</v>
      </c>
      <c r="D1113" s="55">
        <f>IF(SUM($D$1:D1112)&gt;0,D1112+1,IF(C1113=Maanden!$A$5,1,""))</f>
        <v>663</v>
      </c>
      <c r="E1113" s="56">
        <v>63068</v>
      </c>
      <c r="F1113" s="56">
        <v>63097</v>
      </c>
      <c r="G1113" s="58" t="str">
        <f t="shared" si="35"/>
        <v>20729</v>
      </c>
    </row>
    <row r="1114" spans="1:7" x14ac:dyDescent="0.25">
      <c r="A1114" s="56">
        <v>30334</v>
      </c>
      <c r="C1114" s="55" t="str">
        <f t="shared" si="34"/>
        <v>207210</v>
      </c>
      <c r="D1114" s="55">
        <f>IF(SUM($D$1:D1113)&gt;0,D1113+1,IF(C1114=Maanden!$A$5,1,""))</f>
        <v>664</v>
      </c>
      <c r="E1114" s="56">
        <v>63098</v>
      </c>
      <c r="F1114" s="56">
        <v>63128</v>
      </c>
      <c r="G1114" s="58" t="str">
        <f t="shared" si="35"/>
        <v>207210</v>
      </c>
    </row>
    <row r="1115" spans="1:7" x14ac:dyDescent="0.25">
      <c r="A1115" s="56">
        <v>30335</v>
      </c>
      <c r="C1115" s="55" t="str">
        <f t="shared" si="34"/>
        <v>207211</v>
      </c>
      <c r="D1115" s="55">
        <f>IF(SUM($D$1:D1114)&gt;0,D1114+1,IF(C1115=Maanden!$A$5,1,""))</f>
        <v>665</v>
      </c>
      <c r="E1115" s="56">
        <v>63129</v>
      </c>
      <c r="F1115" s="56">
        <v>63158</v>
      </c>
      <c r="G1115" s="58" t="str">
        <f t="shared" si="35"/>
        <v>207211</v>
      </c>
    </row>
    <row r="1116" spans="1:7" x14ac:dyDescent="0.25">
      <c r="A1116" s="56">
        <v>30336</v>
      </c>
      <c r="C1116" s="55" t="str">
        <f t="shared" si="34"/>
        <v>207212</v>
      </c>
      <c r="D1116" s="55">
        <f>IF(SUM($D$1:D1115)&gt;0,D1115+1,IF(C1116=Maanden!$A$5,1,""))</f>
        <v>666</v>
      </c>
      <c r="E1116" s="56">
        <v>63159</v>
      </c>
      <c r="F1116" s="56">
        <v>63189</v>
      </c>
      <c r="G1116" s="58" t="str">
        <f t="shared" si="35"/>
        <v>207212</v>
      </c>
    </row>
    <row r="1117" spans="1:7" x14ac:dyDescent="0.25">
      <c r="A1117" s="56">
        <v>30337</v>
      </c>
      <c r="C1117" s="55" t="str">
        <f t="shared" si="34"/>
        <v>20731</v>
      </c>
      <c r="D1117" s="55">
        <f>IF(SUM($D$1:D1116)&gt;0,D1116+1,IF(C1117=Maanden!$A$5,1,""))</f>
        <v>667</v>
      </c>
      <c r="E1117" s="56">
        <v>63190</v>
      </c>
      <c r="F1117" s="56">
        <v>63220</v>
      </c>
      <c r="G1117" s="58" t="str">
        <f t="shared" si="35"/>
        <v>20731</v>
      </c>
    </row>
    <row r="1118" spans="1:7" x14ac:dyDescent="0.25">
      <c r="A1118" s="56">
        <v>30338</v>
      </c>
      <c r="C1118" s="55" t="str">
        <f t="shared" si="34"/>
        <v>20732</v>
      </c>
      <c r="D1118" s="55">
        <f>IF(SUM($D$1:D1117)&gt;0,D1117+1,IF(C1118=Maanden!$A$5,1,""))</f>
        <v>668</v>
      </c>
      <c r="E1118" s="56">
        <v>63221</v>
      </c>
      <c r="F1118" s="56">
        <v>63248</v>
      </c>
      <c r="G1118" s="58" t="str">
        <f t="shared" si="35"/>
        <v>20732</v>
      </c>
    </row>
    <row r="1119" spans="1:7" x14ac:dyDescent="0.25">
      <c r="A1119" s="56">
        <v>30339</v>
      </c>
      <c r="C1119" s="55" t="str">
        <f t="shared" si="34"/>
        <v>20733</v>
      </c>
      <c r="D1119" s="55">
        <f>IF(SUM($D$1:D1118)&gt;0,D1118+1,IF(C1119=Maanden!$A$5,1,""))</f>
        <v>669</v>
      </c>
      <c r="E1119" s="56">
        <v>63249</v>
      </c>
      <c r="F1119" s="56">
        <v>63279</v>
      </c>
      <c r="G1119" s="58" t="str">
        <f t="shared" si="35"/>
        <v>20733</v>
      </c>
    </row>
    <row r="1120" spans="1:7" x14ac:dyDescent="0.25">
      <c r="A1120" s="56">
        <v>30340</v>
      </c>
      <c r="C1120" s="55" t="str">
        <f t="shared" si="34"/>
        <v>20734</v>
      </c>
      <c r="D1120" s="55">
        <f>IF(SUM($D$1:D1119)&gt;0,D1119+1,IF(C1120=Maanden!$A$5,1,""))</f>
        <v>670</v>
      </c>
      <c r="E1120" s="56">
        <v>63280</v>
      </c>
      <c r="F1120" s="56">
        <v>63309</v>
      </c>
      <c r="G1120" s="58" t="str">
        <f t="shared" si="35"/>
        <v>20734</v>
      </c>
    </row>
    <row r="1121" spans="1:7" x14ac:dyDescent="0.25">
      <c r="A1121" s="56">
        <v>30341</v>
      </c>
      <c r="C1121" s="55" t="str">
        <f t="shared" si="34"/>
        <v>20735</v>
      </c>
      <c r="D1121" s="55">
        <f>IF(SUM($D$1:D1120)&gt;0,D1120+1,IF(C1121=Maanden!$A$5,1,""))</f>
        <v>671</v>
      </c>
      <c r="E1121" s="56">
        <v>63310</v>
      </c>
      <c r="F1121" s="56">
        <v>63340</v>
      </c>
      <c r="G1121" s="58" t="str">
        <f t="shared" si="35"/>
        <v>20735</v>
      </c>
    </row>
    <row r="1122" spans="1:7" x14ac:dyDescent="0.25">
      <c r="A1122" s="56">
        <v>30342</v>
      </c>
      <c r="C1122" s="55" t="str">
        <f t="shared" si="34"/>
        <v>20736</v>
      </c>
      <c r="D1122" s="55">
        <f>IF(SUM($D$1:D1121)&gt;0,D1121+1,IF(C1122=Maanden!$A$5,1,""))</f>
        <v>672</v>
      </c>
      <c r="E1122" s="56">
        <v>63341</v>
      </c>
      <c r="F1122" s="56">
        <v>63370</v>
      </c>
      <c r="G1122" s="58" t="str">
        <f t="shared" si="35"/>
        <v>20736</v>
      </c>
    </row>
    <row r="1123" spans="1:7" x14ac:dyDescent="0.25">
      <c r="A1123" s="56">
        <v>30343</v>
      </c>
      <c r="C1123" s="55" t="str">
        <f t="shared" si="34"/>
        <v>20737</v>
      </c>
      <c r="D1123" s="55">
        <f>IF(SUM($D$1:D1122)&gt;0,D1122+1,IF(C1123=Maanden!$A$5,1,""))</f>
        <v>673</v>
      </c>
      <c r="E1123" s="56">
        <v>63371</v>
      </c>
      <c r="F1123" s="56">
        <v>63401</v>
      </c>
      <c r="G1123" s="58" t="str">
        <f t="shared" si="35"/>
        <v>20737</v>
      </c>
    </row>
    <row r="1124" spans="1:7" x14ac:dyDescent="0.25">
      <c r="A1124" s="56">
        <v>30344</v>
      </c>
      <c r="C1124" s="55" t="str">
        <f t="shared" si="34"/>
        <v>20738</v>
      </c>
      <c r="D1124" s="55">
        <f>IF(SUM($D$1:D1123)&gt;0,D1123+1,IF(C1124=Maanden!$A$5,1,""))</f>
        <v>674</v>
      </c>
      <c r="E1124" s="56">
        <v>63402</v>
      </c>
      <c r="F1124" s="56">
        <v>63432</v>
      </c>
      <c r="G1124" s="58" t="str">
        <f t="shared" si="35"/>
        <v>20738</v>
      </c>
    </row>
    <row r="1125" spans="1:7" x14ac:dyDescent="0.25">
      <c r="A1125" s="56">
        <v>30345</v>
      </c>
      <c r="C1125" s="55" t="str">
        <f t="shared" si="34"/>
        <v>20739</v>
      </c>
      <c r="D1125" s="55">
        <f>IF(SUM($D$1:D1124)&gt;0,D1124+1,IF(C1125=Maanden!$A$5,1,""))</f>
        <v>675</v>
      </c>
      <c r="E1125" s="56">
        <v>63433</v>
      </c>
      <c r="F1125" s="56">
        <v>63462</v>
      </c>
      <c r="G1125" s="58" t="str">
        <f t="shared" si="35"/>
        <v>20739</v>
      </c>
    </row>
    <row r="1126" spans="1:7" x14ac:dyDescent="0.25">
      <c r="A1126" s="56">
        <v>30346</v>
      </c>
      <c r="C1126" s="55" t="str">
        <f t="shared" si="34"/>
        <v>207310</v>
      </c>
      <c r="D1126" s="55">
        <f>IF(SUM($D$1:D1125)&gt;0,D1125+1,IF(C1126=Maanden!$A$5,1,""))</f>
        <v>676</v>
      </c>
      <c r="E1126" s="56">
        <v>63463</v>
      </c>
      <c r="F1126" s="56">
        <v>63493</v>
      </c>
      <c r="G1126" s="58" t="str">
        <f t="shared" si="35"/>
        <v>207310</v>
      </c>
    </row>
    <row r="1127" spans="1:7" x14ac:dyDescent="0.25">
      <c r="A1127" s="56">
        <v>30347</v>
      </c>
      <c r="C1127" s="55" t="str">
        <f t="shared" si="34"/>
        <v>207311</v>
      </c>
      <c r="D1127" s="55">
        <f>IF(SUM($D$1:D1126)&gt;0,D1126+1,IF(C1127=Maanden!$A$5,1,""))</f>
        <v>677</v>
      </c>
      <c r="E1127" s="56">
        <v>63494</v>
      </c>
      <c r="F1127" s="56">
        <v>63523</v>
      </c>
      <c r="G1127" s="58" t="str">
        <f t="shared" si="35"/>
        <v>207311</v>
      </c>
    </row>
    <row r="1128" spans="1:7" x14ac:dyDescent="0.25">
      <c r="A1128" s="56">
        <v>30348</v>
      </c>
      <c r="C1128" s="55" t="str">
        <f t="shared" si="34"/>
        <v>207312</v>
      </c>
      <c r="D1128" s="55">
        <f>IF(SUM($D$1:D1127)&gt;0,D1127+1,IF(C1128=Maanden!$A$5,1,""))</f>
        <v>678</v>
      </c>
      <c r="E1128" s="56">
        <v>63524</v>
      </c>
      <c r="F1128" s="56">
        <v>63554</v>
      </c>
      <c r="G1128" s="58" t="str">
        <f t="shared" si="35"/>
        <v>207312</v>
      </c>
    </row>
    <row r="1129" spans="1:7" x14ac:dyDescent="0.25">
      <c r="A1129" s="56">
        <v>30349</v>
      </c>
      <c r="C1129" s="55" t="str">
        <f t="shared" si="34"/>
        <v>20741</v>
      </c>
      <c r="D1129" s="55">
        <f>IF(SUM($D$1:D1128)&gt;0,D1128+1,IF(C1129=Maanden!$A$5,1,""))</f>
        <v>679</v>
      </c>
      <c r="E1129" s="56">
        <v>63555</v>
      </c>
      <c r="F1129" s="56">
        <v>63585</v>
      </c>
      <c r="G1129" s="58" t="str">
        <f t="shared" si="35"/>
        <v>20741</v>
      </c>
    </row>
    <row r="1130" spans="1:7" x14ac:dyDescent="0.25">
      <c r="A1130" s="56">
        <v>30350</v>
      </c>
      <c r="C1130" s="55" t="str">
        <f t="shared" si="34"/>
        <v>20742</v>
      </c>
      <c r="D1130" s="55">
        <f>IF(SUM($D$1:D1129)&gt;0,D1129+1,IF(C1130=Maanden!$A$5,1,""))</f>
        <v>680</v>
      </c>
      <c r="E1130" s="56">
        <v>63586</v>
      </c>
      <c r="F1130" s="56">
        <v>63613</v>
      </c>
      <c r="G1130" s="58" t="str">
        <f t="shared" si="35"/>
        <v>20742</v>
      </c>
    </row>
    <row r="1131" spans="1:7" x14ac:dyDescent="0.25">
      <c r="A1131" s="56">
        <v>30351</v>
      </c>
      <c r="C1131" s="55" t="str">
        <f t="shared" si="34"/>
        <v>20743</v>
      </c>
      <c r="D1131" s="55">
        <f>IF(SUM($D$1:D1130)&gt;0,D1130+1,IF(C1131=Maanden!$A$5,1,""))</f>
        <v>681</v>
      </c>
      <c r="E1131" s="56">
        <v>63614</v>
      </c>
      <c r="F1131" s="56">
        <v>63644</v>
      </c>
      <c r="G1131" s="58" t="str">
        <f t="shared" si="35"/>
        <v>20743</v>
      </c>
    </row>
    <row r="1132" spans="1:7" x14ac:dyDescent="0.25">
      <c r="A1132" s="56">
        <v>30352</v>
      </c>
      <c r="C1132" s="55" t="str">
        <f t="shared" si="34"/>
        <v>20744</v>
      </c>
      <c r="D1132" s="55">
        <f>IF(SUM($D$1:D1131)&gt;0,D1131+1,IF(C1132=Maanden!$A$5,1,""))</f>
        <v>682</v>
      </c>
      <c r="E1132" s="56">
        <v>63645</v>
      </c>
      <c r="F1132" s="56">
        <v>63674</v>
      </c>
      <c r="G1132" s="58" t="str">
        <f t="shared" si="35"/>
        <v>20744</v>
      </c>
    </row>
    <row r="1133" spans="1:7" x14ac:dyDescent="0.25">
      <c r="A1133" s="56">
        <v>30353</v>
      </c>
      <c r="C1133" s="55" t="str">
        <f t="shared" ref="C1133:C1196" si="36">CONCATENATE(YEAR(E1133),MONTH(E1133))</f>
        <v>20745</v>
      </c>
      <c r="D1133" s="55">
        <f>IF(SUM($D$1:D1132)&gt;0,D1132+1,IF(C1133=Maanden!$A$5,1,""))</f>
        <v>683</v>
      </c>
      <c r="E1133" s="56">
        <v>63675</v>
      </c>
      <c r="F1133" s="56">
        <v>63705</v>
      </c>
      <c r="G1133" s="58" t="str">
        <f t="shared" si="35"/>
        <v>20745</v>
      </c>
    </row>
    <row r="1134" spans="1:7" x14ac:dyDescent="0.25">
      <c r="A1134" s="56">
        <v>30354</v>
      </c>
      <c r="C1134" s="55" t="str">
        <f t="shared" si="36"/>
        <v>20746</v>
      </c>
      <c r="D1134" s="55">
        <f>IF(SUM($D$1:D1133)&gt;0,D1133+1,IF(C1134=Maanden!$A$5,1,""))</f>
        <v>684</v>
      </c>
      <c r="E1134" s="56">
        <v>63706</v>
      </c>
      <c r="F1134" s="56">
        <v>63735</v>
      </c>
      <c r="G1134" s="58" t="str">
        <f t="shared" si="35"/>
        <v>20746</v>
      </c>
    </row>
    <row r="1135" spans="1:7" x14ac:dyDescent="0.25">
      <c r="A1135" s="56">
        <v>30355</v>
      </c>
      <c r="C1135" s="55" t="str">
        <f t="shared" si="36"/>
        <v>20747</v>
      </c>
      <c r="D1135" s="55">
        <f>IF(SUM($D$1:D1134)&gt;0,D1134+1,IF(C1135=Maanden!$A$5,1,""))</f>
        <v>685</v>
      </c>
      <c r="E1135" s="56">
        <v>63736</v>
      </c>
      <c r="F1135" s="56">
        <v>63766</v>
      </c>
      <c r="G1135" s="58" t="str">
        <f t="shared" si="35"/>
        <v>20747</v>
      </c>
    </row>
    <row r="1136" spans="1:7" x14ac:dyDescent="0.25">
      <c r="A1136" s="56">
        <v>30356</v>
      </c>
      <c r="C1136" s="55" t="str">
        <f t="shared" si="36"/>
        <v>20748</v>
      </c>
      <c r="D1136" s="55">
        <f>IF(SUM($D$1:D1135)&gt;0,D1135+1,IF(C1136=Maanden!$A$5,1,""))</f>
        <v>686</v>
      </c>
      <c r="E1136" s="56">
        <v>63767</v>
      </c>
      <c r="F1136" s="56">
        <v>63797</v>
      </c>
      <c r="G1136" s="58" t="str">
        <f t="shared" si="35"/>
        <v>20748</v>
      </c>
    </row>
    <row r="1137" spans="1:7" x14ac:dyDescent="0.25">
      <c r="A1137" s="56">
        <v>30357</v>
      </c>
      <c r="C1137" s="55" t="str">
        <f t="shared" si="36"/>
        <v>20749</v>
      </c>
      <c r="D1137" s="55">
        <f>IF(SUM($D$1:D1136)&gt;0,D1136+1,IF(C1137=Maanden!$A$5,1,""))</f>
        <v>687</v>
      </c>
      <c r="E1137" s="56">
        <v>63798</v>
      </c>
      <c r="F1137" s="56">
        <v>63827</v>
      </c>
      <c r="G1137" s="58" t="str">
        <f t="shared" si="35"/>
        <v>20749</v>
      </c>
    </row>
    <row r="1138" spans="1:7" x14ac:dyDescent="0.25">
      <c r="A1138" s="56">
        <v>30358</v>
      </c>
      <c r="C1138" s="55" t="str">
        <f t="shared" si="36"/>
        <v>207410</v>
      </c>
      <c r="D1138" s="55">
        <f>IF(SUM($D$1:D1137)&gt;0,D1137+1,IF(C1138=Maanden!$A$5,1,""))</f>
        <v>688</v>
      </c>
      <c r="E1138" s="56">
        <v>63828</v>
      </c>
      <c r="F1138" s="56">
        <v>63858</v>
      </c>
      <c r="G1138" s="58" t="str">
        <f t="shared" si="35"/>
        <v>207410</v>
      </c>
    </row>
    <row r="1139" spans="1:7" x14ac:dyDescent="0.25">
      <c r="A1139" s="56">
        <v>30359</v>
      </c>
      <c r="C1139" s="55" t="str">
        <f t="shared" si="36"/>
        <v>207411</v>
      </c>
      <c r="D1139" s="55">
        <f>IF(SUM($D$1:D1138)&gt;0,D1138+1,IF(C1139=Maanden!$A$5,1,""))</f>
        <v>689</v>
      </c>
      <c r="E1139" s="56">
        <v>63859</v>
      </c>
      <c r="F1139" s="56">
        <v>63888</v>
      </c>
      <c r="G1139" s="58" t="str">
        <f t="shared" si="35"/>
        <v>207411</v>
      </c>
    </row>
    <row r="1140" spans="1:7" x14ac:dyDescent="0.25">
      <c r="A1140" s="56">
        <v>30360</v>
      </c>
      <c r="C1140" s="55" t="str">
        <f t="shared" si="36"/>
        <v>207412</v>
      </c>
      <c r="D1140" s="55">
        <f>IF(SUM($D$1:D1139)&gt;0,D1139+1,IF(C1140=Maanden!$A$5,1,""))</f>
        <v>690</v>
      </c>
      <c r="E1140" s="56">
        <v>63889</v>
      </c>
      <c r="F1140" s="56">
        <v>63919</v>
      </c>
      <c r="G1140" s="58" t="str">
        <f t="shared" si="35"/>
        <v>207412</v>
      </c>
    </row>
    <row r="1141" spans="1:7" x14ac:dyDescent="0.25">
      <c r="A1141" s="56">
        <v>30361</v>
      </c>
      <c r="C1141" s="55" t="str">
        <f t="shared" si="36"/>
        <v>20751</v>
      </c>
      <c r="D1141" s="55">
        <f>IF(SUM($D$1:D1140)&gt;0,D1140+1,IF(C1141=Maanden!$A$5,1,""))</f>
        <v>691</v>
      </c>
      <c r="E1141" s="56">
        <v>63920</v>
      </c>
      <c r="F1141" s="56">
        <v>63950</v>
      </c>
      <c r="G1141" s="58" t="str">
        <f t="shared" si="35"/>
        <v>20751</v>
      </c>
    </row>
    <row r="1142" spans="1:7" x14ac:dyDescent="0.25">
      <c r="A1142" s="56">
        <v>30362</v>
      </c>
      <c r="C1142" s="55" t="str">
        <f t="shared" si="36"/>
        <v>20752</v>
      </c>
      <c r="D1142" s="55">
        <f>IF(SUM($D$1:D1141)&gt;0,D1141+1,IF(C1142=Maanden!$A$5,1,""))</f>
        <v>692</v>
      </c>
      <c r="E1142" s="56">
        <v>63951</v>
      </c>
      <c r="F1142" s="56">
        <v>63978</v>
      </c>
      <c r="G1142" s="58" t="str">
        <f t="shared" si="35"/>
        <v>20752</v>
      </c>
    </row>
    <row r="1143" spans="1:7" x14ac:dyDescent="0.25">
      <c r="A1143" s="56">
        <v>30363</v>
      </c>
      <c r="C1143" s="55" t="str">
        <f t="shared" si="36"/>
        <v>20753</v>
      </c>
      <c r="D1143" s="55">
        <f>IF(SUM($D$1:D1142)&gt;0,D1142+1,IF(C1143=Maanden!$A$5,1,""))</f>
        <v>693</v>
      </c>
      <c r="E1143" s="56">
        <v>63979</v>
      </c>
      <c r="F1143" s="56">
        <v>64009</v>
      </c>
      <c r="G1143" s="58" t="str">
        <f t="shared" si="35"/>
        <v>20753</v>
      </c>
    </row>
    <row r="1144" spans="1:7" x14ac:dyDescent="0.25">
      <c r="A1144" s="56">
        <v>30364</v>
      </c>
      <c r="C1144" s="55" t="str">
        <f t="shared" si="36"/>
        <v>20754</v>
      </c>
      <c r="D1144" s="55">
        <f>IF(SUM($D$1:D1143)&gt;0,D1143+1,IF(C1144=Maanden!$A$5,1,""))</f>
        <v>694</v>
      </c>
      <c r="E1144" s="56">
        <v>64010</v>
      </c>
      <c r="F1144" s="56">
        <v>64039</v>
      </c>
      <c r="G1144" s="58" t="str">
        <f t="shared" si="35"/>
        <v>20754</v>
      </c>
    </row>
    <row r="1145" spans="1:7" x14ac:dyDescent="0.25">
      <c r="A1145" s="56">
        <v>30365</v>
      </c>
      <c r="C1145" s="55" t="str">
        <f t="shared" si="36"/>
        <v>20755</v>
      </c>
      <c r="D1145" s="55">
        <f>IF(SUM($D$1:D1144)&gt;0,D1144+1,IF(C1145=Maanden!$A$5,1,""))</f>
        <v>695</v>
      </c>
      <c r="E1145" s="56">
        <v>64040</v>
      </c>
      <c r="F1145" s="56">
        <v>64070</v>
      </c>
      <c r="G1145" s="58" t="str">
        <f t="shared" si="35"/>
        <v>20755</v>
      </c>
    </row>
    <row r="1146" spans="1:7" x14ac:dyDescent="0.25">
      <c r="A1146" s="56">
        <v>30366</v>
      </c>
      <c r="C1146" s="55" t="str">
        <f t="shared" si="36"/>
        <v>20756</v>
      </c>
      <c r="D1146" s="55">
        <f>IF(SUM($D$1:D1145)&gt;0,D1145+1,IF(C1146=Maanden!$A$5,1,""))</f>
        <v>696</v>
      </c>
      <c r="E1146" s="56">
        <v>64071</v>
      </c>
      <c r="F1146" s="56">
        <v>64100</v>
      </c>
      <c r="G1146" s="58" t="str">
        <f t="shared" si="35"/>
        <v>20756</v>
      </c>
    </row>
    <row r="1147" spans="1:7" x14ac:dyDescent="0.25">
      <c r="A1147" s="56">
        <v>30367</v>
      </c>
      <c r="C1147" s="55" t="str">
        <f t="shared" si="36"/>
        <v>20757</v>
      </c>
      <c r="D1147" s="55">
        <f>IF(SUM($D$1:D1146)&gt;0,D1146+1,IF(C1147=Maanden!$A$5,1,""))</f>
        <v>697</v>
      </c>
      <c r="E1147" s="56">
        <v>64101</v>
      </c>
      <c r="F1147" s="56">
        <v>64131</v>
      </c>
      <c r="G1147" s="58" t="str">
        <f t="shared" si="35"/>
        <v>20757</v>
      </c>
    </row>
    <row r="1148" spans="1:7" x14ac:dyDescent="0.25">
      <c r="A1148" s="56">
        <v>30368</v>
      </c>
      <c r="C1148" s="55" t="str">
        <f t="shared" si="36"/>
        <v>20758</v>
      </c>
      <c r="D1148" s="55">
        <f>IF(SUM($D$1:D1147)&gt;0,D1147+1,IF(C1148=Maanden!$A$5,1,""))</f>
        <v>698</v>
      </c>
      <c r="E1148" s="56">
        <v>64132</v>
      </c>
      <c r="F1148" s="56">
        <v>64162</v>
      </c>
      <c r="G1148" s="58" t="str">
        <f t="shared" si="35"/>
        <v>20758</v>
      </c>
    </row>
    <row r="1149" spans="1:7" x14ac:dyDescent="0.25">
      <c r="A1149" s="56">
        <v>30369</v>
      </c>
      <c r="C1149" s="55" t="str">
        <f t="shared" si="36"/>
        <v>20759</v>
      </c>
      <c r="D1149" s="55">
        <f>IF(SUM($D$1:D1148)&gt;0,D1148+1,IF(C1149=Maanden!$A$5,1,""))</f>
        <v>699</v>
      </c>
      <c r="E1149" s="56">
        <v>64163</v>
      </c>
      <c r="F1149" s="56">
        <v>64192</v>
      </c>
      <c r="G1149" s="58" t="str">
        <f t="shared" si="35"/>
        <v>20759</v>
      </c>
    </row>
    <row r="1150" spans="1:7" x14ac:dyDescent="0.25">
      <c r="A1150" s="56">
        <v>30370</v>
      </c>
      <c r="C1150" s="55" t="str">
        <f t="shared" si="36"/>
        <v>207510</v>
      </c>
      <c r="D1150" s="55">
        <f>IF(SUM($D$1:D1149)&gt;0,D1149+1,IF(C1150=Maanden!$A$5,1,""))</f>
        <v>700</v>
      </c>
      <c r="E1150" s="56">
        <v>64193</v>
      </c>
      <c r="F1150" s="56">
        <v>64223</v>
      </c>
      <c r="G1150" s="58" t="str">
        <f t="shared" si="35"/>
        <v>207510</v>
      </c>
    </row>
    <row r="1151" spans="1:7" x14ac:dyDescent="0.25">
      <c r="A1151" s="56">
        <v>30371</v>
      </c>
      <c r="C1151" s="55" t="str">
        <f t="shared" si="36"/>
        <v>207511</v>
      </c>
      <c r="D1151" s="55">
        <f>IF(SUM($D$1:D1150)&gt;0,D1150+1,IF(C1151=Maanden!$A$5,1,""))</f>
        <v>701</v>
      </c>
      <c r="E1151" s="56">
        <v>64224</v>
      </c>
      <c r="F1151" s="56">
        <v>64253</v>
      </c>
      <c r="G1151" s="58" t="str">
        <f t="shared" si="35"/>
        <v>207511</v>
      </c>
    </row>
    <row r="1152" spans="1:7" x14ac:dyDescent="0.25">
      <c r="A1152" s="56">
        <v>30372</v>
      </c>
      <c r="C1152" s="55" t="str">
        <f t="shared" si="36"/>
        <v>207512</v>
      </c>
      <c r="D1152" s="55">
        <f>IF(SUM($D$1:D1151)&gt;0,D1151+1,IF(C1152=Maanden!$A$5,1,""))</f>
        <v>702</v>
      </c>
      <c r="E1152" s="56">
        <v>64254</v>
      </c>
      <c r="F1152" s="56">
        <v>64284</v>
      </c>
      <c r="G1152" s="58" t="str">
        <f t="shared" si="35"/>
        <v>207512</v>
      </c>
    </row>
    <row r="1153" spans="1:7" x14ac:dyDescent="0.25">
      <c r="A1153" s="56">
        <v>30373</v>
      </c>
      <c r="C1153" s="55" t="str">
        <f t="shared" si="36"/>
        <v>20761</v>
      </c>
      <c r="D1153" s="55">
        <f>IF(SUM($D$1:D1152)&gt;0,D1152+1,IF(C1153=Maanden!$A$5,1,""))</f>
        <v>703</v>
      </c>
      <c r="E1153" s="56">
        <v>64285</v>
      </c>
      <c r="F1153" s="56">
        <v>64315</v>
      </c>
      <c r="G1153" s="58" t="str">
        <f t="shared" si="35"/>
        <v>20761</v>
      </c>
    </row>
    <row r="1154" spans="1:7" x14ac:dyDescent="0.25">
      <c r="A1154" s="56">
        <v>30374</v>
      </c>
      <c r="C1154" s="55" t="str">
        <f t="shared" si="36"/>
        <v>20762</v>
      </c>
      <c r="D1154" s="55">
        <f>IF(SUM($D$1:D1153)&gt;0,D1153+1,IF(C1154=Maanden!$A$5,1,""))</f>
        <v>704</v>
      </c>
      <c r="E1154" s="56">
        <v>64316</v>
      </c>
      <c r="F1154" s="56">
        <v>64344</v>
      </c>
      <c r="G1154" s="58" t="str">
        <f t="shared" ref="G1154:G1217" si="37">C1154</f>
        <v>20762</v>
      </c>
    </row>
    <row r="1155" spans="1:7" x14ac:dyDescent="0.25">
      <c r="A1155" s="56">
        <v>30375</v>
      </c>
      <c r="C1155" s="55" t="str">
        <f t="shared" si="36"/>
        <v>20763</v>
      </c>
      <c r="D1155" s="55">
        <f>IF(SUM($D$1:D1154)&gt;0,D1154+1,IF(C1155=Maanden!$A$5,1,""))</f>
        <v>705</v>
      </c>
      <c r="E1155" s="56">
        <v>64345</v>
      </c>
      <c r="F1155" s="56">
        <v>64375</v>
      </c>
      <c r="G1155" s="58" t="str">
        <f t="shared" si="37"/>
        <v>20763</v>
      </c>
    </row>
    <row r="1156" spans="1:7" x14ac:dyDescent="0.25">
      <c r="A1156" s="56">
        <v>30376</v>
      </c>
      <c r="C1156" s="55" t="str">
        <f t="shared" si="36"/>
        <v>20764</v>
      </c>
      <c r="D1156" s="55">
        <f>IF(SUM($D$1:D1155)&gt;0,D1155+1,IF(C1156=Maanden!$A$5,1,""))</f>
        <v>706</v>
      </c>
      <c r="E1156" s="56">
        <v>64376</v>
      </c>
      <c r="F1156" s="56">
        <v>64405</v>
      </c>
      <c r="G1156" s="58" t="str">
        <f t="shared" si="37"/>
        <v>20764</v>
      </c>
    </row>
    <row r="1157" spans="1:7" x14ac:dyDescent="0.25">
      <c r="A1157" s="56">
        <v>30377</v>
      </c>
      <c r="C1157" s="55" t="str">
        <f t="shared" si="36"/>
        <v>20765</v>
      </c>
      <c r="D1157" s="55">
        <f>IF(SUM($D$1:D1156)&gt;0,D1156+1,IF(C1157=Maanden!$A$5,1,""))</f>
        <v>707</v>
      </c>
      <c r="E1157" s="56">
        <v>64406</v>
      </c>
      <c r="F1157" s="56">
        <v>64436</v>
      </c>
      <c r="G1157" s="58" t="str">
        <f t="shared" si="37"/>
        <v>20765</v>
      </c>
    </row>
    <row r="1158" spans="1:7" x14ac:dyDescent="0.25">
      <c r="A1158" s="56">
        <v>30378</v>
      </c>
      <c r="C1158" s="55" t="str">
        <f t="shared" si="36"/>
        <v>20766</v>
      </c>
      <c r="D1158" s="55">
        <f>IF(SUM($D$1:D1157)&gt;0,D1157+1,IF(C1158=Maanden!$A$5,1,""))</f>
        <v>708</v>
      </c>
      <c r="E1158" s="56">
        <v>64437</v>
      </c>
      <c r="F1158" s="56">
        <v>64466</v>
      </c>
      <c r="G1158" s="58" t="str">
        <f t="shared" si="37"/>
        <v>20766</v>
      </c>
    </row>
    <row r="1159" spans="1:7" x14ac:dyDescent="0.25">
      <c r="A1159" s="56">
        <v>30379</v>
      </c>
      <c r="C1159" s="55" t="str">
        <f t="shared" si="36"/>
        <v>20767</v>
      </c>
      <c r="D1159" s="55">
        <f>IF(SUM($D$1:D1158)&gt;0,D1158+1,IF(C1159=Maanden!$A$5,1,""))</f>
        <v>709</v>
      </c>
      <c r="E1159" s="56">
        <v>64467</v>
      </c>
      <c r="F1159" s="56">
        <v>64497</v>
      </c>
      <c r="G1159" s="58" t="str">
        <f t="shared" si="37"/>
        <v>20767</v>
      </c>
    </row>
    <row r="1160" spans="1:7" x14ac:dyDescent="0.25">
      <c r="A1160" s="56">
        <v>30380</v>
      </c>
      <c r="C1160" s="55" t="str">
        <f t="shared" si="36"/>
        <v>20768</v>
      </c>
      <c r="D1160" s="55">
        <f>IF(SUM($D$1:D1159)&gt;0,D1159+1,IF(C1160=Maanden!$A$5,1,""))</f>
        <v>710</v>
      </c>
      <c r="E1160" s="56">
        <v>64498</v>
      </c>
      <c r="F1160" s="56">
        <v>64528</v>
      </c>
      <c r="G1160" s="58" t="str">
        <f t="shared" si="37"/>
        <v>20768</v>
      </c>
    </row>
    <row r="1161" spans="1:7" x14ac:dyDescent="0.25">
      <c r="A1161" s="56">
        <v>30381</v>
      </c>
      <c r="C1161" s="55" t="str">
        <f t="shared" si="36"/>
        <v>20769</v>
      </c>
      <c r="D1161" s="55">
        <f>IF(SUM($D$1:D1160)&gt;0,D1160+1,IF(C1161=Maanden!$A$5,1,""))</f>
        <v>711</v>
      </c>
      <c r="E1161" s="56">
        <v>64529</v>
      </c>
      <c r="F1161" s="56">
        <v>64558</v>
      </c>
      <c r="G1161" s="58" t="str">
        <f t="shared" si="37"/>
        <v>20769</v>
      </c>
    </row>
    <row r="1162" spans="1:7" x14ac:dyDescent="0.25">
      <c r="A1162" s="56">
        <v>30382</v>
      </c>
      <c r="C1162" s="55" t="str">
        <f t="shared" si="36"/>
        <v>207610</v>
      </c>
      <c r="D1162" s="55">
        <f>IF(SUM($D$1:D1161)&gt;0,D1161+1,IF(C1162=Maanden!$A$5,1,""))</f>
        <v>712</v>
      </c>
      <c r="E1162" s="56">
        <v>64559</v>
      </c>
      <c r="F1162" s="56">
        <v>64589</v>
      </c>
      <c r="G1162" s="58" t="str">
        <f t="shared" si="37"/>
        <v>207610</v>
      </c>
    </row>
    <row r="1163" spans="1:7" x14ac:dyDescent="0.25">
      <c r="A1163" s="56">
        <v>30383</v>
      </c>
      <c r="C1163" s="55" t="str">
        <f t="shared" si="36"/>
        <v>207611</v>
      </c>
      <c r="D1163" s="55">
        <f>IF(SUM($D$1:D1162)&gt;0,D1162+1,IF(C1163=Maanden!$A$5,1,""))</f>
        <v>713</v>
      </c>
      <c r="E1163" s="56">
        <v>64590</v>
      </c>
      <c r="F1163" s="56">
        <v>64619</v>
      </c>
      <c r="G1163" s="58" t="str">
        <f t="shared" si="37"/>
        <v>207611</v>
      </c>
    </row>
    <row r="1164" spans="1:7" x14ac:dyDescent="0.25">
      <c r="A1164" s="56">
        <v>30384</v>
      </c>
      <c r="C1164" s="55" t="str">
        <f t="shared" si="36"/>
        <v>207612</v>
      </c>
      <c r="D1164" s="55">
        <f>IF(SUM($D$1:D1163)&gt;0,D1163+1,IF(C1164=Maanden!$A$5,1,""))</f>
        <v>714</v>
      </c>
      <c r="E1164" s="56">
        <v>64620</v>
      </c>
      <c r="F1164" s="56">
        <v>64650</v>
      </c>
      <c r="G1164" s="58" t="str">
        <f t="shared" si="37"/>
        <v>207612</v>
      </c>
    </row>
    <row r="1165" spans="1:7" x14ac:dyDescent="0.25">
      <c r="A1165" s="56">
        <v>30385</v>
      </c>
      <c r="C1165" s="55" t="str">
        <f t="shared" si="36"/>
        <v>20771</v>
      </c>
      <c r="D1165" s="55">
        <f>IF(SUM($D$1:D1164)&gt;0,D1164+1,IF(C1165=Maanden!$A$5,1,""))</f>
        <v>715</v>
      </c>
      <c r="E1165" s="56">
        <v>64651</v>
      </c>
      <c r="F1165" s="56">
        <v>64681</v>
      </c>
      <c r="G1165" s="58" t="str">
        <f t="shared" si="37"/>
        <v>20771</v>
      </c>
    </row>
    <row r="1166" spans="1:7" x14ac:dyDescent="0.25">
      <c r="A1166" s="56">
        <v>30386</v>
      </c>
      <c r="C1166" s="55" t="str">
        <f t="shared" si="36"/>
        <v>20772</v>
      </c>
      <c r="D1166" s="55">
        <f>IF(SUM($D$1:D1165)&gt;0,D1165+1,IF(C1166=Maanden!$A$5,1,""))</f>
        <v>716</v>
      </c>
      <c r="E1166" s="56">
        <v>64682</v>
      </c>
      <c r="F1166" s="56">
        <v>64709</v>
      </c>
      <c r="G1166" s="58" t="str">
        <f t="shared" si="37"/>
        <v>20772</v>
      </c>
    </row>
    <row r="1167" spans="1:7" x14ac:dyDescent="0.25">
      <c r="A1167" s="56">
        <v>30387</v>
      </c>
      <c r="C1167" s="55" t="str">
        <f t="shared" si="36"/>
        <v>20773</v>
      </c>
      <c r="D1167" s="55">
        <f>IF(SUM($D$1:D1166)&gt;0,D1166+1,IF(C1167=Maanden!$A$5,1,""))</f>
        <v>717</v>
      </c>
      <c r="E1167" s="56">
        <v>64710</v>
      </c>
      <c r="F1167" s="56">
        <v>64740</v>
      </c>
      <c r="G1167" s="58" t="str">
        <f t="shared" si="37"/>
        <v>20773</v>
      </c>
    </row>
    <row r="1168" spans="1:7" x14ac:dyDescent="0.25">
      <c r="A1168" s="56">
        <v>30388</v>
      </c>
      <c r="C1168" s="55" t="str">
        <f t="shared" si="36"/>
        <v>20774</v>
      </c>
      <c r="D1168" s="55">
        <f>IF(SUM($D$1:D1167)&gt;0,D1167+1,IF(C1168=Maanden!$A$5,1,""))</f>
        <v>718</v>
      </c>
      <c r="E1168" s="56">
        <v>64741</v>
      </c>
      <c r="F1168" s="56">
        <v>64770</v>
      </c>
      <c r="G1168" s="58" t="str">
        <f t="shared" si="37"/>
        <v>20774</v>
      </c>
    </row>
    <row r="1169" spans="1:7" x14ac:dyDescent="0.25">
      <c r="A1169" s="56">
        <v>30389</v>
      </c>
      <c r="C1169" s="55" t="str">
        <f t="shared" si="36"/>
        <v>20775</v>
      </c>
      <c r="D1169" s="55">
        <f>IF(SUM($D$1:D1168)&gt;0,D1168+1,IF(C1169=Maanden!$A$5,1,""))</f>
        <v>719</v>
      </c>
      <c r="E1169" s="56">
        <v>64771</v>
      </c>
      <c r="F1169" s="56">
        <v>64801</v>
      </c>
      <c r="G1169" s="58" t="str">
        <f t="shared" si="37"/>
        <v>20775</v>
      </c>
    </row>
    <row r="1170" spans="1:7" x14ac:dyDescent="0.25">
      <c r="A1170" s="56">
        <v>30390</v>
      </c>
      <c r="C1170" s="55" t="str">
        <f t="shared" si="36"/>
        <v>20776</v>
      </c>
      <c r="D1170" s="55">
        <f>IF(SUM($D$1:D1169)&gt;0,D1169+1,IF(C1170=Maanden!$A$5,1,""))</f>
        <v>720</v>
      </c>
      <c r="E1170" s="56">
        <v>64802</v>
      </c>
      <c r="F1170" s="56">
        <v>64831</v>
      </c>
      <c r="G1170" s="58" t="str">
        <f t="shared" si="37"/>
        <v>20776</v>
      </c>
    </row>
    <row r="1171" spans="1:7" x14ac:dyDescent="0.25">
      <c r="A1171" s="56">
        <v>30391</v>
      </c>
      <c r="C1171" s="55" t="str">
        <f t="shared" si="36"/>
        <v>20777</v>
      </c>
      <c r="D1171" s="55">
        <f>IF(SUM($D$1:D1170)&gt;0,D1170+1,IF(C1171=Maanden!$A$5,1,""))</f>
        <v>721</v>
      </c>
      <c r="E1171" s="56">
        <v>64832</v>
      </c>
      <c r="F1171" s="56">
        <v>64862</v>
      </c>
      <c r="G1171" s="58" t="str">
        <f t="shared" si="37"/>
        <v>20777</v>
      </c>
    </row>
    <row r="1172" spans="1:7" x14ac:dyDescent="0.25">
      <c r="A1172" s="56">
        <v>30392</v>
      </c>
      <c r="C1172" s="55" t="str">
        <f t="shared" si="36"/>
        <v>20778</v>
      </c>
      <c r="D1172" s="55">
        <f>IF(SUM($D$1:D1171)&gt;0,D1171+1,IF(C1172=Maanden!$A$5,1,""))</f>
        <v>722</v>
      </c>
      <c r="E1172" s="56">
        <v>64863</v>
      </c>
      <c r="F1172" s="56">
        <v>64893</v>
      </c>
      <c r="G1172" s="58" t="str">
        <f t="shared" si="37"/>
        <v>20778</v>
      </c>
    </row>
    <row r="1173" spans="1:7" x14ac:dyDescent="0.25">
      <c r="A1173" s="56">
        <v>30393</v>
      </c>
      <c r="C1173" s="55" t="str">
        <f t="shared" si="36"/>
        <v>20779</v>
      </c>
      <c r="D1173" s="55">
        <f>IF(SUM($D$1:D1172)&gt;0,D1172+1,IF(C1173=Maanden!$A$5,1,""))</f>
        <v>723</v>
      </c>
      <c r="E1173" s="56">
        <v>64894</v>
      </c>
      <c r="F1173" s="56">
        <v>64923</v>
      </c>
      <c r="G1173" s="58" t="str">
        <f t="shared" si="37"/>
        <v>20779</v>
      </c>
    </row>
    <row r="1174" spans="1:7" x14ac:dyDescent="0.25">
      <c r="A1174" s="56">
        <v>30394</v>
      </c>
      <c r="C1174" s="55" t="str">
        <f t="shared" si="36"/>
        <v>207710</v>
      </c>
      <c r="D1174" s="55">
        <f>IF(SUM($D$1:D1173)&gt;0,D1173+1,IF(C1174=Maanden!$A$5,1,""))</f>
        <v>724</v>
      </c>
      <c r="E1174" s="56">
        <v>64924</v>
      </c>
      <c r="F1174" s="56">
        <v>64954</v>
      </c>
      <c r="G1174" s="58" t="str">
        <f t="shared" si="37"/>
        <v>207710</v>
      </c>
    </row>
    <row r="1175" spans="1:7" x14ac:dyDescent="0.25">
      <c r="A1175" s="56">
        <v>30395</v>
      </c>
      <c r="C1175" s="55" t="str">
        <f t="shared" si="36"/>
        <v>207711</v>
      </c>
      <c r="D1175" s="55">
        <f>IF(SUM($D$1:D1174)&gt;0,D1174+1,IF(C1175=Maanden!$A$5,1,""))</f>
        <v>725</v>
      </c>
      <c r="E1175" s="56">
        <v>64955</v>
      </c>
      <c r="F1175" s="56">
        <v>64984</v>
      </c>
      <c r="G1175" s="58" t="str">
        <f t="shared" si="37"/>
        <v>207711</v>
      </c>
    </row>
    <row r="1176" spans="1:7" x14ac:dyDescent="0.25">
      <c r="A1176" s="56">
        <v>30396</v>
      </c>
      <c r="C1176" s="55" t="str">
        <f t="shared" si="36"/>
        <v>207712</v>
      </c>
      <c r="D1176" s="55">
        <f>IF(SUM($D$1:D1175)&gt;0,D1175+1,IF(C1176=Maanden!$A$5,1,""))</f>
        <v>726</v>
      </c>
      <c r="E1176" s="56">
        <v>64985</v>
      </c>
      <c r="F1176" s="56">
        <v>65015</v>
      </c>
      <c r="G1176" s="58" t="str">
        <f t="shared" si="37"/>
        <v>207712</v>
      </c>
    </row>
    <row r="1177" spans="1:7" x14ac:dyDescent="0.25">
      <c r="A1177" s="56">
        <v>30397</v>
      </c>
      <c r="C1177" s="55" t="str">
        <f t="shared" si="36"/>
        <v>20781</v>
      </c>
      <c r="D1177" s="55">
        <f>IF(SUM($D$1:D1176)&gt;0,D1176+1,IF(C1177=Maanden!$A$5,1,""))</f>
        <v>727</v>
      </c>
      <c r="E1177" s="56">
        <v>65016</v>
      </c>
      <c r="F1177" s="56">
        <v>65046</v>
      </c>
      <c r="G1177" s="58" t="str">
        <f t="shared" si="37"/>
        <v>20781</v>
      </c>
    </row>
    <row r="1178" spans="1:7" x14ac:dyDescent="0.25">
      <c r="A1178" s="56">
        <v>30398</v>
      </c>
      <c r="C1178" s="55" t="str">
        <f t="shared" si="36"/>
        <v>20782</v>
      </c>
      <c r="D1178" s="55">
        <f>IF(SUM($D$1:D1177)&gt;0,D1177+1,IF(C1178=Maanden!$A$5,1,""))</f>
        <v>728</v>
      </c>
      <c r="E1178" s="56">
        <v>65047</v>
      </c>
      <c r="F1178" s="56">
        <v>65074</v>
      </c>
      <c r="G1178" s="58" t="str">
        <f t="shared" si="37"/>
        <v>20782</v>
      </c>
    </row>
    <row r="1179" spans="1:7" x14ac:dyDescent="0.25">
      <c r="A1179" s="56">
        <v>30399</v>
      </c>
      <c r="C1179" s="55" t="str">
        <f t="shared" si="36"/>
        <v>20783</v>
      </c>
      <c r="D1179" s="55">
        <f>IF(SUM($D$1:D1178)&gt;0,D1178+1,IF(C1179=Maanden!$A$5,1,""))</f>
        <v>729</v>
      </c>
      <c r="E1179" s="56">
        <v>65075</v>
      </c>
      <c r="F1179" s="56">
        <v>65105</v>
      </c>
      <c r="G1179" s="58" t="str">
        <f t="shared" si="37"/>
        <v>20783</v>
      </c>
    </row>
    <row r="1180" spans="1:7" x14ac:dyDescent="0.25">
      <c r="A1180" s="56">
        <v>30400</v>
      </c>
      <c r="C1180" s="55" t="str">
        <f t="shared" si="36"/>
        <v>20784</v>
      </c>
      <c r="D1180" s="55">
        <f>IF(SUM($D$1:D1179)&gt;0,D1179+1,IF(C1180=Maanden!$A$5,1,""))</f>
        <v>730</v>
      </c>
      <c r="E1180" s="56">
        <v>65106</v>
      </c>
      <c r="F1180" s="56">
        <v>65135</v>
      </c>
      <c r="G1180" s="58" t="str">
        <f t="shared" si="37"/>
        <v>20784</v>
      </c>
    </row>
    <row r="1181" spans="1:7" x14ac:dyDescent="0.25">
      <c r="A1181" s="56">
        <v>30401</v>
      </c>
      <c r="C1181" s="55" t="str">
        <f t="shared" si="36"/>
        <v>20785</v>
      </c>
      <c r="D1181" s="55">
        <f>IF(SUM($D$1:D1180)&gt;0,D1180+1,IF(C1181=Maanden!$A$5,1,""))</f>
        <v>731</v>
      </c>
      <c r="E1181" s="56">
        <v>65136</v>
      </c>
      <c r="F1181" s="56">
        <v>65166</v>
      </c>
      <c r="G1181" s="58" t="str">
        <f t="shared" si="37"/>
        <v>20785</v>
      </c>
    </row>
    <row r="1182" spans="1:7" x14ac:dyDescent="0.25">
      <c r="A1182" s="56">
        <v>30402</v>
      </c>
      <c r="C1182" s="55" t="str">
        <f t="shared" si="36"/>
        <v>20786</v>
      </c>
      <c r="D1182" s="55">
        <f>IF(SUM($D$1:D1181)&gt;0,D1181+1,IF(C1182=Maanden!$A$5,1,""))</f>
        <v>732</v>
      </c>
      <c r="E1182" s="56">
        <v>65167</v>
      </c>
      <c r="F1182" s="56">
        <v>65196</v>
      </c>
      <c r="G1182" s="58" t="str">
        <f t="shared" si="37"/>
        <v>20786</v>
      </c>
    </row>
    <row r="1183" spans="1:7" x14ac:dyDescent="0.25">
      <c r="A1183" s="56">
        <v>30403</v>
      </c>
      <c r="C1183" s="55" t="str">
        <f t="shared" si="36"/>
        <v>20787</v>
      </c>
      <c r="D1183" s="55">
        <f>IF(SUM($D$1:D1182)&gt;0,D1182+1,IF(C1183=Maanden!$A$5,1,""))</f>
        <v>733</v>
      </c>
      <c r="E1183" s="56">
        <v>65197</v>
      </c>
      <c r="F1183" s="56">
        <v>65227</v>
      </c>
      <c r="G1183" s="58" t="str">
        <f t="shared" si="37"/>
        <v>20787</v>
      </c>
    </row>
    <row r="1184" spans="1:7" x14ac:dyDescent="0.25">
      <c r="A1184" s="56">
        <v>30404</v>
      </c>
      <c r="C1184" s="55" t="str">
        <f t="shared" si="36"/>
        <v>20788</v>
      </c>
      <c r="D1184" s="55">
        <f>IF(SUM($D$1:D1183)&gt;0,D1183+1,IF(C1184=Maanden!$A$5,1,""))</f>
        <v>734</v>
      </c>
      <c r="E1184" s="56">
        <v>65228</v>
      </c>
      <c r="F1184" s="56">
        <v>65258</v>
      </c>
      <c r="G1184" s="58" t="str">
        <f t="shared" si="37"/>
        <v>20788</v>
      </c>
    </row>
    <row r="1185" spans="1:7" x14ac:dyDescent="0.25">
      <c r="A1185" s="56">
        <v>30405</v>
      </c>
      <c r="C1185" s="55" t="str">
        <f t="shared" si="36"/>
        <v>20789</v>
      </c>
      <c r="D1185" s="55">
        <f>IF(SUM($D$1:D1184)&gt;0,D1184+1,IF(C1185=Maanden!$A$5,1,""))</f>
        <v>735</v>
      </c>
      <c r="E1185" s="56">
        <v>65259</v>
      </c>
      <c r="F1185" s="56">
        <v>65288</v>
      </c>
      <c r="G1185" s="58" t="str">
        <f t="shared" si="37"/>
        <v>20789</v>
      </c>
    </row>
    <row r="1186" spans="1:7" x14ac:dyDescent="0.25">
      <c r="A1186" s="56">
        <v>30406</v>
      </c>
      <c r="C1186" s="55" t="str">
        <f t="shared" si="36"/>
        <v>207810</v>
      </c>
      <c r="D1186" s="55">
        <f>IF(SUM($D$1:D1185)&gt;0,D1185+1,IF(C1186=Maanden!$A$5,1,""))</f>
        <v>736</v>
      </c>
      <c r="E1186" s="56">
        <v>65289</v>
      </c>
      <c r="F1186" s="56">
        <v>65319</v>
      </c>
      <c r="G1186" s="58" t="str">
        <f t="shared" si="37"/>
        <v>207810</v>
      </c>
    </row>
    <row r="1187" spans="1:7" x14ac:dyDescent="0.25">
      <c r="A1187" s="56">
        <v>30407</v>
      </c>
      <c r="C1187" s="55" t="str">
        <f t="shared" si="36"/>
        <v>207811</v>
      </c>
      <c r="D1187" s="55">
        <f>IF(SUM($D$1:D1186)&gt;0,D1186+1,IF(C1187=Maanden!$A$5,1,""))</f>
        <v>737</v>
      </c>
      <c r="E1187" s="56">
        <v>65320</v>
      </c>
      <c r="F1187" s="56">
        <v>65349</v>
      </c>
      <c r="G1187" s="58" t="str">
        <f t="shared" si="37"/>
        <v>207811</v>
      </c>
    </row>
    <row r="1188" spans="1:7" x14ac:dyDescent="0.25">
      <c r="A1188" s="56">
        <v>30408</v>
      </c>
      <c r="C1188" s="55" t="str">
        <f t="shared" si="36"/>
        <v>207812</v>
      </c>
      <c r="D1188" s="55">
        <f>IF(SUM($D$1:D1187)&gt;0,D1187+1,IF(C1188=Maanden!$A$5,1,""))</f>
        <v>738</v>
      </c>
      <c r="E1188" s="56">
        <v>65350</v>
      </c>
      <c r="F1188" s="56">
        <v>65380</v>
      </c>
      <c r="G1188" s="58" t="str">
        <f t="shared" si="37"/>
        <v>207812</v>
      </c>
    </row>
    <row r="1189" spans="1:7" x14ac:dyDescent="0.25">
      <c r="A1189" s="56">
        <v>30409</v>
      </c>
      <c r="C1189" s="55" t="str">
        <f t="shared" si="36"/>
        <v>20791</v>
      </c>
      <c r="D1189" s="55">
        <f>IF(SUM($D$1:D1188)&gt;0,D1188+1,IF(C1189=Maanden!$A$5,1,""))</f>
        <v>739</v>
      </c>
      <c r="E1189" s="56">
        <v>65381</v>
      </c>
      <c r="F1189" s="56">
        <v>65411</v>
      </c>
      <c r="G1189" s="58" t="str">
        <f t="shared" si="37"/>
        <v>20791</v>
      </c>
    </row>
    <row r="1190" spans="1:7" x14ac:dyDescent="0.25">
      <c r="A1190" s="56">
        <v>30410</v>
      </c>
      <c r="C1190" s="55" t="str">
        <f t="shared" si="36"/>
        <v>20792</v>
      </c>
      <c r="D1190" s="55">
        <f>IF(SUM($D$1:D1189)&gt;0,D1189+1,IF(C1190=Maanden!$A$5,1,""))</f>
        <v>740</v>
      </c>
      <c r="E1190" s="56">
        <v>65412</v>
      </c>
      <c r="F1190" s="56">
        <v>65439</v>
      </c>
      <c r="G1190" s="58" t="str">
        <f t="shared" si="37"/>
        <v>20792</v>
      </c>
    </row>
    <row r="1191" spans="1:7" x14ac:dyDescent="0.25">
      <c r="A1191" s="56">
        <v>30411</v>
      </c>
      <c r="C1191" s="55" t="str">
        <f t="shared" si="36"/>
        <v>20793</v>
      </c>
      <c r="D1191" s="55">
        <f>IF(SUM($D$1:D1190)&gt;0,D1190+1,IF(C1191=Maanden!$A$5,1,""))</f>
        <v>741</v>
      </c>
      <c r="E1191" s="56">
        <v>65440</v>
      </c>
      <c r="F1191" s="56">
        <v>65470</v>
      </c>
      <c r="G1191" s="58" t="str">
        <f t="shared" si="37"/>
        <v>20793</v>
      </c>
    </row>
    <row r="1192" spans="1:7" x14ac:dyDescent="0.25">
      <c r="A1192" s="56">
        <v>30412</v>
      </c>
      <c r="C1192" s="55" t="str">
        <f t="shared" si="36"/>
        <v>20794</v>
      </c>
      <c r="D1192" s="55">
        <f>IF(SUM($D$1:D1191)&gt;0,D1191+1,IF(C1192=Maanden!$A$5,1,""))</f>
        <v>742</v>
      </c>
      <c r="E1192" s="56">
        <v>65471</v>
      </c>
      <c r="F1192" s="56">
        <v>65500</v>
      </c>
      <c r="G1192" s="58" t="str">
        <f t="shared" si="37"/>
        <v>20794</v>
      </c>
    </row>
    <row r="1193" spans="1:7" x14ac:dyDescent="0.25">
      <c r="A1193" s="56">
        <v>30413</v>
      </c>
      <c r="C1193" s="55" t="str">
        <f t="shared" si="36"/>
        <v>20795</v>
      </c>
      <c r="D1193" s="55">
        <f>IF(SUM($D$1:D1192)&gt;0,D1192+1,IF(C1193=Maanden!$A$5,1,""))</f>
        <v>743</v>
      </c>
      <c r="E1193" s="56">
        <v>65501</v>
      </c>
      <c r="F1193" s="56">
        <v>65531</v>
      </c>
      <c r="G1193" s="58" t="str">
        <f t="shared" si="37"/>
        <v>20795</v>
      </c>
    </row>
    <row r="1194" spans="1:7" x14ac:dyDescent="0.25">
      <c r="A1194" s="56">
        <v>30414</v>
      </c>
      <c r="C1194" s="55" t="str">
        <f t="shared" si="36"/>
        <v>20796</v>
      </c>
      <c r="D1194" s="55">
        <f>IF(SUM($D$1:D1193)&gt;0,D1193+1,IF(C1194=Maanden!$A$5,1,""))</f>
        <v>744</v>
      </c>
      <c r="E1194" s="56">
        <v>65532</v>
      </c>
      <c r="F1194" s="56">
        <v>65561</v>
      </c>
      <c r="G1194" s="58" t="str">
        <f t="shared" si="37"/>
        <v>20796</v>
      </c>
    </row>
    <row r="1195" spans="1:7" x14ac:dyDescent="0.25">
      <c r="A1195" s="56">
        <v>30415</v>
      </c>
      <c r="C1195" s="55" t="str">
        <f t="shared" si="36"/>
        <v>20797</v>
      </c>
      <c r="D1195" s="55">
        <f>IF(SUM($D$1:D1194)&gt;0,D1194+1,IF(C1195=Maanden!$A$5,1,""))</f>
        <v>745</v>
      </c>
      <c r="E1195" s="56">
        <v>65562</v>
      </c>
      <c r="F1195" s="56">
        <v>65592</v>
      </c>
      <c r="G1195" s="58" t="str">
        <f t="shared" si="37"/>
        <v>20797</v>
      </c>
    </row>
    <row r="1196" spans="1:7" x14ac:dyDescent="0.25">
      <c r="A1196" s="56">
        <v>30416</v>
      </c>
      <c r="C1196" s="55" t="str">
        <f t="shared" si="36"/>
        <v>20798</v>
      </c>
      <c r="D1196" s="55">
        <f>IF(SUM($D$1:D1195)&gt;0,D1195+1,IF(C1196=Maanden!$A$5,1,""))</f>
        <v>746</v>
      </c>
      <c r="E1196" s="56">
        <v>65593</v>
      </c>
      <c r="F1196" s="56">
        <v>65623</v>
      </c>
      <c r="G1196" s="58" t="str">
        <f t="shared" si="37"/>
        <v>20798</v>
      </c>
    </row>
    <row r="1197" spans="1:7" x14ac:dyDescent="0.25">
      <c r="A1197" s="56">
        <v>30417</v>
      </c>
      <c r="C1197" s="55" t="str">
        <f t="shared" ref="C1197:C1260" si="38">CONCATENATE(YEAR(E1197),MONTH(E1197))</f>
        <v>20799</v>
      </c>
      <c r="D1197" s="55">
        <f>IF(SUM($D$1:D1196)&gt;0,D1196+1,IF(C1197=Maanden!$A$5,1,""))</f>
        <v>747</v>
      </c>
      <c r="E1197" s="56">
        <v>65624</v>
      </c>
      <c r="F1197" s="56">
        <v>65653</v>
      </c>
      <c r="G1197" s="58" t="str">
        <f t="shared" si="37"/>
        <v>20799</v>
      </c>
    </row>
    <row r="1198" spans="1:7" x14ac:dyDescent="0.25">
      <c r="A1198" s="56">
        <v>30418</v>
      </c>
      <c r="C1198" s="55" t="str">
        <f t="shared" si="38"/>
        <v>207910</v>
      </c>
      <c r="D1198" s="55">
        <f>IF(SUM($D$1:D1197)&gt;0,D1197+1,IF(C1198=Maanden!$A$5,1,""))</f>
        <v>748</v>
      </c>
      <c r="E1198" s="56">
        <v>65654</v>
      </c>
      <c r="F1198" s="56">
        <v>65684</v>
      </c>
      <c r="G1198" s="58" t="str">
        <f t="shared" si="37"/>
        <v>207910</v>
      </c>
    </row>
    <row r="1199" spans="1:7" x14ac:dyDescent="0.25">
      <c r="A1199" s="56">
        <v>30419</v>
      </c>
      <c r="C1199" s="55" t="str">
        <f t="shared" si="38"/>
        <v>207911</v>
      </c>
      <c r="D1199" s="55">
        <f>IF(SUM($D$1:D1198)&gt;0,D1198+1,IF(C1199=Maanden!$A$5,1,""))</f>
        <v>749</v>
      </c>
      <c r="E1199" s="56">
        <v>65685</v>
      </c>
      <c r="F1199" s="56">
        <v>65714</v>
      </c>
      <c r="G1199" s="58" t="str">
        <f t="shared" si="37"/>
        <v>207911</v>
      </c>
    </row>
    <row r="1200" spans="1:7" x14ac:dyDescent="0.25">
      <c r="A1200" s="56">
        <v>30420</v>
      </c>
      <c r="C1200" s="55" t="str">
        <f t="shared" si="38"/>
        <v>207912</v>
      </c>
      <c r="D1200" s="55">
        <f>IF(SUM($D$1:D1199)&gt;0,D1199+1,IF(C1200=Maanden!$A$5,1,""))</f>
        <v>750</v>
      </c>
      <c r="E1200" s="56">
        <v>65715</v>
      </c>
      <c r="F1200" s="56">
        <v>65745</v>
      </c>
      <c r="G1200" s="58" t="str">
        <f t="shared" si="37"/>
        <v>207912</v>
      </c>
    </row>
    <row r="1201" spans="1:7" x14ac:dyDescent="0.25">
      <c r="A1201" s="56">
        <v>30421</v>
      </c>
      <c r="C1201" s="55" t="str">
        <f t="shared" si="38"/>
        <v>20801</v>
      </c>
      <c r="D1201" s="55">
        <f>IF(SUM($D$1:D1200)&gt;0,D1200+1,IF(C1201=Maanden!$A$5,1,""))</f>
        <v>751</v>
      </c>
      <c r="E1201" s="56">
        <v>65746</v>
      </c>
      <c r="F1201" s="56">
        <v>65776</v>
      </c>
      <c r="G1201" s="58" t="str">
        <f t="shared" si="37"/>
        <v>20801</v>
      </c>
    </row>
    <row r="1202" spans="1:7" x14ac:dyDescent="0.25">
      <c r="A1202" s="56">
        <v>30422</v>
      </c>
      <c r="C1202" s="55" t="str">
        <f t="shared" si="38"/>
        <v>20802</v>
      </c>
      <c r="D1202" s="55">
        <f>IF(SUM($D$1:D1201)&gt;0,D1201+1,IF(C1202=Maanden!$A$5,1,""))</f>
        <v>752</v>
      </c>
      <c r="E1202" s="56">
        <v>65777</v>
      </c>
      <c r="F1202" s="56">
        <v>65805</v>
      </c>
      <c r="G1202" s="58" t="str">
        <f t="shared" si="37"/>
        <v>20802</v>
      </c>
    </row>
    <row r="1203" spans="1:7" x14ac:dyDescent="0.25">
      <c r="A1203" s="56">
        <v>30423</v>
      </c>
      <c r="C1203" s="55" t="str">
        <f t="shared" si="38"/>
        <v>20803</v>
      </c>
      <c r="D1203" s="55">
        <f>IF(SUM($D$1:D1202)&gt;0,D1202+1,IF(C1203=Maanden!$A$5,1,""))</f>
        <v>753</v>
      </c>
      <c r="E1203" s="56">
        <v>65806</v>
      </c>
      <c r="F1203" s="56">
        <v>65836</v>
      </c>
      <c r="G1203" s="58" t="str">
        <f t="shared" si="37"/>
        <v>20803</v>
      </c>
    </row>
    <row r="1204" spans="1:7" x14ac:dyDescent="0.25">
      <c r="A1204" s="56">
        <v>30424</v>
      </c>
      <c r="C1204" s="55" t="str">
        <f t="shared" si="38"/>
        <v>20804</v>
      </c>
      <c r="D1204" s="55">
        <f>IF(SUM($D$1:D1203)&gt;0,D1203+1,IF(C1204=Maanden!$A$5,1,""))</f>
        <v>754</v>
      </c>
      <c r="E1204" s="56">
        <v>65837</v>
      </c>
      <c r="F1204" s="56">
        <v>65866</v>
      </c>
      <c r="G1204" s="58" t="str">
        <f t="shared" si="37"/>
        <v>20804</v>
      </c>
    </row>
    <row r="1205" spans="1:7" x14ac:dyDescent="0.25">
      <c r="A1205" s="56">
        <v>30425</v>
      </c>
      <c r="C1205" s="55" t="str">
        <f t="shared" si="38"/>
        <v>20805</v>
      </c>
      <c r="D1205" s="55">
        <f>IF(SUM($D$1:D1204)&gt;0,D1204+1,IF(C1205=Maanden!$A$5,1,""))</f>
        <v>755</v>
      </c>
      <c r="E1205" s="56">
        <v>65867</v>
      </c>
      <c r="F1205" s="56">
        <v>65897</v>
      </c>
      <c r="G1205" s="58" t="str">
        <f t="shared" si="37"/>
        <v>20805</v>
      </c>
    </row>
    <row r="1206" spans="1:7" x14ac:dyDescent="0.25">
      <c r="A1206" s="56">
        <v>30426</v>
      </c>
      <c r="C1206" s="55" t="str">
        <f t="shared" si="38"/>
        <v>20806</v>
      </c>
      <c r="D1206" s="55">
        <f>IF(SUM($D$1:D1205)&gt;0,D1205+1,IF(C1206=Maanden!$A$5,1,""))</f>
        <v>756</v>
      </c>
      <c r="E1206" s="56">
        <v>65898</v>
      </c>
      <c r="F1206" s="56">
        <v>65927</v>
      </c>
      <c r="G1206" s="58" t="str">
        <f t="shared" si="37"/>
        <v>20806</v>
      </c>
    </row>
    <row r="1207" spans="1:7" x14ac:dyDescent="0.25">
      <c r="A1207" s="56">
        <v>30427</v>
      </c>
      <c r="C1207" s="55" t="str">
        <f t="shared" si="38"/>
        <v>20807</v>
      </c>
      <c r="D1207" s="55">
        <f>IF(SUM($D$1:D1206)&gt;0,D1206+1,IF(C1207=Maanden!$A$5,1,""))</f>
        <v>757</v>
      </c>
      <c r="E1207" s="56">
        <v>65928</v>
      </c>
      <c r="F1207" s="56">
        <v>65958</v>
      </c>
      <c r="G1207" s="58" t="str">
        <f t="shared" si="37"/>
        <v>20807</v>
      </c>
    </row>
    <row r="1208" spans="1:7" x14ac:dyDescent="0.25">
      <c r="A1208" s="56">
        <v>30428</v>
      </c>
      <c r="C1208" s="55" t="str">
        <f t="shared" si="38"/>
        <v>20808</v>
      </c>
      <c r="D1208" s="55">
        <f>IF(SUM($D$1:D1207)&gt;0,D1207+1,IF(C1208=Maanden!$A$5,1,""))</f>
        <v>758</v>
      </c>
      <c r="E1208" s="56">
        <v>65959</v>
      </c>
      <c r="F1208" s="56">
        <v>65989</v>
      </c>
      <c r="G1208" s="58" t="str">
        <f t="shared" si="37"/>
        <v>20808</v>
      </c>
    </row>
    <row r="1209" spans="1:7" x14ac:dyDescent="0.25">
      <c r="A1209" s="56">
        <v>30429</v>
      </c>
      <c r="C1209" s="55" t="str">
        <f t="shared" si="38"/>
        <v>20809</v>
      </c>
      <c r="D1209" s="55">
        <f>IF(SUM($D$1:D1208)&gt;0,D1208+1,IF(C1209=Maanden!$A$5,1,""))</f>
        <v>759</v>
      </c>
      <c r="E1209" s="56">
        <v>65990</v>
      </c>
      <c r="F1209" s="56">
        <v>66019</v>
      </c>
      <c r="G1209" s="58" t="str">
        <f t="shared" si="37"/>
        <v>20809</v>
      </c>
    </row>
    <row r="1210" spans="1:7" x14ac:dyDescent="0.25">
      <c r="A1210" s="56">
        <v>30430</v>
      </c>
      <c r="C1210" s="55" t="str">
        <f t="shared" si="38"/>
        <v>208010</v>
      </c>
      <c r="D1210" s="55">
        <f>IF(SUM($D$1:D1209)&gt;0,D1209+1,IF(C1210=Maanden!$A$5,1,""))</f>
        <v>760</v>
      </c>
      <c r="E1210" s="56">
        <v>66020</v>
      </c>
      <c r="F1210" s="56">
        <v>66050</v>
      </c>
      <c r="G1210" s="58" t="str">
        <f t="shared" si="37"/>
        <v>208010</v>
      </c>
    </row>
    <row r="1211" spans="1:7" x14ac:dyDescent="0.25">
      <c r="A1211" s="56">
        <v>30431</v>
      </c>
      <c r="C1211" s="55" t="str">
        <f t="shared" si="38"/>
        <v>208011</v>
      </c>
      <c r="D1211" s="55">
        <f>IF(SUM($D$1:D1210)&gt;0,D1210+1,IF(C1211=Maanden!$A$5,1,""))</f>
        <v>761</v>
      </c>
      <c r="E1211" s="56">
        <v>66051</v>
      </c>
      <c r="F1211" s="56">
        <v>66080</v>
      </c>
      <c r="G1211" s="58" t="str">
        <f t="shared" si="37"/>
        <v>208011</v>
      </c>
    </row>
    <row r="1212" spans="1:7" x14ac:dyDescent="0.25">
      <c r="A1212" s="56">
        <v>30432</v>
      </c>
      <c r="C1212" s="55" t="str">
        <f t="shared" si="38"/>
        <v>208012</v>
      </c>
      <c r="D1212" s="55">
        <f>IF(SUM($D$1:D1211)&gt;0,D1211+1,IF(C1212=Maanden!$A$5,1,""))</f>
        <v>762</v>
      </c>
      <c r="E1212" s="56">
        <v>66081</v>
      </c>
      <c r="F1212" s="56">
        <v>66111</v>
      </c>
      <c r="G1212" s="58" t="str">
        <f t="shared" si="37"/>
        <v>208012</v>
      </c>
    </row>
    <row r="1213" spans="1:7" x14ac:dyDescent="0.25">
      <c r="A1213" s="56">
        <v>30433</v>
      </c>
      <c r="C1213" s="55" t="str">
        <f t="shared" si="38"/>
        <v>20811</v>
      </c>
      <c r="D1213" s="55">
        <f>IF(SUM($D$1:D1212)&gt;0,D1212+1,IF(C1213=Maanden!$A$5,1,""))</f>
        <v>763</v>
      </c>
      <c r="E1213" s="56">
        <v>66112</v>
      </c>
      <c r="F1213" s="56">
        <v>66142</v>
      </c>
      <c r="G1213" s="58" t="str">
        <f t="shared" si="37"/>
        <v>20811</v>
      </c>
    </row>
    <row r="1214" spans="1:7" x14ac:dyDescent="0.25">
      <c r="A1214" s="56">
        <v>30434</v>
      </c>
      <c r="C1214" s="55" t="str">
        <f t="shared" si="38"/>
        <v>20812</v>
      </c>
      <c r="D1214" s="55">
        <f>IF(SUM($D$1:D1213)&gt;0,D1213+1,IF(C1214=Maanden!$A$5,1,""))</f>
        <v>764</v>
      </c>
      <c r="E1214" s="56">
        <v>66143</v>
      </c>
      <c r="F1214" s="56">
        <v>66170</v>
      </c>
      <c r="G1214" s="58" t="str">
        <f t="shared" si="37"/>
        <v>20812</v>
      </c>
    </row>
    <row r="1215" spans="1:7" x14ac:dyDescent="0.25">
      <c r="A1215" s="56">
        <v>30435</v>
      </c>
      <c r="C1215" s="55" t="str">
        <f t="shared" si="38"/>
        <v>20813</v>
      </c>
      <c r="D1215" s="55">
        <f>IF(SUM($D$1:D1214)&gt;0,D1214+1,IF(C1215=Maanden!$A$5,1,""))</f>
        <v>765</v>
      </c>
      <c r="E1215" s="56">
        <v>66171</v>
      </c>
      <c r="F1215" s="56">
        <v>66201</v>
      </c>
      <c r="G1215" s="58" t="str">
        <f t="shared" si="37"/>
        <v>20813</v>
      </c>
    </row>
    <row r="1216" spans="1:7" x14ac:dyDescent="0.25">
      <c r="A1216" s="56">
        <v>30436</v>
      </c>
      <c r="C1216" s="55" t="str">
        <f t="shared" si="38"/>
        <v>20814</v>
      </c>
      <c r="D1216" s="55">
        <f>IF(SUM($D$1:D1215)&gt;0,D1215+1,IF(C1216=Maanden!$A$5,1,""))</f>
        <v>766</v>
      </c>
      <c r="E1216" s="56">
        <v>66202</v>
      </c>
      <c r="F1216" s="56">
        <v>66231</v>
      </c>
      <c r="G1216" s="58" t="str">
        <f t="shared" si="37"/>
        <v>20814</v>
      </c>
    </row>
    <row r="1217" spans="1:7" x14ac:dyDescent="0.25">
      <c r="A1217" s="56">
        <v>30437</v>
      </c>
      <c r="C1217" s="55" t="str">
        <f t="shared" si="38"/>
        <v>20815</v>
      </c>
      <c r="D1217" s="55">
        <f>IF(SUM($D$1:D1216)&gt;0,D1216+1,IF(C1217=Maanden!$A$5,1,""))</f>
        <v>767</v>
      </c>
      <c r="E1217" s="56">
        <v>66232</v>
      </c>
      <c r="F1217" s="56">
        <v>66262</v>
      </c>
      <c r="G1217" s="58" t="str">
        <f t="shared" si="37"/>
        <v>20815</v>
      </c>
    </row>
    <row r="1218" spans="1:7" x14ac:dyDescent="0.25">
      <c r="A1218" s="56">
        <v>30438</v>
      </c>
      <c r="C1218" s="55" t="str">
        <f t="shared" si="38"/>
        <v>20816</v>
      </c>
      <c r="D1218" s="55">
        <f>IF(SUM($D$1:D1217)&gt;0,D1217+1,IF(C1218=Maanden!$A$5,1,""))</f>
        <v>768</v>
      </c>
      <c r="E1218" s="56">
        <v>66263</v>
      </c>
      <c r="F1218" s="56">
        <v>66292</v>
      </c>
      <c r="G1218" s="58" t="str">
        <f t="shared" ref="G1218:G1281" si="39">C1218</f>
        <v>20816</v>
      </c>
    </row>
    <row r="1219" spans="1:7" x14ac:dyDescent="0.25">
      <c r="A1219" s="56">
        <v>30439</v>
      </c>
      <c r="C1219" s="55" t="str">
        <f t="shared" si="38"/>
        <v>20817</v>
      </c>
      <c r="D1219" s="55">
        <f>IF(SUM($D$1:D1218)&gt;0,D1218+1,IF(C1219=Maanden!$A$5,1,""))</f>
        <v>769</v>
      </c>
      <c r="E1219" s="56">
        <v>66293</v>
      </c>
      <c r="F1219" s="56">
        <v>66323</v>
      </c>
      <c r="G1219" s="58" t="str">
        <f t="shared" si="39"/>
        <v>20817</v>
      </c>
    </row>
    <row r="1220" spans="1:7" x14ac:dyDescent="0.25">
      <c r="A1220" s="56">
        <v>30440</v>
      </c>
      <c r="C1220" s="55" t="str">
        <f t="shared" si="38"/>
        <v>20818</v>
      </c>
      <c r="D1220" s="55">
        <f>IF(SUM($D$1:D1219)&gt;0,D1219+1,IF(C1220=Maanden!$A$5,1,""))</f>
        <v>770</v>
      </c>
      <c r="E1220" s="56">
        <v>66324</v>
      </c>
      <c r="F1220" s="56">
        <v>66354</v>
      </c>
      <c r="G1220" s="58" t="str">
        <f t="shared" si="39"/>
        <v>20818</v>
      </c>
    </row>
    <row r="1221" spans="1:7" x14ac:dyDescent="0.25">
      <c r="A1221" s="56">
        <v>30441</v>
      </c>
      <c r="C1221" s="55" t="str">
        <f t="shared" si="38"/>
        <v>20819</v>
      </c>
      <c r="D1221" s="55">
        <f>IF(SUM($D$1:D1220)&gt;0,D1220+1,IF(C1221=Maanden!$A$5,1,""))</f>
        <v>771</v>
      </c>
      <c r="E1221" s="56">
        <v>66355</v>
      </c>
      <c r="F1221" s="56">
        <v>66384</v>
      </c>
      <c r="G1221" s="58" t="str">
        <f t="shared" si="39"/>
        <v>20819</v>
      </c>
    </row>
    <row r="1222" spans="1:7" x14ac:dyDescent="0.25">
      <c r="A1222" s="56">
        <v>30442</v>
      </c>
      <c r="C1222" s="55" t="str">
        <f t="shared" si="38"/>
        <v>208110</v>
      </c>
      <c r="D1222" s="55">
        <f>IF(SUM($D$1:D1221)&gt;0,D1221+1,IF(C1222=Maanden!$A$5,1,""))</f>
        <v>772</v>
      </c>
      <c r="E1222" s="56">
        <v>66385</v>
      </c>
      <c r="F1222" s="56">
        <v>66415</v>
      </c>
      <c r="G1222" s="58" t="str">
        <f t="shared" si="39"/>
        <v>208110</v>
      </c>
    </row>
    <row r="1223" spans="1:7" x14ac:dyDescent="0.25">
      <c r="A1223" s="56">
        <v>30443</v>
      </c>
      <c r="C1223" s="55" t="str">
        <f t="shared" si="38"/>
        <v>208111</v>
      </c>
      <c r="D1223" s="55">
        <f>IF(SUM($D$1:D1222)&gt;0,D1222+1,IF(C1223=Maanden!$A$5,1,""))</f>
        <v>773</v>
      </c>
      <c r="E1223" s="56">
        <v>66416</v>
      </c>
      <c r="F1223" s="56">
        <v>66445</v>
      </c>
      <c r="G1223" s="58" t="str">
        <f t="shared" si="39"/>
        <v>208111</v>
      </c>
    </row>
    <row r="1224" spans="1:7" x14ac:dyDescent="0.25">
      <c r="A1224" s="56">
        <v>30444</v>
      </c>
      <c r="C1224" s="55" t="str">
        <f t="shared" si="38"/>
        <v>208112</v>
      </c>
      <c r="D1224" s="55">
        <f>IF(SUM($D$1:D1223)&gt;0,D1223+1,IF(C1224=Maanden!$A$5,1,""))</f>
        <v>774</v>
      </c>
      <c r="E1224" s="56">
        <v>66446</v>
      </c>
      <c r="F1224" s="56">
        <v>66476</v>
      </c>
      <c r="G1224" s="58" t="str">
        <f t="shared" si="39"/>
        <v>208112</v>
      </c>
    </row>
    <row r="1225" spans="1:7" x14ac:dyDescent="0.25">
      <c r="A1225" s="56">
        <v>30445</v>
      </c>
      <c r="C1225" s="55" t="str">
        <f t="shared" si="38"/>
        <v>20821</v>
      </c>
      <c r="D1225" s="55">
        <f>IF(SUM($D$1:D1224)&gt;0,D1224+1,IF(C1225=Maanden!$A$5,1,""))</f>
        <v>775</v>
      </c>
      <c r="E1225" s="56">
        <v>66477</v>
      </c>
      <c r="F1225" s="56">
        <v>66507</v>
      </c>
      <c r="G1225" s="58" t="str">
        <f t="shared" si="39"/>
        <v>20821</v>
      </c>
    </row>
    <row r="1226" spans="1:7" x14ac:dyDescent="0.25">
      <c r="A1226" s="56">
        <v>30446</v>
      </c>
      <c r="C1226" s="55" t="str">
        <f t="shared" si="38"/>
        <v>20822</v>
      </c>
      <c r="D1226" s="55">
        <f>IF(SUM($D$1:D1225)&gt;0,D1225+1,IF(C1226=Maanden!$A$5,1,""))</f>
        <v>776</v>
      </c>
      <c r="E1226" s="56">
        <v>66508</v>
      </c>
      <c r="F1226" s="56">
        <v>66535</v>
      </c>
      <c r="G1226" s="58" t="str">
        <f t="shared" si="39"/>
        <v>20822</v>
      </c>
    </row>
    <row r="1227" spans="1:7" x14ac:dyDescent="0.25">
      <c r="A1227" s="56">
        <v>30447</v>
      </c>
      <c r="C1227" s="55" t="str">
        <f t="shared" si="38"/>
        <v>20823</v>
      </c>
      <c r="D1227" s="55">
        <f>IF(SUM($D$1:D1226)&gt;0,D1226+1,IF(C1227=Maanden!$A$5,1,""))</f>
        <v>777</v>
      </c>
      <c r="E1227" s="56">
        <v>66536</v>
      </c>
      <c r="F1227" s="56">
        <v>66566</v>
      </c>
      <c r="G1227" s="58" t="str">
        <f t="shared" si="39"/>
        <v>20823</v>
      </c>
    </row>
    <row r="1228" spans="1:7" x14ac:dyDescent="0.25">
      <c r="A1228" s="56">
        <v>30448</v>
      </c>
      <c r="C1228" s="55" t="str">
        <f t="shared" si="38"/>
        <v>20824</v>
      </c>
      <c r="D1228" s="55">
        <f>IF(SUM($D$1:D1227)&gt;0,D1227+1,IF(C1228=Maanden!$A$5,1,""))</f>
        <v>778</v>
      </c>
      <c r="E1228" s="56">
        <v>66567</v>
      </c>
      <c r="F1228" s="56">
        <v>66596</v>
      </c>
      <c r="G1228" s="58" t="str">
        <f t="shared" si="39"/>
        <v>20824</v>
      </c>
    </row>
    <row r="1229" spans="1:7" x14ac:dyDescent="0.25">
      <c r="A1229" s="56">
        <v>30449</v>
      </c>
      <c r="C1229" s="55" t="str">
        <f t="shared" si="38"/>
        <v>20825</v>
      </c>
      <c r="D1229" s="55">
        <f>IF(SUM($D$1:D1228)&gt;0,D1228+1,IF(C1229=Maanden!$A$5,1,""))</f>
        <v>779</v>
      </c>
      <c r="E1229" s="56">
        <v>66597</v>
      </c>
      <c r="F1229" s="56">
        <v>66627</v>
      </c>
      <c r="G1229" s="58" t="str">
        <f t="shared" si="39"/>
        <v>20825</v>
      </c>
    </row>
    <row r="1230" spans="1:7" x14ac:dyDescent="0.25">
      <c r="A1230" s="56">
        <v>30450</v>
      </c>
      <c r="C1230" s="55" t="str">
        <f t="shared" si="38"/>
        <v>20826</v>
      </c>
      <c r="D1230" s="55">
        <f>IF(SUM($D$1:D1229)&gt;0,D1229+1,IF(C1230=Maanden!$A$5,1,""))</f>
        <v>780</v>
      </c>
      <c r="E1230" s="56">
        <v>66628</v>
      </c>
      <c r="F1230" s="56">
        <v>66657</v>
      </c>
      <c r="G1230" s="58" t="str">
        <f t="shared" si="39"/>
        <v>20826</v>
      </c>
    </row>
    <row r="1231" spans="1:7" x14ac:dyDescent="0.25">
      <c r="A1231" s="56">
        <v>30451</v>
      </c>
      <c r="C1231" s="55" t="str">
        <f t="shared" si="38"/>
        <v>20827</v>
      </c>
      <c r="D1231" s="55">
        <f>IF(SUM($D$1:D1230)&gt;0,D1230+1,IF(C1231=Maanden!$A$5,1,""))</f>
        <v>781</v>
      </c>
      <c r="E1231" s="56">
        <v>66658</v>
      </c>
      <c r="F1231" s="56">
        <v>66688</v>
      </c>
      <c r="G1231" s="58" t="str">
        <f t="shared" si="39"/>
        <v>20827</v>
      </c>
    </row>
    <row r="1232" spans="1:7" x14ac:dyDescent="0.25">
      <c r="A1232" s="56">
        <v>30452</v>
      </c>
      <c r="C1232" s="55" t="str">
        <f t="shared" si="38"/>
        <v>20828</v>
      </c>
      <c r="D1232" s="55">
        <f>IF(SUM($D$1:D1231)&gt;0,D1231+1,IF(C1232=Maanden!$A$5,1,""))</f>
        <v>782</v>
      </c>
      <c r="E1232" s="56">
        <v>66689</v>
      </c>
      <c r="F1232" s="56">
        <v>66719</v>
      </c>
      <c r="G1232" s="58" t="str">
        <f t="shared" si="39"/>
        <v>20828</v>
      </c>
    </row>
    <row r="1233" spans="1:7" x14ac:dyDescent="0.25">
      <c r="A1233" s="56">
        <v>30453</v>
      </c>
      <c r="C1233" s="55" t="str">
        <f t="shared" si="38"/>
        <v>20829</v>
      </c>
      <c r="D1233" s="55">
        <f>IF(SUM($D$1:D1232)&gt;0,D1232+1,IF(C1233=Maanden!$A$5,1,""))</f>
        <v>783</v>
      </c>
      <c r="E1233" s="56">
        <v>66720</v>
      </c>
      <c r="F1233" s="56">
        <v>66749</v>
      </c>
      <c r="G1233" s="58" t="str">
        <f t="shared" si="39"/>
        <v>20829</v>
      </c>
    </row>
    <row r="1234" spans="1:7" x14ac:dyDescent="0.25">
      <c r="A1234" s="56">
        <v>30454</v>
      </c>
      <c r="C1234" s="55" t="str">
        <f t="shared" si="38"/>
        <v>208210</v>
      </c>
      <c r="D1234" s="55">
        <f>IF(SUM($D$1:D1233)&gt;0,D1233+1,IF(C1234=Maanden!$A$5,1,""))</f>
        <v>784</v>
      </c>
      <c r="E1234" s="56">
        <v>66750</v>
      </c>
      <c r="F1234" s="56">
        <v>66780</v>
      </c>
      <c r="G1234" s="58" t="str">
        <f t="shared" si="39"/>
        <v>208210</v>
      </c>
    </row>
    <row r="1235" spans="1:7" x14ac:dyDescent="0.25">
      <c r="A1235" s="56">
        <v>30455</v>
      </c>
      <c r="C1235" s="55" t="str">
        <f t="shared" si="38"/>
        <v>208211</v>
      </c>
      <c r="D1235" s="55">
        <f>IF(SUM($D$1:D1234)&gt;0,D1234+1,IF(C1235=Maanden!$A$5,1,""))</f>
        <v>785</v>
      </c>
      <c r="E1235" s="56">
        <v>66781</v>
      </c>
      <c r="F1235" s="56">
        <v>66810</v>
      </c>
      <c r="G1235" s="58" t="str">
        <f t="shared" si="39"/>
        <v>208211</v>
      </c>
    </row>
    <row r="1236" spans="1:7" x14ac:dyDescent="0.25">
      <c r="A1236" s="56">
        <v>30456</v>
      </c>
      <c r="C1236" s="55" t="str">
        <f t="shared" si="38"/>
        <v>208212</v>
      </c>
      <c r="D1236" s="55">
        <f>IF(SUM($D$1:D1235)&gt;0,D1235+1,IF(C1236=Maanden!$A$5,1,""))</f>
        <v>786</v>
      </c>
      <c r="E1236" s="56">
        <v>66811</v>
      </c>
      <c r="F1236" s="56">
        <v>66841</v>
      </c>
      <c r="G1236" s="58" t="str">
        <f t="shared" si="39"/>
        <v>208212</v>
      </c>
    </row>
    <row r="1237" spans="1:7" x14ac:dyDescent="0.25">
      <c r="A1237" s="56">
        <v>30457</v>
      </c>
      <c r="C1237" s="55" t="str">
        <f t="shared" si="38"/>
        <v>20831</v>
      </c>
      <c r="D1237" s="55">
        <f>IF(SUM($D$1:D1236)&gt;0,D1236+1,IF(C1237=Maanden!$A$5,1,""))</f>
        <v>787</v>
      </c>
      <c r="E1237" s="56">
        <v>66842</v>
      </c>
      <c r="F1237" s="56">
        <v>66872</v>
      </c>
      <c r="G1237" s="58" t="str">
        <f t="shared" si="39"/>
        <v>20831</v>
      </c>
    </row>
    <row r="1238" spans="1:7" x14ac:dyDescent="0.25">
      <c r="A1238" s="56">
        <v>30458</v>
      </c>
      <c r="C1238" s="55" t="str">
        <f t="shared" si="38"/>
        <v>20832</v>
      </c>
      <c r="D1238" s="55">
        <f>IF(SUM($D$1:D1237)&gt;0,D1237+1,IF(C1238=Maanden!$A$5,1,""))</f>
        <v>788</v>
      </c>
      <c r="E1238" s="56">
        <v>66873</v>
      </c>
      <c r="F1238" s="56">
        <v>66900</v>
      </c>
      <c r="G1238" s="58" t="str">
        <f t="shared" si="39"/>
        <v>20832</v>
      </c>
    </row>
    <row r="1239" spans="1:7" x14ac:dyDescent="0.25">
      <c r="A1239" s="56">
        <v>30459</v>
      </c>
      <c r="C1239" s="55" t="str">
        <f t="shared" si="38"/>
        <v>20833</v>
      </c>
      <c r="D1239" s="55">
        <f>IF(SUM($D$1:D1238)&gt;0,D1238+1,IF(C1239=Maanden!$A$5,1,""))</f>
        <v>789</v>
      </c>
      <c r="E1239" s="56">
        <v>66901</v>
      </c>
      <c r="F1239" s="56">
        <v>66931</v>
      </c>
      <c r="G1239" s="58" t="str">
        <f t="shared" si="39"/>
        <v>20833</v>
      </c>
    </row>
    <row r="1240" spans="1:7" x14ac:dyDescent="0.25">
      <c r="A1240" s="56">
        <v>30460</v>
      </c>
      <c r="C1240" s="55" t="str">
        <f t="shared" si="38"/>
        <v>20834</v>
      </c>
      <c r="D1240" s="55">
        <f>IF(SUM($D$1:D1239)&gt;0,D1239+1,IF(C1240=Maanden!$A$5,1,""))</f>
        <v>790</v>
      </c>
      <c r="E1240" s="56">
        <v>66932</v>
      </c>
      <c r="F1240" s="56">
        <v>66961</v>
      </c>
      <c r="G1240" s="58" t="str">
        <f t="shared" si="39"/>
        <v>20834</v>
      </c>
    </row>
    <row r="1241" spans="1:7" x14ac:dyDescent="0.25">
      <c r="A1241" s="56">
        <v>30461</v>
      </c>
      <c r="C1241" s="55" t="str">
        <f t="shared" si="38"/>
        <v>20835</v>
      </c>
      <c r="D1241" s="55">
        <f>IF(SUM($D$1:D1240)&gt;0,D1240+1,IF(C1241=Maanden!$A$5,1,""))</f>
        <v>791</v>
      </c>
      <c r="E1241" s="56">
        <v>66962</v>
      </c>
      <c r="F1241" s="56">
        <v>66992</v>
      </c>
      <c r="G1241" s="58" t="str">
        <f t="shared" si="39"/>
        <v>20835</v>
      </c>
    </row>
    <row r="1242" spans="1:7" x14ac:dyDescent="0.25">
      <c r="A1242" s="56">
        <v>30462</v>
      </c>
      <c r="C1242" s="55" t="str">
        <f t="shared" si="38"/>
        <v>20836</v>
      </c>
      <c r="D1242" s="55">
        <f>IF(SUM($D$1:D1241)&gt;0,D1241+1,IF(C1242=Maanden!$A$5,1,""))</f>
        <v>792</v>
      </c>
      <c r="E1242" s="56">
        <v>66993</v>
      </c>
      <c r="F1242" s="56">
        <v>67022</v>
      </c>
      <c r="G1242" s="58" t="str">
        <f t="shared" si="39"/>
        <v>20836</v>
      </c>
    </row>
    <row r="1243" spans="1:7" x14ac:dyDescent="0.25">
      <c r="A1243" s="56">
        <v>30463</v>
      </c>
      <c r="C1243" s="55" t="str">
        <f t="shared" si="38"/>
        <v>20837</v>
      </c>
      <c r="D1243" s="55">
        <f>IF(SUM($D$1:D1242)&gt;0,D1242+1,IF(C1243=Maanden!$A$5,1,""))</f>
        <v>793</v>
      </c>
      <c r="E1243" s="56">
        <v>67023</v>
      </c>
      <c r="F1243" s="56">
        <v>67053</v>
      </c>
      <c r="G1243" s="58" t="str">
        <f t="shared" si="39"/>
        <v>20837</v>
      </c>
    </row>
    <row r="1244" spans="1:7" x14ac:dyDescent="0.25">
      <c r="A1244" s="56">
        <v>30464</v>
      </c>
      <c r="C1244" s="55" t="str">
        <f t="shared" si="38"/>
        <v>20838</v>
      </c>
      <c r="D1244" s="55">
        <f>IF(SUM($D$1:D1243)&gt;0,D1243+1,IF(C1244=Maanden!$A$5,1,""))</f>
        <v>794</v>
      </c>
      <c r="E1244" s="56">
        <v>67054</v>
      </c>
      <c r="F1244" s="56">
        <v>67084</v>
      </c>
      <c r="G1244" s="58" t="str">
        <f t="shared" si="39"/>
        <v>20838</v>
      </c>
    </row>
    <row r="1245" spans="1:7" x14ac:dyDescent="0.25">
      <c r="A1245" s="56">
        <v>30465</v>
      </c>
      <c r="C1245" s="55" t="str">
        <f t="shared" si="38"/>
        <v>20839</v>
      </c>
      <c r="D1245" s="55">
        <f>IF(SUM($D$1:D1244)&gt;0,D1244+1,IF(C1245=Maanden!$A$5,1,""))</f>
        <v>795</v>
      </c>
      <c r="E1245" s="56">
        <v>67085</v>
      </c>
      <c r="F1245" s="56">
        <v>67114</v>
      </c>
      <c r="G1245" s="58" t="str">
        <f t="shared" si="39"/>
        <v>20839</v>
      </c>
    </row>
    <row r="1246" spans="1:7" x14ac:dyDescent="0.25">
      <c r="A1246" s="56">
        <v>30466</v>
      </c>
      <c r="C1246" s="55" t="str">
        <f t="shared" si="38"/>
        <v>208310</v>
      </c>
      <c r="D1246" s="55">
        <f>IF(SUM($D$1:D1245)&gt;0,D1245+1,IF(C1246=Maanden!$A$5,1,""))</f>
        <v>796</v>
      </c>
      <c r="E1246" s="56">
        <v>67115</v>
      </c>
      <c r="F1246" s="56">
        <v>67145</v>
      </c>
      <c r="G1246" s="58" t="str">
        <f t="shared" si="39"/>
        <v>208310</v>
      </c>
    </row>
    <row r="1247" spans="1:7" x14ac:dyDescent="0.25">
      <c r="A1247" s="56">
        <v>30467</v>
      </c>
      <c r="C1247" s="55" t="str">
        <f t="shared" si="38"/>
        <v>208311</v>
      </c>
      <c r="D1247" s="55">
        <f>IF(SUM($D$1:D1246)&gt;0,D1246+1,IF(C1247=Maanden!$A$5,1,""))</f>
        <v>797</v>
      </c>
      <c r="E1247" s="56">
        <v>67146</v>
      </c>
      <c r="F1247" s="56">
        <v>67175</v>
      </c>
      <c r="G1247" s="58" t="str">
        <f t="shared" si="39"/>
        <v>208311</v>
      </c>
    </row>
    <row r="1248" spans="1:7" x14ac:dyDescent="0.25">
      <c r="A1248" s="56">
        <v>30468</v>
      </c>
      <c r="C1248" s="55" t="str">
        <f t="shared" si="38"/>
        <v>208312</v>
      </c>
      <c r="D1248" s="55">
        <f>IF(SUM($D$1:D1247)&gt;0,D1247+1,IF(C1248=Maanden!$A$5,1,""))</f>
        <v>798</v>
      </c>
      <c r="E1248" s="56">
        <v>67176</v>
      </c>
      <c r="F1248" s="56">
        <v>67206</v>
      </c>
      <c r="G1248" s="58" t="str">
        <f t="shared" si="39"/>
        <v>208312</v>
      </c>
    </row>
    <row r="1249" spans="1:7" x14ac:dyDescent="0.25">
      <c r="A1249" s="56">
        <v>30469</v>
      </c>
      <c r="C1249" s="55" t="str">
        <f t="shared" si="38"/>
        <v>20841</v>
      </c>
      <c r="D1249" s="55">
        <f>IF(SUM($D$1:D1248)&gt;0,D1248+1,IF(C1249=Maanden!$A$5,1,""))</f>
        <v>799</v>
      </c>
      <c r="E1249" s="56">
        <v>67207</v>
      </c>
      <c r="F1249" s="56">
        <v>67237</v>
      </c>
      <c r="G1249" s="58" t="str">
        <f t="shared" si="39"/>
        <v>20841</v>
      </c>
    </row>
    <row r="1250" spans="1:7" x14ac:dyDescent="0.25">
      <c r="A1250" s="56">
        <v>30470</v>
      </c>
      <c r="C1250" s="55" t="str">
        <f t="shared" si="38"/>
        <v>20842</v>
      </c>
      <c r="D1250" s="55">
        <f>IF(SUM($D$1:D1249)&gt;0,D1249+1,IF(C1250=Maanden!$A$5,1,""))</f>
        <v>800</v>
      </c>
      <c r="E1250" s="56">
        <v>67238</v>
      </c>
      <c r="F1250" s="56">
        <v>67266</v>
      </c>
      <c r="G1250" s="58" t="str">
        <f t="shared" si="39"/>
        <v>20842</v>
      </c>
    </row>
    <row r="1251" spans="1:7" x14ac:dyDescent="0.25">
      <c r="A1251" s="56">
        <v>30471</v>
      </c>
      <c r="C1251" s="55" t="str">
        <f t="shared" si="38"/>
        <v>20843</v>
      </c>
      <c r="D1251" s="55">
        <f>IF(SUM($D$1:D1250)&gt;0,D1250+1,IF(C1251=Maanden!$A$5,1,""))</f>
        <v>801</v>
      </c>
      <c r="E1251" s="56">
        <v>67267</v>
      </c>
      <c r="F1251" s="56">
        <v>67297</v>
      </c>
      <c r="G1251" s="58" t="str">
        <f t="shared" si="39"/>
        <v>20843</v>
      </c>
    </row>
    <row r="1252" spans="1:7" x14ac:dyDescent="0.25">
      <c r="A1252" s="56">
        <v>30472</v>
      </c>
      <c r="C1252" s="55" t="str">
        <f t="shared" si="38"/>
        <v>20844</v>
      </c>
      <c r="D1252" s="55">
        <f>IF(SUM($D$1:D1251)&gt;0,D1251+1,IF(C1252=Maanden!$A$5,1,""))</f>
        <v>802</v>
      </c>
      <c r="E1252" s="56">
        <v>67298</v>
      </c>
      <c r="F1252" s="56">
        <v>67327</v>
      </c>
      <c r="G1252" s="58" t="str">
        <f t="shared" si="39"/>
        <v>20844</v>
      </c>
    </row>
    <row r="1253" spans="1:7" x14ac:dyDescent="0.25">
      <c r="A1253" s="56">
        <v>30473</v>
      </c>
      <c r="C1253" s="55" t="str">
        <f t="shared" si="38"/>
        <v>20845</v>
      </c>
      <c r="D1253" s="55">
        <f>IF(SUM($D$1:D1252)&gt;0,D1252+1,IF(C1253=Maanden!$A$5,1,""))</f>
        <v>803</v>
      </c>
      <c r="E1253" s="56">
        <v>67328</v>
      </c>
      <c r="F1253" s="56">
        <v>67358</v>
      </c>
      <c r="G1253" s="58" t="str">
        <f t="shared" si="39"/>
        <v>20845</v>
      </c>
    </row>
    <row r="1254" spans="1:7" x14ac:dyDescent="0.25">
      <c r="A1254" s="56">
        <v>30474</v>
      </c>
      <c r="C1254" s="55" t="str">
        <f t="shared" si="38"/>
        <v>20846</v>
      </c>
      <c r="D1254" s="55">
        <f>IF(SUM($D$1:D1253)&gt;0,D1253+1,IF(C1254=Maanden!$A$5,1,""))</f>
        <v>804</v>
      </c>
      <c r="E1254" s="56">
        <v>67359</v>
      </c>
      <c r="F1254" s="56">
        <v>67388</v>
      </c>
      <c r="G1254" s="58" t="str">
        <f t="shared" si="39"/>
        <v>20846</v>
      </c>
    </row>
    <row r="1255" spans="1:7" x14ac:dyDescent="0.25">
      <c r="A1255" s="56">
        <v>30475</v>
      </c>
      <c r="C1255" s="55" t="str">
        <f t="shared" si="38"/>
        <v>20847</v>
      </c>
      <c r="D1255" s="55">
        <f>IF(SUM($D$1:D1254)&gt;0,D1254+1,IF(C1255=Maanden!$A$5,1,""))</f>
        <v>805</v>
      </c>
      <c r="E1255" s="56">
        <v>67389</v>
      </c>
      <c r="F1255" s="56">
        <v>67419</v>
      </c>
      <c r="G1255" s="58" t="str">
        <f t="shared" si="39"/>
        <v>20847</v>
      </c>
    </row>
    <row r="1256" spans="1:7" x14ac:dyDescent="0.25">
      <c r="A1256" s="56">
        <v>30476</v>
      </c>
      <c r="C1256" s="55" t="str">
        <f t="shared" si="38"/>
        <v>20848</v>
      </c>
      <c r="D1256" s="55">
        <f>IF(SUM($D$1:D1255)&gt;0,D1255+1,IF(C1256=Maanden!$A$5,1,""))</f>
        <v>806</v>
      </c>
      <c r="E1256" s="56">
        <v>67420</v>
      </c>
      <c r="F1256" s="56">
        <v>67450</v>
      </c>
      <c r="G1256" s="58" t="str">
        <f t="shared" si="39"/>
        <v>20848</v>
      </c>
    </row>
    <row r="1257" spans="1:7" x14ac:dyDescent="0.25">
      <c r="A1257" s="56">
        <v>30477</v>
      </c>
      <c r="C1257" s="55" t="str">
        <f t="shared" si="38"/>
        <v>20849</v>
      </c>
      <c r="D1257" s="55">
        <f>IF(SUM($D$1:D1256)&gt;0,D1256+1,IF(C1257=Maanden!$A$5,1,""))</f>
        <v>807</v>
      </c>
      <c r="E1257" s="56">
        <v>67451</v>
      </c>
      <c r="F1257" s="56">
        <v>67480</v>
      </c>
      <c r="G1257" s="58" t="str">
        <f t="shared" si="39"/>
        <v>20849</v>
      </c>
    </row>
    <row r="1258" spans="1:7" x14ac:dyDescent="0.25">
      <c r="A1258" s="56">
        <v>30478</v>
      </c>
      <c r="C1258" s="55" t="str">
        <f t="shared" si="38"/>
        <v>208410</v>
      </c>
      <c r="D1258" s="55">
        <f>IF(SUM($D$1:D1257)&gt;0,D1257+1,IF(C1258=Maanden!$A$5,1,""))</f>
        <v>808</v>
      </c>
      <c r="E1258" s="56">
        <v>67481</v>
      </c>
      <c r="F1258" s="56">
        <v>67511</v>
      </c>
      <c r="G1258" s="58" t="str">
        <f t="shared" si="39"/>
        <v>208410</v>
      </c>
    </row>
    <row r="1259" spans="1:7" x14ac:dyDescent="0.25">
      <c r="A1259" s="56">
        <v>30479</v>
      </c>
      <c r="C1259" s="55" t="str">
        <f t="shared" si="38"/>
        <v>208411</v>
      </c>
      <c r="D1259" s="55">
        <f>IF(SUM($D$1:D1258)&gt;0,D1258+1,IF(C1259=Maanden!$A$5,1,""))</f>
        <v>809</v>
      </c>
      <c r="E1259" s="56">
        <v>67512</v>
      </c>
      <c r="F1259" s="56">
        <v>67541</v>
      </c>
      <c r="G1259" s="58" t="str">
        <f t="shared" si="39"/>
        <v>208411</v>
      </c>
    </row>
    <row r="1260" spans="1:7" x14ac:dyDescent="0.25">
      <c r="A1260" s="56">
        <v>30480</v>
      </c>
      <c r="C1260" s="55" t="str">
        <f t="shared" si="38"/>
        <v>208412</v>
      </c>
      <c r="D1260" s="55">
        <f>IF(SUM($D$1:D1259)&gt;0,D1259+1,IF(C1260=Maanden!$A$5,1,""))</f>
        <v>810</v>
      </c>
      <c r="E1260" s="56">
        <v>67542</v>
      </c>
      <c r="F1260" s="56">
        <v>67572</v>
      </c>
      <c r="G1260" s="58" t="str">
        <f t="shared" si="39"/>
        <v>208412</v>
      </c>
    </row>
    <row r="1261" spans="1:7" x14ac:dyDescent="0.25">
      <c r="A1261" s="56">
        <v>30481</v>
      </c>
      <c r="C1261" s="55" t="str">
        <f t="shared" ref="C1261:C1324" si="40">CONCATENATE(YEAR(E1261),MONTH(E1261))</f>
        <v>20851</v>
      </c>
      <c r="D1261" s="55">
        <f>IF(SUM($D$1:D1260)&gt;0,D1260+1,IF(C1261=Maanden!$A$5,1,""))</f>
        <v>811</v>
      </c>
      <c r="E1261" s="56">
        <v>67573</v>
      </c>
      <c r="F1261" s="56">
        <v>67603</v>
      </c>
      <c r="G1261" s="58" t="str">
        <f t="shared" si="39"/>
        <v>20851</v>
      </c>
    </row>
    <row r="1262" spans="1:7" x14ac:dyDescent="0.25">
      <c r="A1262" s="56">
        <v>30482</v>
      </c>
      <c r="C1262" s="55" t="str">
        <f t="shared" si="40"/>
        <v>20852</v>
      </c>
      <c r="D1262" s="55">
        <f>IF(SUM($D$1:D1261)&gt;0,D1261+1,IF(C1262=Maanden!$A$5,1,""))</f>
        <v>812</v>
      </c>
      <c r="E1262" s="56">
        <v>67604</v>
      </c>
      <c r="F1262" s="56">
        <v>67631</v>
      </c>
      <c r="G1262" s="58" t="str">
        <f t="shared" si="39"/>
        <v>20852</v>
      </c>
    </row>
    <row r="1263" spans="1:7" x14ac:dyDescent="0.25">
      <c r="A1263" s="56">
        <v>30483</v>
      </c>
      <c r="C1263" s="55" t="str">
        <f t="shared" si="40"/>
        <v>20853</v>
      </c>
      <c r="D1263" s="55">
        <f>IF(SUM($D$1:D1262)&gt;0,D1262+1,IF(C1263=Maanden!$A$5,1,""))</f>
        <v>813</v>
      </c>
      <c r="E1263" s="56">
        <v>67632</v>
      </c>
      <c r="F1263" s="56">
        <v>67662</v>
      </c>
      <c r="G1263" s="58" t="str">
        <f t="shared" si="39"/>
        <v>20853</v>
      </c>
    </row>
    <row r="1264" spans="1:7" x14ac:dyDescent="0.25">
      <c r="A1264" s="56">
        <v>30484</v>
      </c>
      <c r="C1264" s="55" t="str">
        <f t="shared" si="40"/>
        <v>20854</v>
      </c>
      <c r="D1264" s="55">
        <f>IF(SUM($D$1:D1263)&gt;0,D1263+1,IF(C1264=Maanden!$A$5,1,""))</f>
        <v>814</v>
      </c>
      <c r="E1264" s="56">
        <v>67663</v>
      </c>
      <c r="F1264" s="56">
        <v>67692</v>
      </c>
      <c r="G1264" s="58" t="str">
        <f t="shared" si="39"/>
        <v>20854</v>
      </c>
    </row>
    <row r="1265" spans="1:7" x14ac:dyDescent="0.25">
      <c r="A1265" s="56">
        <v>30485</v>
      </c>
      <c r="C1265" s="55" t="str">
        <f t="shared" si="40"/>
        <v>20855</v>
      </c>
      <c r="D1265" s="55">
        <f>IF(SUM($D$1:D1264)&gt;0,D1264+1,IF(C1265=Maanden!$A$5,1,""))</f>
        <v>815</v>
      </c>
      <c r="E1265" s="56">
        <v>67693</v>
      </c>
      <c r="F1265" s="56">
        <v>67723</v>
      </c>
      <c r="G1265" s="58" t="str">
        <f t="shared" si="39"/>
        <v>20855</v>
      </c>
    </row>
    <row r="1266" spans="1:7" x14ac:dyDescent="0.25">
      <c r="A1266" s="56">
        <v>30486</v>
      </c>
      <c r="C1266" s="55" t="str">
        <f t="shared" si="40"/>
        <v>20856</v>
      </c>
      <c r="D1266" s="55">
        <f>IF(SUM($D$1:D1265)&gt;0,D1265+1,IF(C1266=Maanden!$A$5,1,""))</f>
        <v>816</v>
      </c>
      <c r="E1266" s="56">
        <v>67724</v>
      </c>
      <c r="F1266" s="56">
        <v>67753</v>
      </c>
      <c r="G1266" s="58" t="str">
        <f t="shared" si="39"/>
        <v>20856</v>
      </c>
    </row>
    <row r="1267" spans="1:7" x14ac:dyDescent="0.25">
      <c r="A1267" s="56">
        <v>30487</v>
      </c>
      <c r="C1267" s="55" t="str">
        <f t="shared" si="40"/>
        <v>20857</v>
      </c>
      <c r="D1267" s="55">
        <f>IF(SUM($D$1:D1266)&gt;0,D1266+1,IF(C1267=Maanden!$A$5,1,""))</f>
        <v>817</v>
      </c>
      <c r="E1267" s="56">
        <v>67754</v>
      </c>
      <c r="F1267" s="56">
        <v>67784</v>
      </c>
      <c r="G1267" s="58" t="str">
        <f t="shared" si="39"/>
        <v>20857</v>
      </c>
    </row>
    <row r="1268" spans="1:7" x14ac:dyDescent="0.25">
      <c r="A1268" s="56">
        <v>30488</v>
      </c>
      <c r="C1268" s="55" t="str">
        <f t="shared" si="40"/>
        <v>20858</v>
      </c>
      <c r="D1268" s="55">
        <f>IF(SUM($D$1:D1267)&gt;0,D1267+1,IF(C1268=Maanden!$A$5,1,""))</f>
        <v>818</v>
      </c>
      <c r="E1268" s="56">
        <v>67785</v>
      </c>
      <c r="F1268" s="56">
        <v>67815</v>
      </c>
      <c r="G1268" s="58" t="str">
        <f t="shared" si="39"/>
        <v>20858</v>
      </c>
    </row>
    <row r="1269" spans="1:7" x14ac:dyDescent="0.25">
      <c r="A1269" s="56">
        <v>30489</v>
      </c>
      <c r="C1269" s="55" t="str">
        <f t="shared" si="40"/>
        <v>20859</v>
      </c>
      <c r="D1269" s="55">
        <f>IF(SUM($D$1:D1268)&gt;0,D1268+1,IF(C1269=Maanden!$A$5,1,""))</f>
        <v>819</v>
      </c>
      <c r="E1269" s="56">
        <v>67816</v>
      </c>
      <c r="F1269" s="56">
        <v>67845</v>
      </c>
      <c r="G1269" s="58" t="str">
        <f t="shared" si="39"/>
        <v>20859</v>
      </c>
    </row>
    <row r="1270" spans="1:7" x14ac:dyDescent="0.25">
      <c r="A1270" s="56">
        <v>30490</v>
      </c>
      <c r="C1270" s="55" t="str">
        <f t="shared" si="40"/>
        <v>208510</v>
      </c>
      <c r="D1270" s="55">
        <f>IF(SUM($D$1:D1269)&gt;0,D1269+1,IF(C1270=Maanden!$A$5,1,""))</f>
        <v>820</v>
      </c>
      <c r="E1270" s="56">
        <v>67846</v>
      </c>
      <c r="F1270" s="56">
        <v>67876</v>
      </c>
      <c r="G1270" s="58" t="str">
        <f t="shared" si="39"/>
        <v>208510</v>
      </c>
    </row>
    <row r="1271" spans="1:7" x14ac:dyDescent="0.25">
      <c r="A1271" s="56">
        <v>30491</v>
      </c>
      <c r="C1271" s="55" t="str">
        <f t="shared" si="40"/>
        <v>208511</v>
      </c>
      <c r="D1271" s="55">
        <f>IF(SUM($D$1:D1270)&gt;0,D1270+1,IF(C1271=Maanden!$A$5,1,""))</f>
        <v>821</v>
      </c>
      <c r="E1271" s="56">
        <v>67877</v>
      </c>
      <c r="F1271" s="56">
        <v>67906</v>
      </c>
      <c r="G1271" s="58" t="str">
        <f t="shared" si="39"/>
        <v>208511</v>
      </c>
    </row>
    <row r="1272" spans="1:7" x14ac:dyDescent="0.25">
      <c r="A1272" s="56">
        <v>30492</v>
      </c>
      <c r="C1272" s="55" t="str">
        <f t="shared" si="40"/>
        <v>208512</v>
      </c>
      <c r="D1272" s="55">
        <f>IF(SUM($D$1:D1271)&gt;0,D1271+1,IF(C1272=Maanden!$A$5,1,""))</f>
        <v>822</v>
      </c>
      <c r="E1272" s="56">
        <v>67907</v>
      </c>
      <c r="F1272" s="56">
        <v>67937</v>
      </c>
      <c r="G1272" s="58" t="str">
        <f t="shared" si="39"/>
        <v>208512</v>
      </c>
    </row>
    <row r="1273" spans="1:7" x14ac:dyDescent="0.25">
      <c r="A1273" s="56">
        <v>30493</v>
      </c>
      <c r="C1273" s="55" t="str">
        <f t="shared" si="40"/>
        <v>20861</v>
      </c>
      <c r="D1273" s="55">
        <f>IF(SUM($D$1:D1272)&gt;0,D1272+1,IF(C1273=Maanden!$A$5,1,""))</f>
        <v>823</v>
      </c>
      <c r="E1273" s="56">
        <v>67938</v>
      </c>
      <c r="F1273" s="56">
        <v>67968</v>
      </c>
      <c r="G1273" s="58" t="str">
        <f t="shared" si="39"/>
        <v>20861</v>
      </c>
    </row>
    <row r="1274" spans="1:7" x14ac:dyDescent="0.25">
      <c r="A1274" s="56">
        <v>30494</v>
      </c>
      <c r="C1274" s="55" t="str">
        <f t="shared" si="40"/>
        <v>20862</v>
      </c>
      <c r="D1274" s="55">
        <f>IF(SUM($D$1:D1273)&gt;0,D1273+1,IF(C1274=Maanden!$A$5,1,""))</f>
        <v>824</v>
      </c>
      <c r="E1274" s="56">
        <v>67969</v>
      </c>
      <c r="F1274" s="56">
        <v>67996</v>
      </c>
      <c r="G1274" s="58" t="str">
        <f t="shared" si="39"/>
        <v>20862</v>
      </c>
    </row>
    <row r="1275" spans="1:7" x14ac:dyDescent="0.25">
      <c r="A1275" s="56">
        <v>30495</v>
      </c>
      <c r="C1275" s="55" t="str">
        <f t="shared" si="40"/>
        <v>20863</v>
      </c>
      <c r="D1275" s="55">
        <f>IF(SUM($D$1:D1274)&gt;0,D1274+1,IF(C1275=Maanden!$A$5,1,""))</f>
        <v>825</v>
      </c>
      <c r="E1275" s="56">
        <v>67997</v>
      </c>
      <c r="F1275" s="56">
        <v>68027</v>
      </c>
      <c r="G1275" s="58" t="str">
        <f t="shared" si="39"/>
        <v>20863</v>
      </c>
    </row>
    <row r="1276" spans="1:7" x14ac:dyDescent="0.25">
      <c r="A1276" s="56">
        <v>30496</v>
      </c>
      <c r="C1276" s="55" t="str">
        <f t="shared" si="40"/>
        <v>20864</v>
      </c>
      <c r="D1276" s="55">
        <f>IF(SUM($D$1:D1275)&gt;0,D1275+1,IF(C1276=Maanden!$A$5,1,""))</f>
        <v>826</v>
      </c>
      <c r="E1276" s="56">
        <v>68028</v>
      </c>
      <c r="F1276" s="56">
        <v>68057</v>
      </c>
      <c r="G1276" s="58" t="str">
        <f t="shared" si="39"/>
        <v>20864</v>
      </c>
    </row>
    <row r="1277" spans="1:7" x14ac:dyDescent="0.25">
      <c r="A1277" s="56">
        <v>30497</v>
      </c>
      <c r="C1277" s="55" t="str">
        <f t="shared" si="40"/>
        <v>20865</v>
      </c>
      <c r="D1277" s="55">
        <f>IF(SUM($D$1:D1276)&gt;0,D1276+1,IF(C1277=Maanden!$A$5,1,""))</f>
        <v>827</v>
      </c>
      <c r="E1277" s="56">
        <v>68058</v>
      </c>
      <c r="F1277" s="56">
        <v>68088</v>
      </c>
      <c r="G1277" s="58" t="str">
        <f t="shared" si="39"/>
        <v>20865</v>
      </c>
    </row>
    <row r="1278" spans="1:7" x14ac:dyDescent="0.25">
      <c r="A1278" s="56">
        <v>30498</v>
      </c>
      <c r="C1278" s="55" t="str">
        <f t="shared" si="40"/>
        <v>20866</v>
      </c>
      <c r="D1278" s="55">
        <f>IF(SUM($D$1:D1277)&gt;0,D1277+1,IF(C1278=Maanden!$A$5,1,""))</f>
        <v>828</v>
      </c>
      <c r="E1278" s="56">
        <v>68089</v>
      </c>
      <c r="F1278" s="56">
        <v>68118</v>
      </c>
      <c r="G1278" s="58" t="str">
        <f t="shared" si="39"/>
        <v>20866</v>
      </c>
    </row>
    <row r="1279" spans="1:7" x14ac:dyDescent="0.25">
      <c r="A1279" s="56">
        <v>30499</v>
      </c>
      <c r="C1279" s="55" t="str">
        <f t="shared" si="40"/>
        <v>20867</v>
      </c>
      <c r="D1279" s="55">
        <f>IF(SUM($D$1:D1278)&gt;0,D1278+1,IF(C1279=Maanden!$A$5,1,""))</f>
        <v>829</v>
      </c>
      <c r="E1279" s="56">
        <v>68119</v>
      </c>
      <c r="F1279" s="56">
        <v>68149</v>
      </c>
      <c r="G1279" s="58" t="str">
        <f t="shared" si="39"/>
        <v>20867</v>
      </c>
    </row>
    <row r="1280" spans="1:7" x14ac:dyDescent="0.25">
      <c r="A1280" s="56">
        <v>30500</v>
      </c>
      <c r="C1280" s="55" t="str">
        <f t="shared" si="40"/>
        <v>20868</v>
      </c>
      <c r="D1280" s="55">
        <f>IF(SUM($D$1:D1279)&gt;0,D1279+1,IF(C1280=Maanden!$A$5,1,""))</f>
        <v>830</v>
      </c>
      <c r="E1280" s="56">
        <v>68150</v>
      </c>
      <c r="F1280" s="56">
        <v>68180</v>
      </c>
      <c r="G1280" s="58" t="str">
        <f t="shared" si="39"/>
        <v>20868</v>
      </c>
    </row>
    <row r="1281" spans="1:7" x14ac:dyDescent="0.25">
      <c r="A1281" s="56">
        <v>30501</v>
      </c>
      <c r="C1281" s="55" t="str">
        <f t="shared" si="40"/>
        <v>20869</v>
      </c>
      <c r="D1281" s="55">
        <f>IF(SUM($D$1:D1280)&gt;0,D1280+1,IF(C1281=Maanden!$A$5,1,""))</f>
        <v>831</v>
      </c>
      <c r="E1281" s="56">
        <v>68181</v>
      </c>
      <c r="F1281" s="56">
        <v>68210</v>
      </c>
      <c r="G1281" s="58" t="str">
        <f t="shared" si="39"/>
        <v>20869</v>
      </c>
    </row>
    <row r="1282" spans="1:7" x14ac:dyDescent="0.25">
      <c r="A1282" s="56">
        <v>30502</v>
      </c>
      <c r="C1282" s="55" t="str">
        <f t="shared" si="40"/>
        <v>208610</v>
      </c>
      <c r="D1282" s="55">
        <f>IF(SUM($D$1:D1281)&gt;0,D1281+1,IF(C1282=Maanden!$A$5,1,""))</f>
        <v>832</v>
      </c>
      <c r="E1282" s="56">
        <v>68211</v>
      </c>
      <c r="F1282" s="56">
        <v>68241</v>
      </c>
      <c r="G1282" s="58" t="str">
        <f t="shared" ref="G1282:G1345" si="41">C1282</f>
        <v>208610</v>
      </c>
    </row>
    <row r="1283" spans="1:7" x14ac:dyDescent="0.25">
      <c r="A1283" s="56">
        <v>30503</v>
      </c>
      <c r="C1283" s="55" t="str">
        <f t="shared" si="40"/>
        <v>208611</v>
      </c>
      <c r="D1283" s="55">
        <f>IF(SUM($D$1:D1282)&gt;0,D1282+1,IF(C1283=Maanden!$A$5,1,""))</f>
        <v>833</v>
      </c>
      <c r="E1283" s="56">
        <v>68242</v>
      </c>
      <c r="F1283" s="56">
        <v>68271</v>
      </c>
      <c r="G1283" s="58" t="str">
        <f t="shared" si="41"/>
        <v>208611</v>
      </c>
    </row>
    <row r="1284" spans="1:7" x14ac:dyDescent="0.25">
      <c r="A1284" s="56">
        <v>30504</v>
      </c>
      <c r="C1284" s="55" t="str">
        <f t="shared" si="40"/>
        <v>208612</v>
      </c>
      <c r="D1284" s="55">
        <f>IF(SUM($D$1:D1283)&gt;0,D1283+1,IF(C1284=Maanden!$A$5,1,""))</f>
        <v>834</v>
      </c>
      <c r="E1284" s="56">
        <v>68272</v>
      </c>
      <c r="F1284" s="56">
        <v>68302</v>
      </c>
      <c r="G1284" s="58" t="str">
        <f t="shared" si="41"/>
        <v>208612</v>
      </c>
    </row>
    <row r="1285" spans="1:7" x14ac:dyDescent="0.25">
      <c r="A1285" s="56">
        <v>30505</v>
      </c>
      <c r="C1285" s="55" t="str">
        <f t="shared" si="40"/>
        <v>20871</v>
      </c>
      <c r="D1285" s="55">
        <f>IF(SUM($D$1:D1284)&gt;0,D1284+1,IF(C1285=Maanden!$A$5,1,""))</f>
        <v>835</v>
      </c>
      <c r="E1285" s="56">
        <v>68303</v>
      </c>
      <c r="F1285" s="56">
        <v>68333</v>
      </c>
      <c r="G1285" s="58" t="str">
        <f t="shared" si="41"/>
        <v>20871</v>
      </c>
    </row>
    <row r="1286" spans="1:7" x14ac:dyDescent="0.25">
      <c r="A1286" s="56">
        <v>30506</v>
      </c>
      <c r="C1286" s="55" t="str">
        <f t="shared" si="40"/>
        <v>20872</v>
      </c>
      <c r="D1286" s="55">
        <f>IF(SUM($D$1:D1285)&gt;0,D1285+1,IF(C1286=Maanden!$A$5,1,""))</f>
        <v>836</v>
      </c>
      <c r="E1286" s="56">
        <v>68334</v>
      </c>
      <c r="F1286" s="56">
        <v>68361</v>
      </c>
      <c r="G1286" s="58" t="str">
        <f t="shared" si="41"/>
        <v>20872</v>
      </c>
    </row>
    <row r="1287" spans="1:7" x14ac:dyDescent="0.25">
      <c r="A1287" s="56">
        <v>30507</v>
      </c>
      <c r="C1287" s="55" t="str">
        <f t="shared" si="40"/>
        <v>20873</v>
      </c>
      <c r="D1287" s="55">
        <f>IF(SUM($D$1:D1286)&gt;0,D1286+1,IF(C1287=Maanden!$A$5,1,""))</f>
        <v>837</v>
      </c>
      <c r="E1287" s="56">
        <v>68362</v>
      </c>
      <c r="F1287" s="56">
        <v>68392</v>
      </c>
      <c r="G1287" s="58" t="str">
        <f t="shared" si="41"/>
        <v>20873</v>
      </c>
    </row>
    <row r="1288" spans="1:7" x14ac:dyDescent="0.25">
      <c r="A1288" s="56">
        <v>30508</v>
      </c>
      <c r="C1288" s="55" t="str">
        <f t="shared" si="40"/>
        <v>20874</v>
      </c>
      <c r="D1288" s="55">
        <f>IF(SUM($D$1:D1287)&gt;0,D1287+1,IF(C1288=Maanden!$A$5,1,""))</f>
        <v>838</v>
      </c>
      <c r="E1288" s="56">
        <v>68393</v>
      </c>
      <c r="F1288" s="56">
        <v>68422</v>
      </c>
      <c r="G1288" s="58" t="str">
        <f t="shared" si="41"/>
        <v>20874</v>
      </c>
    </row>
    <row r="1289" spans="1:7" x14ac:dyDescent="0.25">
      <c r="A1289" s="56">
        <v>30509</v>
      </c>
      <c r="C1289" s="55" t="str">
        <f t="shared" si="40"/>
        <v>20875</v>
      </c>
      <c r="D1289" s="55">
        <f>IF(SUM($D$1:D1288)&gt;0,D1288+1,IF(C1289=Maanden!$A$5,1,""))</f>
        <v>839</v>
      </c>
      <c r="E1289" s="56">
        <v>68423</v>
      </c>
      <c r="F1289" s="56">
        <v>68453</v>
      </c>
      <c r="G1289" s="58" t="str">
        <f t="shared" si="41"/>
        <v>20875</v>
      </c>
    </row>
    <row r="1290" spans="1:7" x14ac:dyDescent="0.25">
      <c r="A1290" s="56">
        <v>30510</v>
      </c>
      <c r="C1290" s="55" t="str">
        <f t="shared" si="40"/>
        <v>20876</v>
      </c>
      <c r="D1290" s="55">
        <f>IF(SUM($D$1:D1289)&gt;0,D1289+1,IF(C1290=Maanden!$A$5,1,""))</f>
        <v>840</v>
      </c>
      <c r="E1290" s="56">
        <v>68454</v>
      </c>
      <c r="F1290" s="56">
        <v>68483</v>
      </c>
      <c r="G1290" s="58" t="str">
        <f t="shared" si="41"/>
        <v>20876</v>
      </c>
    </row>
    <row r="1291" spans="1:7" x14ac:dyDescent="0.25">
      <c r="A1291" s="56">
        <v>30511</v>
      </c>
      <c r="C1291" s="55" t="str">
        <f t="shared" si="40"/>
        <v>20877</v>
      </c>
      <c r="D1291" s="55">
        <f>IF(SUM($D$1:D1290)&gt;0,D1290+1,IF(C1291=Maanden!$A$5,1,""))</f>
        <v>841</v>
      </c>
      <c r="E1291" s="56">
        <v>68484</v>
      </c>
      <c r="F1291" s="56">
        <v>68514</v>
      </c>
      <c r="G1291" s="58" t="str">
        <f t="shared" si="41"/>
        <v>20877</v>
      </c>
    </row>
    <row r="1292" spans="1:7" x14ac:dyDescent="0.25">
      <c r="A1292" s="56">
        <v>30512</v>
      </c>
      <c r="C1292" s="55" t="str">
        <f t="shared" si="40"/>
        <v>20878</v>
      </c>
      <c r="D1292" s="55">
        <f>IF(SUM($D$1:D1291)&gt;0,D1291+1,IF(C1292=Maanden!$A$5,1,""))</f>
        <v>842</v>
      </c>
      <c r="E1292" s="56">
        <v>68515</v>
      </c>
      <c r="F1292" s="56">
        <v>68545</v>
      </c>
      <c r="G1292" s="58" t="str">
        <f t="shared" si="41"/>
        <v>20878</v>
      </c>
    </row>
    <row r="1293" spans="1:7" x14ac:dyDescent="0.25">
      <c r="A1293" s="56">
        <v>30513</v>
      </c>
      <c r="C1293" s="55" t="str">
        <f t="shared" si="40"/>
        <v>20879</v>
      </c>
      <c r="D1293" s="55">
        <f>IF(SUM($D$1:D1292)&gt;0,D1292+1,IF(C1293=Maanden!$A$5,1,""))</f>
        <v>843</v>
      </c>
      <c r="E1293" s="56">
        <v>68546</v>
      </c>
      <c r="F1293" s="56">
        <v>68575</v>
      </c>
      <c r="G1293" s="58" t="str">
        <f t="shared" si="41"/>
        <v>20879</v>
      </c>
    </row>
    <row r="1294" spans="1:7" x14ac:dyDescent="0.25">
      <c r="A1294" s="56">
        <v>30514</v>
      </c>
      <c r="C1294" s="55" t="str">
        <f t="shared" si="40"/>
        <v>208710</v>
      </c>
      <c r="D1294" s="55">
        <f>IF(SUM($D$1:D1293)&gt;0,D1293+1,IF(C1294=Maanden!$A$5,1,""))</f>
        <v>844</v>
      </c>
      <c r="E1294" s="56">
        <v>68576</v>
      </c>
      <c r="F1294" s="56">
        <v>68606</v>
      </c>
      <c r="G1294" s="58" t="str">
        <f t="shared" si="41"/>
        <v>208710</v>
      </c>
    </row>
    <row r="1295" spans="1:7" x14ac:dyDescent="0.25">
      <c r="A1295" s="56">
        <v>30515</v>
      </c>
      <c r="C1295" s="55" t="str">
        <f t="shared" si="40"/>
        <v>208711</v>
      </c>
      <c r="D1295" s="55">
        <f>IF(SUM($D$1:D1294)&gt;0,D1294+1,IF(C1295=Maanden!$A$5,1,""))</f>
        <v>845</v>
      </c>
      <c r="E1295" s="56">
        <v>68607</v>
      </c>
      <c r="F1295" s="56">
        <v>68636</v>
      </c>
      <c r="G1295" s="58" t="str">
        <f t="shared" si="41"/>
        <v>208711</v>
      </c>
    </row>
    <row r="1296" spans="1:7" x14ac:dyDescent="0.25">
      <c r="A1296" s="56">
        <v>30516</v>
      </c>
      <c r="C1296" s="55" t="str">
        <f t="shared" si="40"/>
        <v>208712</v>
      </c>
      <c r="D1296" s="55">
        <f>IF(SUM($D$1:D1295)&gt;0,D1295+1,IF(C1296=Maanden!$A$5,1,""))</f>
        <v>846</v>
      </c>
      <c r="E1296" s="56">
        <v>68637</v>
      </c>
      <c r="F1296" s="56">
        <v>68667</v>
      </c>
      <c r="G1296" s="58" t="str">
        <f t="shared" si="41"/>
        <v>208712</v>
      </c>
    </row>
    <row r="1297" spans="1:7" x14ac:dyDescent="0.25">
      <c r="A1297" s="56">
        <v>30517</v>
      </c>
      <c r="C1297" s="55" t="str">
        <f t="shared" si="40"/>
        <v>20881</v>
      </c>
      <c r="D1297" s="55">
        <f>IF(SUM($D$1:D1296)&gt;0,D1296+1,IF(C1297=Maanden!$A$5,1,""))</f>
        <v>847</v>
      </c>
      <c r="E1297" s="56">
        <v>68668</v>
      </c>
      <c r="F1297" s="56">
        <v>68698</v>
      </c>
      <c r="G1297" s="58" t="str">
        <f t="shared" si="41"/>
        <v>20881</v>
      </c>
    </row>
    <row r="1298" spans="1:7" x14ac:dyDescent="0.25">
      <c r="A1298" s="56">
        <v>30518</v>
      </c>
      <c r="C1298" s="55" t="str">
        <f t="shared" si="40"/>
        <v>20882</v>
      </c>
      <c r="D1298" s="55">
        <f>IF(SUM($D$1:D1297)&gt;0,D1297+1,IF(C1298=Maanden!$A$5,1,""))</f>
        <v>848</v>
      </c>
      <c r="E1298" s="56">
        <v>68699</v>
      </c>
      <c r="F1298" s="56">
        <v>68727</v>
      </c>
      <c r="G1298" s="58" t="str">
        <f t="shared" si="41"/>
        <v>20882</v>
      </c>
    </row>
    <row r="1299" spans="1:7" x14ac:dyDescent="0.25">
      <c r="A1299" s="56">
        <v>30519</v>
      </c>
      <c r="C1299" s="55" t="str">
        <f t="shared" si="40"/>
        <v>20883</v>
      </c>
      <c r="D1299" s="55">
        <f>IF(SUM($D$1:D1298)&gt;0,D1298+1,IF(C1299=Maanden!$A$5,1,""))</f>
        <v>849</v>
      </c>
      <c r="E1299" s="56">
        <v>68728</v>
      </c>
      <c r="F1299" s="56">
        <v>68758</v>
      </c>
      <c r="G1299" s="58" t="str">
        <f t="shared" si="41"/>
        <v>20883</v>
      </c>
    </row>
    <row r="1300" spans="1:7" x14ac:dyDescent="0.25">
      <c r="A1300" s="56">
        <v>30520</v>
      </c>
      <c r="C1300" s="55" t="str">
        <f t="shared" si="40"/>
        <v>20884</v>
      </c>
      <c r="D1300" s="55">
        <f>IF(SUM($D$1:D1299)&gt;0,D1299+1,IF(C1300=Maanden!$A$5,1,""))</f>
        <v>850</v>
      </c>
      <c r="E1300" s="56">
        <v>68759</v>
      </c>
      <c r="F1300" s="56">
        <v>68788</v>
      </c>
      <c r="G1300" s="58" t="str">
        <f t="shared" si="41"/>
        <v>20884</v>
      </c>
    </row>
    <row r="1301" spans="1:7" x14ac:dyDescent="0.25">
      <c r="A1301" s="56">
        <v>30521</v>
      </c>
      <c r="C1301" s="55" t="str">
        <f t="shared" si="40"/>
        <v>20885</v>
      </c>
      <c r="D1301" s="55">
        <f>IF(SUM($D$1:D1300)&gt;0,D1300+1,IF(C1301=Maanden!$A$5,1,""))</f>
        <v>851</v>
      </c>
      <c r="E1301" s="56">
        <v>68789</v>
      </c>
      <c r="F1301" s="56">
        <v>68819</v>
      </c>
      <c r="G1301" s="58" t="str">
        <f t="shared" si="41"/>
        <v>20885</v>
      </c>
    </row>
    <row r="1302" spans="1:7" x14ac:dyDescent="0.25">
      <c r="A1302" s="56">
        <v>30522</v>
      </c>
      <c r="C1302" s="55" t="str">
        <f t="shared" si="40"/>
        <v>20886</v>
      </c>
      <c r="D1302" s="55">
        <f>IF(SUM($D$1:D1301)&gt;0,D1301+1,IF(C1302=Maanden!$A$5,1,""))</f>
        <v>852</v>
      </c>
      <c r="E1302" s="56">
        <v>68820</v>
      </c>
      <c r="F1302" s="56">
        <v>68849</v>
      </c>
      <c r="G1302" s="58" t="str">
        <f t="shared" si="41"/>
        <v>20886</v>
      </c>
    </row>
    <row r="1303" spans="1:7" x14ac:dyDescent="0.25">
      <c r="A1303" s="56">
        <v>30523</v>
      </c>
      <c r="C1303" s="55" t="str">
        <f t="shared" si="40"/>
        <v>20887</v>
      </c>
      <c r="D1303" s="55">
        <f>IF(SUM($D$1:D1302)&gt;0,D1302+1,IF(C1303=Maanden!$A$5,1,""))</f>
        <v>853</v>
      </c>
      <c r="E1303" s="56">
        <v>68850</v>
      </c>
      <c r="F1303" s="56">
        <v>68880</v>
      </c>
      <c r="G1303" s="58" t="str">
        <f t="shared" si="41"/>
        <v>20887</v>
      </c>
    </row>
    <row r="1304" spans="1:7" x14ac:dyDescent="0.25">
      <c r="A1304" s="56">
        <v>30524</v>
      </c>
      <c r="C1304" s="55" t="str">
        <f t="shared" si="40"/>
        <v>20888</v>
      </c>
      <c r="D1304" s="55">
        <f>IF(SUM($D$1:D1303)&gt;0,D1303+1,IF(C1304=Maanden!$A$5,1,""))</f>
        <v>854</v>
      </c>
      <c r="E1304" s="56">
        <v>68881</v>
      </c>
      <c r="F1304" s="56">
        <v>68911</v>
      </c>
      <c r="G1304" s="58" t="str">
        <f t="shared" si="41"/>
        <v>20888</v>
      </c>
    </row>
    <row r="1305" spans="1:7" x14ac:dyDescent="0.25">
      <c r="A1305" s="56">
        <v>30525</v>
      </c>
      <c r="C1305" s="55" t="str">
        <f t="shared" si="40"/>
        <v>20889</v>
      </c>
      <c r="D1305" s="55">
        <f>IF(SUM($D$1:D1304)&gt;0,D1304+1,IF(C1305=Maanden!$A$5,1,""))</f>
        <v>855</v>
      </c>
      <c r="E1305" s="56">
        <v>68912</v>
      </c>
      <c r="F1305" s="56">
        <v>68941</v>
      </c>
      <c r="G1305" s="58" t="str">
        <f t="shared" si="41"/>
        <v>20889</v>
      </c>
    </row>
    <row r="1306" spans="1:7" x14ac:dyDescent="0.25">
      <c r="A1306" s="56">
        <v>30526</v>
      </c>
      <c r="C1306" s="55" t="str">
        <f t="shared" si="40"/>
        <v>208810</v>
      </c>
      <c r="D1306" s="55">
        <f>IF(SUM($D$1:D1305)&gt;0,D1305+1,IF(C1306=Maanden!$A$5,1,""))</f>
        <v>856</v>
      </c>
      <c r="E1306" s="56">
        <v>68942</v>
      </c>
      <c r="F1306" s="56">
        <v>68972</v>
      </c>
      <c r="G1306" s="58" t="str">
        <f t="shared" si="41"/>
        <v>208810</v>
      </c>
    </row>
    <row r="1307" spans="1:7" x14ac:dyDescent="0.25">
      <c r="A1307" s="56">
        <v>30527</v>
      </c>
      <c r="C1307" s="55" t="str">
        <f t="shared" si="40"/>
        <v>208811</v>
      </c>
      <c r="D1307" s="55">
        <f>IF(SUM($D$1:D1306)&gt;0,D1306+1,IF(C1307=Maanden!$A$5,1,""))</f>
        <v>857</v>
      </c>
      <c r="E1307" s="56">
        <v>68973</v>
      </c>
      <c r="F1307" s="56">
        <v>69002</v>
      </c>
      <c r="G1307" s="58" t="str">
        <f t="shared" si="41"/>
        <v>208811</v>
      </c>
    </row>
    <row r="1308" spans="1:7" x14ac:dyDescent="0.25">
      <c r="A1308" s="56">
        <v>30528</v>
      </c>
      <c r="C1308" s="55" t="str">
        <f t="shared" si="40"/>
        <v>208812</v>
      </c>
      <c r="D1308" s="55">
        <f>IF(SUM($D$1:D1307)&gt;0,D1307+1,IF(C1308=Maanden!$A$5,1,""))</f>
        <v>858</v>
      </c>
      <c r="E1308" s="56">
        <v>69003</v>
      </c>
      <c r="F1308" s="56">
        <v>69033</v>
      </c>
      <c r="G1308" s="58" t="str">
        <f t="shared" si="41"/>
        <v>208812</v>
      </c>
    </row>
    <row r="1309" spans="1:7" x14ac:dyDescent="0.25">
      <c r="A1309" s="56">
        <v>30529</v>
      </c>
      <c r="C1309" s="55" t="str">
        <f t="shared" si="40"/>
        <v>20891</v>
      </c>
      <c r="D1309" s="55">
        <f>IF(SUM($D$1:D1308)&gt;0,D1308+1,IF(C1309=Maanden!$A$5,1,""))</f>
        <v>859</v>
      </c>
      <c r="E1309" s="56">
        <v>69034</v>
      </c>
      <c r="F1309" s="56">
        <v>69064</v>
      </c>
      <c r="G1309" s="58" t="str">
        <f t="shared" si="41"/>
        <v>20891</v>
      </c>
    </row>
    <row r="1310" spans="1:7" x14ac:dyDescent="0.25">
      <c r="A1310" s="56">
        <v>30530</v>
      </c>
      <c r="C1310" s="55" t="str">
        <f t="shared" si="40"/>
        <v>20892</v>
      </c>
      <c r="D1310" s="55">
        <f>IF(SUM($D$1:D1309)&gt;0,D1309+1,IF(C1310=Maanden!$A$5,1,""))</f>
        <v>860</v>
      </c>
      <c r="E1310" s="56">
        <v>69065</v>
      </c>
      <c r="F1310" s="56">
        <v>69092</v>
      </c>
      <c r="G1310" s="58" t="str">
        <f t="shared" si="41"/>
        <v>20892</v>
      </c>
    </row>
    <row r="1311" spans="1:7" x14ac:dyDescent="0.25">
      <c r="A1311" s="56">
        <v>30531</v>
      </c>
      <c r="C1311" s="55" t="str">
        <f t="shared" si="40"/>
        <v>20893</v>
      </c>
      <c r="D1311" s="55">
        <f>IF(SUM($D$1:D1310)&gt;0,D1310+1,IF(C1311=Maanden!$A$5,1,""))</f>
        <v>861</v>
      </c>
      <c r="E1311" s="56">
        <v>69093</v>
      </c>
      <c r="F1311" s="56">
        <v>69123</v>
      </c>
      <c r="G1311" s="58" t="str">
        <f t="shared" si="41"/>
        <v>20893</v>
      </c>
    </row>
    <row r="1312" spans="1:7" x14ac:dyDescent="0.25">
      <c r="A1312" s="56">
        <v>30532</v>
      </c>
      <c r="C1312" s="55" t="str">
        <f t="shared" si="40"/>
        <v>20894</v>
      </c>
      <c r="D1312" s="55">
        <f>IF(SUM($D$1:D1311)&gt;0,D1311+1,IF(C1312=Maanden!$A$5,1,""))</f>
        <v>862</v>
      </c>
      <c r="E1312" s="56">
        <v>69124</v>
      </c>
      <c r="F1312" s="56">
        <v>69153</v>
      </c>
      <c r="G1312" s="58" t="str">
        <f t="shared" si="41"/>
        <v>20894</v>
      </c>
    </row>
    <row r="1313" spans="1:7" x14ac:dyDescent="0.25">
      <c r="A1313" s="56">
        <v>30533</v>
      </c>
      <c r="C1313" s="55" t="str">
        <f t="shared" si="40"/>
        <v>20895</v>
      </c>
      <c r="D1313" s="55">
        <f>IF(SUM($D$1:D1312)&gt;0,D1312+1,IF(C1313=Maanden!$A$5,1,""))</f>
        <v>863</v>
      </c>
      <c r="E1313" s="56">
        <v>69154</v>
      </c>
      <c r="F1313" s="56">
        <v>69184</v>
      </c>
      <c r="G1313" s="58" t="str">
        <f t="shared" si="41"/>
        <v>20895</v>
      </c>
    </row>
    <row r="1314" spans="1:7" x14ac:dyDescent="0.25">
      <c r="A1314" s="56">
        <v>30534</v>
      </c>
      <c r="C1314" s="55" t="str">
        <f t="shared" si="40"/>
        <v>20896</v>
      </c>
      <c r="D1314" s="55">
        <f>IF(SUM($D$1:D1313)&gt;0,D1313+1,IF(C1314=Maanden!$A$5,1,""))</f>
        <v>864</v>
      </c>
      <c r="E1314" s="56">
        <v>69185</v>
      </c>
      <c r="F1314" s="56">
        <v>69214</v>
      </c>
      <c r="G1314" s="58" t="str">
        <f t="shared" si="41"/>
        <v>20896</v>
      </c>
    </row>
    <row r="1315" spans="1:7" x14ac:dyDescent="0.25">
      <c r="A1315" s="56">
        <v>30535</v>
      </c>
      <c r="C1315" s="55" t="str">
        <f t="shared" si="40"/>
        <v>20897</v>
      </c>
      <c r="D1315" s="55">
        <f>IF(SUM($D$1:D1314)&gt;0,D1314+1,IF(C1315=Maanden!$A$5,1,""))</f>
        <v>865</v>
      </c>
      <c r="E1315" s="56">
        <v>69215</v>
      </c>
      <c r="F1315" s="56">
        <v>69245</v>
      </c>
      <c r="G1315" s="58" t="str">
        <f t="shared" si="41"/>
        <v>20897</v>
      </c>
    </row>
    <row r="1316" spans="1:7" x14ac:dyDescent="0.25">
      <c r="A1316" s="56">
        <v>30536</v>
      </c>
      <c r="C1316" s="55" t="str">
        <f t="shared" si="40"/>
        <v>20898</v>
      </c>
      <c r="D1316" s="55">
        <f>IF(SUM($D$1:D1315)&gt;0,D1315+1,IF(C1316=Maanden!$A$5,1,""))</f>
        <v>866</v>
      </c>
      <c r="E1316" s="56">
        <v>69246</v>
      </c>
      <c r="F1316" s="56">
        <v>69276</v>
      </c>
      <c r="G1316" s="58" t="str">
        <f t="shared" si="41"/>
        <v>20898</v>
      </c>
    </row>
    <row r="1317" spans="1:7" x14ac:dyDescent="0.25">
      <c r="A1317" s="56">
        <v>30537</v>
      </c>
      <c r="C1317" s="55" t="str">
        <f t="shared" si="40"/>
        <v>20899</v>
      </c>
      <c r="D1317" s="55">
        <f>IF(SUM($D$1:D1316)&gt;0,D1316+1,IF(C1317=Maanden!$A$5,1,""))</f>
        <v>867</v>
      </c>
      <c r="E1317" s="56">
        <v>69277</v>
      </c>
      <c r="F1317" s="56">
        <v>69306</v>
      </c>
      <c r="G1317" s="58" t="str">
        <f t="shared" si="41"/>
        <v>20899</v>
      </c>
    </row>
    <row r="1318" spans="1:7" x14ac:dyDescent="0.25">
      <c r="A1318" s="56">
        <v>30538</v>
      </c>
      <c r="C1318" s="55" t="str">
        <f t="shared" si="40"/>
        <v>208910</v>
      </c>
      <c r="D1318" s="55">
        <f>IF(SUM($D$1:D1317)&gt;0,D1317+1,IF(C1318=Maanden!$A$5,1,""))</f>
        <v>868</v>
      </c>
      <c r="E1318" s="56">
        <v>69307</v>
      </c>
      <c r="F1318" s="56">
        <v>69337</v>
      </c>
      <c r="G1318" s="58" t="str">
        <f t="shared" si="41"/>
        <v>208910</v>
      </c>
    </row>
    <row r="1319" spans="1:7" x14ac:dyDescent="0.25">
      <c r="A1319" s="56">
        <v>30539</v>
      </c>
      <c r="C1319" s="55" t="str">
        <f t="shared" si="40"/>
        <v>208911</v>
      </c>
      <c r="D1319" s="55">
        <f>IF(SUM($D$1:D1318)&gt;0,D1318+1,IF(C1319=Maanden!$A$5,1,""))</f>
        <v>869</v>
      </c>
      <c r="E1319" s="56">
        <v>69338</v>
      </c>
      <c r="F1319" s="56">
        <v>69367</v>
      </c>
      <c r="G1319" s="58" t="str">
        <f t="shared" si="41"/>
        <v>208911</v>
      </c>
    </row>
    <row r="1320" spans="1:7" x14ac:dyDescent="0.25">
      <c r="A1320" s="56">
        <v>30540</v>
      </c>
      <c r="C1320" s="55" t="str">
        <f t="shared" si="40"/>
        <v>208912</v>
      </c>
      <c r="D1320" s="55">
        <f>IF(SUM($D$1:D1319)&gt;0,D1319+1,IF(C1320=Maanden!$A$5,1,""))</f>
        <v>870</v>
      </c>
      <c r="E1320" s="56">
        <v>69368</v>
      </c>
      <c r="F1320" s="56">
        <v>69398</v>
      </c>
      <c r="G1320" s="58" t="str">
        <f t="shared" si="41"/>
        <v>208912</v>
      </c>
    </row>
    <row r="1321" spans="1:7" x14ac:dyDescent="0.25">
      <c r="A1321" s="56">
        <v>30541</v>
      </c>
      <c r="C1321" s="55" t="str">
        <f t="shared" si="40"/>
        <v>20901</v>
      </c>
      <c r="D1321" s="55">
        <f>IF(SUM($D$1:D1320)&gt;0,D1320+1,IF(C1321=Maanden!$A$5,1,""))</f>
        <v>871</v>
      </c>
      <c r="E1321" s="56">
        <v>69399</v>
      </c>
      <c r="F1321" s="56">
        <v>69429</v>
      </c>
      <c r="G1321" s="58" t="str">
        <f t="shared" si="41"/>
        <v>20901</v>
      </c>
    </row>
    <row r="1322" spans="1:7" x14ac:dyDescent="0.25">
      <c r="A1322" s="56">
        <v>30542</v>
      </c>
      <c r="C1322" s="55" t="str">
        <f t="shared" si="40"/>
        <v>20902</v>
      </c>
      <c r="D1322" s="55">
        <f>IF(SUM($D$1:D1321)&gt;0,D1321+1,IF(C1322=Maanden!$A$5,1,""))</f>
        <v>872</v>
      </c>
      <c r="E1322" s="56">
        <v>69430</v>
      </c>
      <c r="F1322" s="56">
        <v>69457</v>
      </c>
      <c r="G1322" s="58" t="str">
        <f t="shared" si="41"/>
        <v>20902</v>
      </c>
    </row>
    <row r="1323" spans="1:7" x14ac:dyDescent="0.25">
      <c r="A1323" s="56">
        <v>30543</v>
      </c>
      <c r="C1323" s="55" t="str">
        <f t="shared" si="40"/>
        <v>20903</v>
      </c>
      <c r="D1323" s="55">
        <f>IF(SUM($D$1:D1322)&gt;0,D1322+1,IF(C1323=Maanden!$A$5,1,""))</f>
        <v>873</v>
      </c>
      <c r="E1323" s="56">
        <v>69458</v>
      </c>
      <c r="F1323" s="56">
        <v>69488</v>
      </c>
      <c r="G1323" s="58" t="str">
        <f t="shared" si="41"/>
        <v>20903</v>
      </c>
    </row>
    <row r="1324" spans="1:7" x14ac:dyDescent="0.25">
      <c r="A1324" s="56">
        <v>30544</v>
      </c>
      <c r="C1324" s="55" t="str">
        <f t="shared" si="40"/>
        <v>20904</v>
      </c>
      <c r="D1324" s="55">
        <f>IF(SUM($D$1:D1323)&gt;0,D1323+1,IF(C1324=Maanden!$A$5,1,""))</f>
        <v>874</v>
      </c>
      <c r="E1324" s="56">
        <v>69489</v>
      </c>
      <c r="F1324" s="56">
        <v>69518</v>
      </c>
      <c r="G1324" s="58" t="str">
        <f t="shared" si="41"/>
        <v>20904</v>
      </c>
    </row>
    <row r="1325" spans="1:7" x14ac:dyDescent="0.25">
      <c r="A1325" s="56">
        <v>30545</v>
      </c>
      <c r="C1325" s="55" t="str">
        <f t="shared" ref="C1325:C1388" si="42">CONCATENATE(YEAR(E1325),MONTH(E1325))</f>
        <v>20905</v>
      </c>
      <c r="D1325" s="55">
        <f>IF(SUM($D$1:D1324)&gt;0,D1324+1,IF(C1325=Maanden!$A$5,1,""))</f>
        <v>875</v>
      </c>
      <c r="E1325" s="56">
        <v>69519</v>
      </c>
      <c r="F1325" s="56">
        <v>69549</v>
      </c>
      <c r="G1325" s="58" t="str">
        <f t="shared" si="41"/>
        <v>20905</v>
      </c>
    </row>
    <row r="1326" spans="1:7" x14ac:dyDescent="0.25">
      <c r="A1326" s="56">
        <v>30546</v>
      </c>
      <c r="C1326" s="55" t="str">
        <f t="shared" si="42"/>
        <v>20906</v>
      </c>
      <c r="D1326" s="55">
        <f>IF(SUM($D$1:D1325)&gt;0,D1325+1,IF(C1326=Maanden!$A$5,1,""))</f>
        <v>876</v>
      </c>
      <c r="E1326" s="56">
        <v>69550</v>
      </c>
      <c r="F1326" s="56">
        <v>69579</v>
      </c>
      <c r="G1326" s="58" t="str">
        <f t="shared" si="41"/>
        <v>20906</v>
      </c>
    </row>
    <row r="1327" spans="1:7" x14ac:dyDescent="0.25">
      <c r="A1327" s="56">
        <v>30547</v>
      </c>
      <c r="C1327" s="55" t="str">
        <f t="shared" si="42"/>
        <v>20907</v>
      </c>
      <c r="D1327" s="55">
        <f>IF(SUM($D$1:D1326)&gt;0,D1326+1,IF(C1327=Maanden!$A$5,1,""))</f>
        <v>877</v>
      </c>
      <c r="E1327" s="56">
        <v>69580</v>
      </c>
      <c r="F1327" s="56">
        <v>69610</v>
      </c>
      <c r="G1327" s="58" t="str">
        <f t="shared" si="41"/>
        <v>20907</v>
      </c>
    </row>
    <row r="1328" spans="1:7" x14ac:dyDescent="0.25">
      <c r="A1328" s="56">
        <v>30548</v>
      </c>
      <c r="C1328" s="55" t="str">
        <f t="shared" si="42"/>
        <v>20908</v>
      </c>
      <c r="D1328" s="55">
        <f>IF(SUM($D$1:D1327)&gt;0,D1327+1,IF(C1328=Maanden!$A$5,1,""))</f>
        <v>878</v>
      </c>
      <c r="E1328" s="56">
        <v>69611</v>
      </c>
      <c r="F1328" s="56">
        <v>69641</v>
      </c>
      <c r="G1328" s="58" t="str">
        <f t="shared" si="41"/>
        <v>20908</v>
      </c>
    </row>
    <row r="1329" spans="1:7" x14ac:dyDescent="0.25">
      <c r="A1329" s="56">
        <v>30549</v>
      </c>
      <c r="C1329" s="55" t="str">
        <f t="shared" si="42"/>
        <v>20909</v>
      </c>
      <c r="D1329" s="55">
        <f>IF(SUM($D$1:D1328)&gt;0,D1328+1,IF(C1329=Maanden!$A$5,1,""))</f>
        <v>879</v>
      </c>
      <c r="E1329" s="56">
        <v>69642</v>
      </c>
      <c r="F1329" s="56">
        <v>69671</v>
      </c>
      <c r="G1329" s="58" t="str">
        <f t="shared" si="41"/>
        <v>20909</v>
      </c>
    </row>
    <row r="1330" spans="1:7" x14ac:dyDescent="0.25">
      <c r="A1330" s="56">
        <v>30550</v>
      </c>
      <c r="C1330" s="55" t="str">
        <f t="shared" si="42"/>
        <v>209010</v>
      </c>
      <c r="D1330" s="55">
        <f>IF(SUM($D$1:D1329)&gt;0,D1329+1,IF(C1330=Maanden!$A$5,1,""))</f>
        <v>880</v>
      </c>
      <c r="E1330" s="56">
        <v>69672</v>
      </c>
      <c r="F1330" s="56">
        <v>69702</v>
      </c>
      <c r="G1330" s="58" t="str">
        <f t="shared" si="41"/>
        <v>209010</v>
      </c>
    </row>
    <row r="1331" spans="1:7" x14ac:dyDescent="0.25">
      <c r="A1331" s="56">
        <v>30551</v>
      </c>
      <c r="C1331" s="55" t="str">
        <f t="shared" si="42"/>
        <v>209011</v>
      </c>
      <c r="D1331" s="55">
        <f>IF(SUM($D$1:D1330)&gt;0,D1330+1,IF(C1331=Maanden!$A$5,1,""))</f>
        <v>881</v>
      </c>
      <c r="E1331" s="56">
        <v>69703</v>
      </c>
      <c r="F1331" s="56">
        <v>69732</v>
      </c>
      <c r="G1331" s="58" t="str">
        <f t="shared" si="41"/>
        <v>209011</v>
      </c>
    </row>
    <row r="1332" spans="1:7" x14ac:dyDescent="0.25">
      <c r="A1332" s="56">
        <v>30552</v>
      </c>
      <c r="C1332" s="55" t="str">
        <f t="shared" si="42"/>
        <v>209012</v>
      </c>
      <c r="D1332" s="55">
        <f>IF(SUM($D$1:D1331)&gt;0,D1331+1,IF(C1332=Maanden!$A$5,1,""))</f>
        <v>882</v>
      </c>
      <c r="E1332" s="56">
        <v>69733</v>
      </c>
      <c r="F1332" s="56">
        <v>69763</v>
      </c>
      <c r="G1332" s="58" t="str">
        <f t="shared" si="41"/>
        <v>209012</v>
      </c>
    </row>
    <row r="1333" spans="1:7" x14ac:dyDescent="0.25">
      <c r="A1333" s="56">
        <v>30553</v>
      </c>
      <c r="C1333" s="55" t="str">
        <f t="shared" si="42"/>
        <v>20911</v>
      </c>
      <c r="D1333" s="55">
        <f>IF(SUM($D$1:D1332)&gt;0,D1332+1,IF(C1333=Maanden!$A$5,1,""))</f>
        <v>883</v>
      </c>
      <c r="E1333" s="56">
        <v>69764</v>
      </c>
      <c r="F1333" s="56">
        <v>69794</v>
      </c>
      <c r="G1333" s="58" t="str">
        <f t="shared" si="41"/>
        <v>20911</v>
      </c>
    </row>
    <row r="1334" spans="1:7" x14ac:dyDescent="0.25">
      <c r="A1334" s="56">
        <v>30554</v>
      </c>
      <c r="C1334" s="55" t="str">
        <f t="shared" si="42"/>
        <v>20912</v>
      </c>
      <c r="D1334" s="55">
        <f>IF(SUM($D$1:D1333)&gt;0,D1333+1,IF(C1334=Maanden!$A$5,1,""))</f>
        <v>884</v>
      </c>
      <c r="E1334" s="56">
        <v>69795</v>
      </c>
      <c r="F1334" s="56">
        <v>69822</v>
      </c>
      <c r="G1334" s="58" t="str">
        <f t="shared" si="41"/>
        <v>20912</v>
      </c>
    </row>
    <row r="1335" spans="1:7" x14ac:dyDescent="0.25">
      <c r="A1335" s="56">
        <v>30555</v>
      </c>
      <c r="C1335" s="55" t="str">
        <f t="shared" si="42"/>
        <v>20913</v>
      </c>
      <c r="D1335" s="55">
        <f>IF(SUM($D$1:D1334)&gt;0,D1334+1,IF(C1335=Maanden!$A$5,1,""))</f>
        <v>885</v>
      </c>
      <c r="E1335" s="56">
        <v>69823</v>
      </c>
      <c r="F1335" s="56">
        <v>69853</v>
      </c>
      <c r="G1335" s="58" t="str">
        <f t="shared" si="41"/>
        <v>20913</v>
      </c>
    </row>
    <row r="1336" spans="1:7" x14ac:dyDescent="0.25">
      <c r="A1336" s="56">
        <v>30556</v>
      </c>
      <c r="C1336" s="55" t="str">
        <f t="shared" si="42"/>
        <v>20914</v>
      </c>
      <c r="D1336" s="55">
        <f>IF(SUM($D$1:D1335)&gt;0,D1335+1,IF(C1336=Maanden!$A$5,1,""))</f>
        <v>886</v>
      </c>
      <c r="E1336" s="56">
        <v>69854</v>
      </c>
      <c r="F1336" s="56">
        <v>69883</v>
      </c>
      <c r="G1336" s="58" t="str">
        <f t="shared" si="41"/>
        <v>20914</v>
      </c>
    </row>
    <row r="1337" spans="1:7" x14ac:dyDescent="0.25">
      <c r="A1337" s="56">
        <v>30557</v>
      </c>
      <c r="C1337" s="55" t="str">
        <f t="shared" si="42"/>
        <v>20915</v>
      </c>
      <c r="D1337" s="55">
        <f>IF(SUM($D$1:D1336)&gt;0,D1336+1,IF(C1337=Maanden!$A$5,1,""))</f>
        <v>887</v>
      </c>
      <c r="E1337" s="56">
        <v>69884</v>
      </c>
      <c r="F1337" s="56">
        <v>69914</v>
      </c>
      <c r="G1337" s="58" t="str">
        <f t="shared" si="41"/>
        <v>20915</v>
      </c>
    </row>
    <row r="1338" spans="1:7" x14ac:dyDescent="0.25">
      <c r="A1338" s="56">
        <v>30558</v>
      </c>
      <c r="C1338" s="55" t="str">
        <f t="shared" si="42"/>
        <v>20916</v>
      </c>
      <c r="D1338" s="55">
        <f>IF(SUM($D$1:D1337)&gt;0,D1337+1,IF(C1338=Maanden!$A$5,1,""))</f>
        <v>888</v>
      </c>
      <c r="E1338" s="56">
        <v>69915</v>
      </c>
      <c r="F1338" s="56">
        <v>69944</v>
      </c>
      <c r="G1338" s="58" t="str">
        <f t="shared" si="41"/>
        <v>20916</v>
      </c>
    </row>
    <row r="1339" spans="1:7" x14ac:dyDescent="0.25">
      <c r="A1339" s="56">
        <v>30559</v>
      </c>
      <c r="C1339" s="55" t="str">
        <f t="shared" si="42"/>
        <v>20917</v>
      </c>
      <c r="D1339" s="55">
        <f>IF(SUM($D$1:D1338)&gt;0,D1338+1,IF(C1339=Maanden!$A$5,1,""))</f>
        <v>889</v>
      </c>
      <c r="E1339" s="56">
        <v>69945</v>
      </c>
      <c r="F1339" s="56">
        <v>69975</v>
      </c>
      <c r="G1339" s="58" t="str">
        <f t="shared" si="41"/>
        <v>20917</v>
      </c>
    </row>
    <row r="1340" spans="1:7" x14ac:dyDescent="0.25">
      <c r="A1340" s="56">
        <v>30560</v>
      </c>
      <c r="C1340" s="55" t="str">
        <f t="shared" si="42"/>
        <v>20918</v>
      </c>
      <c r="D1340" s="55">
        <f>IF(SUM($D$1:D1339)&gt;0,D1339+1,IF(C1340=Maanden!$A$5,1,""))</f>
        <v>890</v>
      </c>
      <c r="E1340" s="56">
        <v>69976</v>
      </c>
      <c r="F1340" s="56">
        <v>70006</v>
      </c>
      <c r="G1340" s="58" t="str">
        <f t="shared" si="41"/>
        <v>20918</v>
      </c>
    </row>
    <row r="1341" spans="1:7" x14ac:dyDescent="0.25">
      <c r="A1341" s="56">
        <v>30561</v>
      </c>
      <c r="C1341" s="55" t="str">
        <f t="shared" si="42"/>
        <v>20919</v>
      </c>
      <c r="D1341" s="55">
        <f>IF(SUM($D$1:D1340)&gt;0,D1340+1,IF(C1341=Maanden!$A$5,1,""))</f>
        <v>891</v>
      </c>
      <c r="E1341" s="56">
        <v>70007</v>
      </c>
      <c r="F1341" s="56">
        <v>70036</v>
      </c>
      <c r="G1341" s="58" t="str">
        <f t="shared" si="41"/>
        <v>20919</v>
      </c>
    </row>
    <row r="1342" spans="1:7" x14ac:dyDescent="0.25">
      <c r="A1342" s="56">
        <v>30562</v>
      </c>
      <c r="C1342" s="55" t="str">
        <f t="shared" si="42"/>
        <v>209110</v>
      </c>
      <c r="D1342" s="55">
        <f>IF(SUM($D$1:D1341)&gt;0,D1341+1,IF(C1342=Maanden!$A$5,1,""))</f>
        <v>892</v>
      </c>
      <c r="E1342" s="56">
        <v>70037</v>
      </c>
      <c r="F1342" s="56">
        <v>70067</v>
      </c>
      <c r="G1342" s="58" t="str">
        <f t="shared" si="41"/>
        <v>209110</v>
      </c>
    </row>
    <row r="1343" spans="1:7" x14ac:dyDescent="0.25">
      <c r="A1343" s="56">
        <v>30563</v>
      </c>
      <c r="C1343" s="55" t="str">
        <f t="shared" si="42"/>
        <v>209111</v>
      </c>
      <c r="D1343" s="55">
        <f>IF(SUM($D$1:D1342)&gt;0,D1342+1,IF(C1343=Maanden!$A$5,1,""))</f>
        <v>893</v>
      </c>
      <c r="E1343" s="56">
        <v>70068</v>
      </c>
      <c r="F1343" s="56">
        <v>70097</v>
      </c>
      <c r="G1343" s="58" t="str">
        <f t="shared" si="41"/>
        <v>209111</v>
      </c>
    </row>
    <row r="1344" spans="1:7" x14ac:dyDescent="0.25">
      <c r="A1344" s="56">
        <v>30564</v>
      </c>
      <c r="C1344" s="55" t="str">
        <f t="shared" si="42"/>
        <v>209112</v>
      </c>
      <c r="D1344" s="55">
        <f>IF(SUM($D$1:D1343)&gt;0,D1343+1,IF(C1344=Maanden!$A$5,1,""))</f>
        <v>894</v>
      </c>
      <c r="E1344" s="56">
        <v>70098</v>
      </c>
      <c r="F1344" s="56">
        <v>70128</v>
      </c>
      <c r="G1344" s="58" t="str">
        <f t="shared" si="41"/>
        <v>209112</v>
      </c>
    </row>
    <row r="1345" spans="1:7" x14ac:dyDescent="0.25">
      <c r="A1345" s="56">
        <v>30565</v>
      </c>
      <c r="C1345" s="55" t="str">
        <f t="shared" si="42"/>
        <v>20921</v>
      </c>
      <c r="D1345" s="55">
        <f>IF(SUM($D$1:D1344)&gt;0,D1344+1,IF(C1345=Maanden!$A$5,1,""))</f>
        <v>895</v>
      </c>
      <c r="E1345" s="56">
        <v>70129</v>
      </c>
      <c r="F1345" s="56">
        <v>70159</v>
      </c>
      <c r="G1345" s="58" t="str">
        <f t="shared" si="41"/>
        <v>20921</v>
      </c>
    </row>
    <row r="1346" spans="1:7" x14ac:dyDescent="0.25">
      <c r="A1346" s="56">
        <v>30566</v>
      </c>
      <c r="C1346" s="55" t="str">
        <f t="shared" si="42"/>
        <v>20922</v>
      </c>
      <c r="D1346" s="55">
        <f>IF(SUM($D$1:D1345)&gt;0,D1345+1,IF(C1346=Maanden!$A$5,1,""))</f>
        <v>896</v>
      </c>
      <c r="E1346" s="56">
        <v>70160</v>
      </c>
      <c r="F1346" s="56">
        <v>70188</v>
      </c>
      <c r="G1346" s="58" t="str">
        <f t="shared" ref="G1346:G1409" si="43">C1346</f>
        <v>20922</v>
      </c>
    </row>
    <row r="1347" spans="1:7" x14ac:dyDescent="0.25">
      <c r="A1347" s="56">
        <v>30567</v>
      </c>
      <c r="C1347" s="55" t="str">
        <f t="shared" si="42"/>
        <v>20923</v>
      </c>
      <c r="D1347" s="55">
        <f>IF(SUM($D$1:D1346)&gt;0,D1346+1,IF(C1347=Maanden!$A$5,1,""))</f>
        <v>897</v>
      </c>
      <c r="E1347" s="56">
        <v>70189</v>
      </c>
      <c r="F1347" s="56">
        <v>70219</v>
      </c>
      <c r="G1347" s="58" t="str">
        <f t="shared" si="43"/>
        <v>20923</v>
      </c>
    </row>
    <row r="1348" spans="1:7" x14ac:dyDescent="0.25">
      <c r="A1348" s="56">
        <v>30568</v>
      </c>
      <c r="C1348" s="55" t="str">
        <f t="shared" si="42"/>
        <v>20924</v>
      </c>
      <c r="D1348" s="55">
        <f>IF(SUM($D$1:D1347)&gt;0,D1347+1,IF(C1348=Maanden!$A$5,1,""))</f>
        <v>898</v>
      </c>
      <c r="E1348" s="56">
        <v>70220</v>
      </c>
      <c r="F1348" s="56">
        <v>70249</v>
      </c>
      <c r="G1348" s="58" t="str">
        <f t="shared" si="43"/>
        <v>20924</v>
      </c>
    </row>
    <row r="1349" spans="1:7" x14ac:dyDescent="0.25">
      <c r="A1349" s="56">
        <v>30569</v>
      </c>
      <c r="C1349" s="55" t="str">
        <f t="shared" si="42"/>
        <v>20925</v>
      </c>
      <c r="D1349" s="55">
        <f>IF(SUM($D$1:D1348)&gt;0,D1348+1,IF(C1349=Maanden!$A$5,1,""))</f>
        <v>899</v>
      </c>
      <c r="E1349" s="56">
        <v>70250</v>
      </c>
      <c r="F1349" s="56">
        <v>70280</v>
      </c>
      <c r="G1349" s="58" t="str">
        <f t="shared" si="43"/>
        <v>20925</v>
      </c>
    </row>
    <row r="1350" spans="1:7" x14ac:dyDescent="0.25">
      <c r="A1350" s="56">
        <v>30570</v>
      </c>
      <c r="C1350" s="55" t="str">
        <f t="shared" si="42"/>
        <v>20926</v>
      </c>
      <c r="D1350" s="55">
        <f>IF(SUM($D$1:D1349)&gt;0,D1349+1,IF(C1350=Maanden!$A$5,1,""))</f>
        <v>900</v>
      </c>
      <c r="E1350" s="56">
        <v>70281</v>
      </c>
      <c r="F1350" s="56">
        <v>70310</v>
      </c>
      <c r="G1350" s="58" t="str">
        <f t="shared" si="43"/>
        <v>20926</v>
      </c>
    </row>
    <row r="1351" spans="1:7" x14ac:dyDescent="0.25">
      <c r="A1351" s="56">
        <v>30571</v>
      </c>
      <c r="C1351" s="55" t="str">
        <f t="shared" si="42"/>
        <v>20927</v>
      </c>
      <c r="D1351" s="55">
        <f>IF(SUM($D$1:D1350)&gt;0,D1350+1,IF(C1351=Maanden!$A$5,1,""))</f>
        <v>901</v>
      </c>
      <c r="E1351" s="56">
        <v>70311</v>
      </c>
      <c r="F1351" s="56">
        <v>70341</v>
      </c>
      <c r="G1351" s="58" t="str">
        <f t="shared" si="43"/>
        <v>20927</v>
      </c>
    </row>
    <row r="1352" spans="1:7" x14ac:dyDescent="0.25">
      <c r="A1352" s="56">
        <v>30572</v>
      </c>
      <c r="C1352" s="55" t="str">
        <f t="shared" si="42"/>
        <v>20928</v>
      </c>
      <c r="D1352" s="55">
        <f>IF(SUM($D$1:D1351)&gt;0,D1351+1,IF(C1352=Maanden!$A$5,1,""))</f>
        <v>902</v>
      </c>
      <c r="E1352" s="56">
        <v>70342</v>
      </c>
      <c r="F1352" s="56">
        <v>70372</v>
      </c>
      <c r="G1352" s="58" t="str">
        <f t="shared" si="43"/>
        <v>20928</v>
      </c>
    </row>
    <row r="1353" spans="1:7" x14ac:dyDescent="0.25">
      <c r="A1353" s="56">
        <v>30573</v>
      </c>
      <c r="C1353" s="55" t="str">
        <f t="shared" si="42"/>
        <v>20929</v>
      </c>
      <c r="D1353" s="55">
        <f>IF(SUM($D$1:D1352)&gt;0,D1352+1,IF(C1353=Maanden!$A$5,1,""))</f>
        <v>903</v>
      </c>
      <c r="E1353" s="56">
        <v>70373</v>
      </c>
      <c r="F1353" s="56">
        <v>70402</v>
      </c>
      <c r="G1353" s="58" t="str">
        <f t="shared" si="43"/>
        <v>20929</v>
      </c>
    </row>
    <row r="1354" spans="1:7" x14ac:dyDescent="0.25">
      <c r="A1354" s="56">
        <v>30574</v>
      </c>
      <c r="C1354" s="55" t="str">
        <f t="shared" si="42"/>
        <v>209210</v>
      </c>
      <c r="D1354" s="55">
        <f>IF(SUM($D$1:D1353)&gt;0,D1353+1,IF(C1354=Maanden!$A$5,1,""))</f>
        <v>904</v>
      </c>
      <c r="E1354" s="56">
        <v>70403</v>
      </c>
      <c r="F1354" s="56">
        <v>70433</v>
      </c>
      <c r="G1354" s="58" t="str">
        <f t="shared" si="43"/>
        <v>209210</v>
      </c>
    </row>
    <row r="1355" spans="1:7" x14ac:dyDescent="0.25">
      <c r="A1355" s="56">
        <v>30575</v>
      </c>
      <c r="C1355" s="55" t="str">
        <f t="shared" si="42"/>
        <v>209211</v>
      </c>
      <c r="D1355" s="55">
        <f>IF(SUM($D$1:D1354)&gt;0,D1354+1,IF(C1355=Maanden!$A$5,1,""))</f>
        <v>905</v>
      </c>
      <c r="E1355" s="56">
        <v>70434</v>
      </c>
      <c r="F1355" s="56">
        <v>70463</v>
      </c>
      <c r="G1355" s="58" t="str">
        <f t="shared" si="43"/>
        <v>209211</v>
      </c>
    </row>
    <row r="1356" spans="1:7" x14ac:dyDescent="0.25">
      <c r="A1356" s="56">
        <v>30576</v>
      </c>
      <c r="C1356" s="55" t="str">
        <f t="shared" si="42"/>
        <v>209212</v>
      </c>
      <c r="D1356" s="55">
        <f>IF(SUM($D$1:D1355)&gt;0,D1355+1,IF(C1356=Maanden!$A$5,1,""))</f>
        <v>906</v>
      </c>
      <c r="E1356" s="56">
        <v>70464</v>
      </c>
      <c r="F1356" s="56">
        <v>70494</v>
      </c>
      <c r="G1356" s="58" t="str">
        <f t="shared" si="43"/>
        <v>209212</v>
      </c>
    </row>
    <row r="1357" spans="1:7" x14ac:dyDescent="0.25">
      <c r="A1357" s="56">
        <v>30577</v>
      </c>
      <c r="C1357" s="55" t="str">
        <f t="shared" si="42"/>
        <v>20931</v>
      </c>
      <c r="D1357" s="55">
        <f>IF(SUM($D$1:D1356)&gt;0,D1356+1,IF(C1357=Maanden!$A$5,1,""))</f>
        <v>907</v>
      </c>
      <c r="E1357" s="56">
        <v>70495</v>
      </c>
      <c r="F1357" s="56">
        <v>70525</v>
      </c>
      <c r="G1357" s="58" t="str">
        <f t="shared" si="43"/>
        <v>20931</v>
      </c>
    </row>
    <row r="1358" spans="1:7" x14ac:dyDescent="0.25">
      <c r="A1358" s="56">
        <v>30578</v>
      </c>
      <c r="C1358" s="55" t="str">
        <f t="shared" si="42"/>
        <v>20932</v>
      </c>
      <c r="D1358" s="55">
        <f>IF(SUM($D$1:D1357)&gt;0,D1357+1,IF(C1358=Maanden!$A$5,1,""))</f>
        <v>908</v>
      </c>
      <c r="E1358" s="56">
        <v>70526</v>
      </c>
      <c r="F1358" s="56">
        <v>70553</v>
      </c>
      <c r="G1358" s="58" t="str">
        <f t="shared" si="43"/>
        <v>20932</v>
      </c>
    </row>
    <row r="1359" spans="1:7" x14ac:dyDescent="0.25">
      <c r="A1359" s="56">
        <v>30579</v>
      </c>
      <c r="C1359" s="55" t="str">
        <f t="shared" si="42"/>
        <v>20933</v>
      </c>
      <c r="D1359" s="55">
        <f>IF(SUM($D$1:D1358)&gt;0,D1358+1,IF(C1359=Maanden!$A$5,1,""))</f>
        <v>909</v>
      </c>
      <c r="E1359" s="56">
        <v>70554</v>
      </c>
      <c r="F1359" s="56">
        <v>70584</v>
      </c>
      <c r="G1359" s="58" t="str">
        <f t="shared" si="43"/>
        <v>20933</v>
      </c>
    </row>
    <row r="1360" spans="1:7" x14ac:dyDescent="0.25">
      <c r="A1360" s="56">
        <v>30580</v>
      </c>
      <c r="C1360" s="55" t="str">
        <f t="shared" si="42"/>
        <v>20934</v>
      </c>
      <c r="D1360" s="55">
        <f>IF(SUM($D$1:D1359)&gt;0,D1359+1,IF(C1360=Maanden!$A$5,1,""))</f>
        <v>910</v>
      </c>
      <c r="E1360" s="56">
        <v>70585</v>
      </c>
      <c r="F1360" s="56">
        <v>70614</v>
      </c>
      <c r="G1360" s="58" t="str">
        <f t="shared" si="43"/>
        <v>20934</v>
      </c>
    </row>
    <row r="1361" spans="1:7" x14ac:dyDescent="0.25">
      <c r="A1361" s="56">
        <v>30581</v>
      </c>
      <c r="C1361" s="55" t="str">
        <f t="shared" si="42"/>
        <v>20935</v>
      </c>
      <c r="D1361" s="55">
        <f>IF(SUM($D$1:D1360)&gt;0,D1360+1,IF(C1361=Maanden!$A$5,1,""))</f>
        <v>911</v>
      </c>
      <c r="E1361" s="56">
        <v>70615</v>
      </c>
      <c r="F1361" s="56">
        <v>70645</v>
      </c>
      <c r="G1361" s="58" t="str">
        <f t="shared" si="43"/>
        <v>20935</v>
      </c>
    </row>
    <row r="1362" spans="1:7" x14ac:dyDescent="0.25">
      <c r="A1362" s="56">
        <v>30582</v>
      </c>
      <c r="C1362" s="55" t="str">
        <f t="shared" si="42"/>
        <v>20936</v>
      </c>
      <c r="D1362" s="55">
        <f>IF(SUM($D$1:D1361)&gt;0,D1361+1,IF(C1362=Maanden!$A$5,1,""))</f>
        <v>912</v>
      </c>
      <c r="E1362" s="56">
        <v>70646</v>
      </c>
      <c r="F1362" s="56">
        <v>70675</v>
      </c>
      <c r="G1362" s="58" t="str">
        <f t="shared" si="43"/>
        <v>20936</v>
      </c>
    </row>
    <row r="1363" spans="1:7" x14ac:dyDescent="0.25">
      <c r="A1363" s="56">
        <v>30583</v>
      </c>
      <c r="C1363" s="55" t="str">
        <f t="shared" si="42"/>
        <v>20937</v>
      </c>
      <c r="D1363" s="55">
        <f>IF(SUM($D$1:D1362)&gt;0,D1362+1,IF(C1363=Maanden!$A$5,1,""))</f>
        <v>913</v>
      </c>
      <c r="E1363" s="56">
        <v>70676</v>
      </c>
      <c r="F1363" s="56">
        <v>70706</v>
      </c>
      <c r="G1363" s="58" t="str">
        <f t="shared" si="43"/>
        <v>20937</v>
      </c>
    </row>
    <row r="1364" spans="1:7" x14ac:dyDescent="0.25">
      <c r="A1364" s="56">
        <v>30584</v>
      </c>
      <c r="C1364" s="55" t="str">
        <f t="shared" si="42"/>
        <v>20938</v>
      </c>
      <c r="D1364" s="55">
        <f>IF(SUM($D$1:D1363)&gt;0,D1363+1,IF(C1364=Maanden!$A$5,1,""))</f>
        <v>914</v>
      </c>
      <c r="E1364" s="56">
        <v>70707</v>
      </c>
      <c r="F1364" s="56">
        <v>70737</v>
      </c>
      <c r="G1364" s="58" t="str">
        <f t="shared" si="43"/>
        <v>20938</v>
      </c>
    </row>
    <row r="1365" spans="1:7" x14ac:dyDescent="0.25">
      <c r="A1365" s="56">
        <v>30585</v>
      </c>
      <c r="C1365" s="55" t="str">
        <f t="shared" si="42"/>
        <v>20939</v>
      </c>
      <c r="D1365" s="55">
        <f>IF(SUM($D$1:D1364)&gt;0,D1364+1,IF(C1365=Maanden!$A$5,1,""))</f>
        <v>915</v>
      </c>
      <c r="E1365" s="56">
        <v>70738</v>
      </c>
      <c r="F1365" s="56">
        <v>70767</v>
      </c>
      <c r="G1365" s="58" t="str">
        <f t="shared" si="43"/>
        <v>20939</v>
      </c>
    </row>
    <row r="1366" spans="1:7" x14ac:dyDescent="0.25">
      <c r="A1366" s="56">
        <v>30586</v>
      </c>
      <c r="C1366" s="55" t="str">
        <f t="shared" si="42"/>
        <v>209310</v>
      </c>
      <c r="D1366" s="55">
        <f>IF(SUM($D$1:D1365)&gt;0,D1365+1,IF(C1366=Maanden!$A$5,1,""))</f>
        <v>916</v>
      </c>
      <c r="E1366" s="56">
        <v>70768</v>
      </c>
      <c r="F1366" s="56">
        <v>70798</v>
      </c>
      <c r="G1366" s="58" t="str">
        <f t="shared" si="43"/>
        <v>209310</v>
      </c>
    </row>
    <row r="1367" spans="1:7" x14ac:dyDescent="0.25">
      <c r="A1367" s="56">
        <v>30587</v>
      </c>
      <c r="C1367" s="55" t="str">
        <f t="shared" si="42"/>
        <v>209311</v>
      </c>
      <c r="D1367" s="55">
        <f>IF(SUM($D$1:D1366)&gt;0,D1366+1,IF(C1367=Maanden!$A$5,1,""))</f>
        <v>917</v>
      </c>
      <c r="E1367" s="56">
        <v>70799</v>
      </c>
      <c r="F1367" s="56">
        <v>70828</v>
      </c>
      <c r="G1367" s="58" t="str">
        <f t="shared" si="43"/>
        <v>209311</v>
      </c>
    </row>
    <row r="1368" spans="1:7" x14ac:dyDescent="0.25">
      <c r="A1368" s="56">
        <v>30588</v>
      </c>
      <c r="C1368" s="55" t="str">
        <f t="shared" si="42"/>
        <v>209312</v>
      </c>
      <c r="D1368" s="55">
        <f>IF(SUM($D$1:D1367)&gt;0,D1367+1,IF(C1368=Maanden!$A$5,1,""))</f>
        <v>918</v>
      </c>
      <c r="E1368" s="56">
        <v>70829</v>
      </c>
      <c r="F1368" s="56">
        <v>70859</v>
      </c>
      <c r="G1368" s="58" t="str">
        <f t="shared" si="43"/>
        <v>209312</v>
      </c>
    </row>
    <row r="1369" spans="1:7" x14ac:dyDescent="0.25">
      <c r="A1369" s="56">
        <v>30589</v>
      </c>
      <c r="C1369" s="55" t="str">
        <f t="shared" si="42"/>
        <v>20941</v>
      </c>
      <c r="D1369" s="55">
        <f>IF(SUM($D$1:D1368)&gt;0,D1368+1,IF(C1369=Maanden!$A$5,1,""))</f>
        <v>919</v>
      </c>
      <c r="E1369" s="56">
        <v>70860</v>
      </c>
      <c r="F1369" s="56">
        <v>70890</v>
      </c>
      <c r="G1369" s="58" t="str">
        <f t="shared" si="43"/>
        <v>20941</v>
      </c>
    </row>
    <row r="1370" spans="1:7" x14ac:dyDescent="0.25">
      <c r="A1370" s="56">
        <v>30590</v>
      </c>
      <c r="C1370" s="55" t="str">
        <f t="shared" si="42"/>
        <v>20942</v>
      </c>
      <c r="D1370" s="55">
        <f>IF(SUM($D$1:D1369)&gt;0,D1369+1,IF(C1370=Maanden!$A$5,1,""))</f>
        <v>920</v>
      </c>
      <c r="E1370" s="56">
        <v>70891</v>
      </c>
      <c r="F1370" s="56">
        <v>70918</v>
      </c>
      <c r="G1370" s="58" t="str">
        <f t="shared" si="43"/>
        <v>20942</v>
      </c>
    </row>
    <row r="1371" spans="1:7" x14ac:dyDescent="0.25">
      <c r="A1371" s="56">
        <v>30591</v>
      </c>
      <c r="C1371" s="55" t="str">
        <f t="shared" si="42"/>
        <v>20943</v>
      </c>
      <c r="D1371" s="55">
        <f>IF(SUM($D$1:D1370)&gt;0,D1370+1,IF(C1371=Maanden!$A$5,1,""))</f>
        <v>921</v>
      </c>
      <c r="E1371" s="56">
        <v>70919</v>
      </c>
      <c r="F1371" s="56">
        <v>70949</v>
      </c>
      <c r="G1371" s="58" t="str">
        <f t="shared" si="43"/>
        <v>20943</v>
      </c>
    </row>
    <row r="1372" spans="1:7" x14ac:dyDescent="0.25">
      <c r="A1372" s="56">
        <v>30592</v>
      </c>
      <c r="C1372" s="55" t="str">
        <f t="shared" si="42"/>
        <v>20944</v>
      </c>
      <c r="D1372" s="55">
        <f>IF(SUM($D$1:D1371)&gt;0,D1371+1,IF(C1372=Maanden!$A$5,1,""))</f>
        <v>922</v>
      </c>
      <c r="E1372" s="56">
        <v>70950</v>
      </c>
      <c r="F1372" s="56">
        <v>70979</v>
      </c>
      <c r="G1372" s="58" t="str">
        <f t="shared" si="43"/>
        <v>20944</v>
      </c>
    </row>
    <row r="1373" spans="1:7" x14ac:dyDescent="0.25">
      <c r="A1373" s="56">
        <v>30593</v>
      </c>
      <c r="C1373" s="55" t="str">
        <f t="shared" si="42"/>
        <v>20945</v>
      </c>
      <c r="D1373" s="55">
        <f>IF(SUM($D$1:D1372)&gt;0,D1372+1,IF(C1373=Maanden!$A$5,1,""))</f>
        <v>923</v>
      </c>
      <c r="E1373" s="56">
        <v>70980</v>
      </c>
      <c r="F1373" s="56">
        <v>71010</v>
      </c>
      <c r="G1373" s="58" t="str">
        <f t="shared" si="43"/>
        <v>20945</v>
      </c>
    </row>
    <row r="1374" spans="1:7" x14ac:dyDescent="0.25">
      <c r="A1374" s="56">
        <v>30594</v>
      </c>
      <c r="C1374" s="55" t="str">
        <f t="shared" si="42"/>
        <v>20946</v>
      </c>
      <c r="D1374" s="55">
        <f>IF(SUM($D$1:D1373)&gt;0,D1373+1,IF(C1374=Maanden!$A$5,1,""))</f>
        <v>924</v>
      </c>
      <c r="E1374" s="56">
        <v>71011</v>
      </c>
      <c r="F1374" s="56">
        <v>71040</v>
      </c>
      <c r="G1374" s="58" t="str">
        <f t="shared" si="43"/>
        <v>20946</v>
      </c>
    </row>
    <row r="1375" spans="1:7" x14ac:dyDescent="0.25">
      <c r="A1375" s="56">
        <v>30595</v>
      </c>
      <c r="C1375" s="55" t="str">
        <f t="shared" si="42"/>
        <v>20947</v>
      </c>
      <c r="D1375" s="55">
        <f>IF(SUM($D$1:D1374)&gt;0,D1374+1,IF(C1375=Maanden!$A$5,1,""))</f>
        <v>925</v>
      </c>
      <c r="E1375" s="56">
        <v>71041</v>
      </c>
      <c r="F1375" s="56">
        <v>71071</v>
      </c>
      <c r="G1375" s="58" t="str">
        <f t="shared" si="43"/>
        <v>20947</v>
      </c>
    </row>
    <row r="1376" spans="1:7" x14ac:dyDescent="0.25">
      <c r="A1376" s="56">
        <v>30596</v>
      </c>
      <c r="C1376" s="55" t="str">
        <f t="shared" si="42"/>
        <v>20948</v>
      </c>
      <c r="D1376" s="55">
        <f>IF(SUM($D$1:D1375)&gt;0,D1375+1,IF(C1376=Maanden!$A$5,1,""))</f>
        <v>926</v>
      </c>
      <c r="E1376" s="56">
        <v>71072</v>
      </c>
      <c r="F1376" s="56">
        <v>71102</v>
      </c>
      <c r="G1376" s="58" t="str">
        <f t="shared" si="43"/>
        <v>20948</v>
      </c>
    </row>
    <row r="1377" spans="1:7" x14ac:dyDescent="0.25">
      <c r="A1377" s="56">
        <v>30597</v>
      </c>
      <c r="C1377" s="55" t="str">
        <f t="shared" si="42"/>
        <v>20949</v>
      </c>
      <c r="D1377" s="55">
        <f>IF(SUM($D$1:D1376)&gt;0,D1376+1,IF(C1377=Maanden!$A$5,1,""))</f>
        <v>927</v>
      </c>
      <c r="E1377" s="56">
        <v>71103</v>
      </c>
      <c r="F1377" s="56">
        <v>71132</v>
      </c>
      <c r="G1377" s="58" t="str">
        <f t="shared" si="43"/>
        <v>20949</v>
      </c>
    </row>
    <row r="1378" spans="1:7" x14ac:dyDescent="0.25">
      <c r="A1378" s="56">
        <v>30598</v>
      </c>
      <c r="C1378" s="55" t="str">
        <f t="shared" si="42"/>
        <v>209410</v>
      </c>
      <c r="D1378" s="55">
        <f>IF(SUM($D$1:D1377)&gt;0,D1377+1,IF(C1378=Maanden!$A$5,1,""))</f>
        <v>928</v>
      </c>
      <c r="E1378" s="56">
        <v>71133</v>
      </c>
      <c r="F1378" s="56">
        <v>71163</v>
      </c>
      <c r="G1378" s="58" t="str">
        <f t="shared" si="43"/>
        <v>209410</v>
      </c>
    </row>
    <row r="1379" spans="1:7" x14ac:dyDescent="0.25">
      <c r="A1379" s="56">
        <v>30599</v>
      </c>
      <c r="C1379" s="55" t="str">
        <f t="shared" si="42"/>
        <v>209411</v>
      </c>
      <c r="D1379" s="55">
        <f>IF(SUM($D$1:D1378)&gt;0,D1378+1,IF(C1379=Maanden!$A$5,1,""))</f>
        <v>929</v>
      </c>
      <c r="E1379" s="56">
        <v>71164</v>
      </c>
      <c r="F1379" s="56">
        <v>71193</v>
      </c>
      <c r="G1379" s="58" t="str">
        <f t="shared" si="43"/>
        <v>209411</v>
      </c>
    </row>
    <row r="1380" spans="1:7" x14ac:dyDescent="0.25">
      <c r="A1380" s="56">
        <v>30600</v>
      </c>
      <c r="C1380" s="55" t="str">
        <f t="shared" si="42"/>
        <v>209412</v>
      </c>
      <c r="D1380" s="55">
        <f>IF(SUM($D$1:D1379)&gt;0,D1379+1,IF(C1380=Maanden!$A$5,1,""))</f>
        <v>930</v>
      </c>
      <c r="E1380" s="56">
        <v>71194</v>
      </c>
      <c r="F1380" s="56">
        <v>71224</v>
      </c>
      <c r="G1380" s="58" t="str">
        <f t="shared" si="43"/>
        <v>209412</v>
      </c>
    </row>
    <row r="1381" spans="1:7" x14ac:dyDescent="0.25">
      <c r="A1381" s="56">
        <v>30601</v>
      </c>
      <c r="C1381" s="55" t="str">
        <f t="shared" si="42"/>
        <v>20951</v>
      </c>
      <c r="D1381" s="55">
        <f>IF(SUM($D$1:D1380)&gt;0,D1380+1,IF(C1381=Maanden!$A$5,1,""))</f>
        <v>931</v>
      </c>
      <c r="E1381" s="56">
        <v>71225</v>
      </c>
      <c r="F1381" s="56">
        <v>71255</v>
      </c>
      <c r="G1381" s="58" t="str">
        <f t="shared" si="43"/>
        <v>20951</v>
      </c>
    </row>
    <row r="1382" spans="1:7" x14ac:dyDescent="0.25">
      <c r="A1382" s="56">
        <v>30602</v>
      </c>
      <c r="C1382" s="55" t="str">
        <f t="shared" si="42"/>
        <v>20952</v>
      </c>
      <c r="D1382" s="55">
        <f>IF(SUM($D$1:D1381)&gt;0,D1381+1,IF(C1382=Maanden!$A$5,1,""))</f>
        <v>932</v>
      </c>
      <c r="E1382" s="56">
        <v>71256</v>
      </c>
      <c r="F1382" s="56">
        <v>71283</v>
      </c>
      <c r="G1382" s="58" t="str">
        <f t="shared" si="43"/>
        <v>20952</v>
      </c>
    </row>
    <row r="1383" spans="1:7" x14ac:dyDescent="0.25">
      <c r="A1383" s="56">
        <v>30603</v>
      </c>
      <c r="C1383" s="55" t="str">
        <f t="shared" si="42"/>
        <v>20953</v>
      </c>
      <c r="D1383" s="55">
        <f>IF(SUM($D$1:D1382)&gt;0,D1382+1,IF(C1383=Maanden!$A$5,1,""))</f>
        <v>933</v>
      </c>
      <c r="E1383" s="56">
        <v>71284</v>
      </c>
      <c r="F1383" s="56">
        <v>71314</v>
      </c>
      <c r="G1383" s="58" t="str">
        <f t="shared" si="43"/>
        <v>20953</v>
      </c>
    </row>
    <row r="1384" spans="1:7" x14ac:dyDescent="0.25">
      <c r="A1384" s="56">
        <v>30604</v>
      </c>
      <c r="C1384" s="55" t="str">
        <f t="shared" si="42"/>
        <v>20954</v>
      </c>
      <c r="D1384" s="55">
        <f>IF(SUM($D$1:D1383)&gt;0,D1383+1,IF(C1384=Maanden!$A$5,1,""))</f>
        <v>934</v>
      </c>
      <c r="E1384" s="56">
        <v>71315</v>
      </c>
      <c r="F1384" s="56">
        <v>71344</v>
      </c>
      <c r="G1384" s="58" t="str">
        <f t="shared" si="43"/>
        <v>20954</v>
      </c>
    </row>
    <row r="1385" spans="1:7" x14ac:dyDescent="0.25">
      <c r="A1385" s="56">
        <v>30605</v>
      </c>
      <c r="C1385" s="55" t="str">
        <f t="shared" si="42"/>
        <v>20955</v>
      </c>
      <c r="D1385" s="55">
        <f>IF(SUM($D$1:D1384)&gt;0,D1384+1,IF(C1385=Maanden!$A$5,1,""))</f>
        <v>935</v>
      </c>
      <c r="E1385" s="56">
        <v>71345</v>
      </c>
      <c r="F1385" s="56">
        <v>71375</v>
      </c>
      <c r="G1385" s="58" t="str">
        <f t="shared" si="43"/>
        <v>20955</v>
      </c>
    </row>
    <row r="1386" spans="1:7" x14ac:dyDescent="0.25">
      <c r="A1386" s="56">
        <v>30606</v>
      </c>
      <c r="C1386" s="55" t="str">
        <f t="shared" si="42"/>
        <v>20956</v>
      </c>
      <c r="D1386" s="55">
        <f>IF(SUM($D$1:D1385)&gt;0,D1385+1,IF(C1386=Maanden!$A$5,1,""))</f>
        <v>936</v>
      </c>
      <c r="E1386" s="56">
        <v>71376</v>
      </c>
      <c r="F1386" s="56">
        <v>71405</v>
      </c>
      <c r="G1386" s="58" t="str">
        <f t="shared" si="43"/>
        <v>20956</v>
      </c>
    </row>
    <row r="1387" spans="1:7" x14ac:dyDescent="0.25">
      <c r="A1387" s="56">
        <v>30607</v>
      </c>
      <c r="C1387" s="55" t="str">
        <f t="shared" si="42"/>
        <v>20957</v>
      </c>
      <c r="D1387" s="55">
        <f>IF(SUM($D$1:D1386)&gt;0,D1386+1,IF(C1387=Maanden!$A$5,1,""))</f>
        <v>937</v>
      </c>
      <c r="E1387" s="56">
        <v>71406</v>
      </c>
      <c r="F1387" s="56">
        <v>71436</v>
      </c>
      <c r="G1387" s="58" t="str">
        <f t="shared" si="43"/>
        <v>20957</v>
      </c>
    </row>
    <row r="1388" spans="1:7" x14ac:dyDescent="0.25">
      <c r="A1388" s="56">
        <v>30608</v>
      </c>
      <c r="C1388" s="55" t="str">
        <f t="shared" si="42"/>
        <v>20958</v>
      </c>
      <c r="D1388" s="55">
        <f>IF(SUM($D$1:D1387)&gt;0,D1387+1,IF(C1388=Maanden!$A$5,1,""))</f>
        <v>938</v>
      </c>
      <c r="E1388" s="56">
        <v>71437</v>
      </c>
      <c r="F1388" s="56">
        <v>71467</v>
      </c>
      <c r="G1388" s="58" t="str">
        <f t="shared" si="43"/>
        <v>20958</v>
      </c>
    </row>
    <row r="1389" spans="1:7" x14ac:dyDescent="0.25">
      <c r="A1389" s="56">
        <v>30609</v>
      </c>
      <c r="C1389" s="55" t="str">
        <f t="shared" ref="C1389:C1440" si="44">CONCATENATE(YEAR(E1389),MONTH(E1389))</f>
        <v>20959</v>
      </c>
      <c r="D1389" s="55">
        <f>IF(SUM($D$1:D1388)&gt;0,D1388+1,IF(C1389=Maanden!$A$5,1,""))</f>
        <v>939</v>
      </c>
      <c r="E1389" s="56">
        <v>71468</v>
      </c>
      <c r="F1389" s="56">
        <v>71497</v>
      </c>
      <c r="G1389" s="58" t="str">
        <f t="shared" si="43"/>
        <v>20959</v>
      </c>
    </row>
    <row r="1390" spans="1:7" x14ac:dyDescent="0.25">
      <c r="A1390" s="56">
        <v>30610</v>
      </c>
      <c r="C1390" s="55" t="str">
        <f t="shared" si="44"/>
        <v>209510</v>
      </c>
      <c r="D1390" s="55">
        <f>IF(SUM($D$1:D1389)&gt;0,D1389+1,IF(C1390=Maanden!$A$5,1,""))</f>
        <v>940</v>
      </c>
      <c r="E1390" s="56">
        <v>71498</v>
      </c>
      <c r="F1390" s="56">
        <v>71528</v>
      </c>
      <c r="G1390" s="58" t="str">
        <f t="shared" si="43"/>
        <v>209510</v>
      </c>
    </row>
    <row r="1391" spans="1:7" x14ac:dyDescent="0.25">
      <c r="A1391" s="56">
        <v>30611</v>
      </c>
      <c r="C1391" s="55" t="str">
        <f t="shared" si="44"/>
        <v>209511</v>
      </c>
      <c r="D1391" s="55">
        <f>IF(SUM($D$1:D1390)&gt;0,D1390+1,IF(C1391=Maanden!$A$5,1,""))</f>
        <v>941</v>
      </c>
      <c r="E1391" s="56">
        <v>71529</v>
      </c>
      <c r="F1391" s="56">
        <v>71558</v>
      </c>
      <c r="G1391" s="58" t="str">
        <f t="shared" si="43"/>
        <v>209511</v>
      </c>
    </row>
    <row r="1392" spans="1:7" x14ac:dyDescent="0.25">
      <c r="A1392" s="56">
        <v>30612</v>
      </c>
      <c r="C1392" s="55" t="str">
        <f t="shared" si="44"/>
        <v>209512</v>
      </c>
      <c r="D1392" s="55">
        <f>IF(SUM($D$1:D1391)&gt;0,D1391+1,IF(C1392=Maanden!$A$5,1,""))</f>
        <v>942</v>
      </c>
      <c r="E1392" s="56">
        <v>71559</v>
      </c>
      <c r="F1392" s="56">
        <v>71589</v>
      </c>
      <c r="G1392" s="58" t="str">
        <f t="shared" si="43"/>
        <v>209512</v>
      </c>
    </row>
    <row r="1393" spans="1:7" x14ac:dyDescent="0.25">
      <c r="A1393" s="56">
        <v>30613</v>
      </c>
      <c r="C1393" s="55" t="str">
        <f t="shared" si="44"/>
        <v>20961</v>
      </c>
      <c r="D1393" s="55">
        <f>IF(SUM($D$1:D1392)&gt;0,D1392+1,IF(C1393=Maanden!$A$5,1,""))</f>
        <v>943</v>
      </c>
      <c r="E1393" s="56">
        <v>71590</v>
      </c>
      <c r="F1393" s="56">
        <v>71620</v>
      </c>
      <c r="G1393" s="58" t="str">
        <f t="shared" si="43"/>
        <v>20961</v>
      </c>
    </row>
    <row r="1394" spans="1:7" x14ac:dyDescent="0.25">
      <c r="A1394" s="56">
        <v>30614</v>
      </c>
      <c r="C1394" s="55" t="str">
        <f t="shared" si="44"/>
        <v>20962</v>
      </c>
      <c r="D1394" s="55">
        <f>IF(SUM($D$1:D1393)&gt;0,D1393+1,IF(C1394=Maanden!$A$5,1,""))</f>
        <v>944</v>
      </c>
      <c r="E1394" s="56">
        <v>71621</v>
      </c>
      <c r="F1394" s="56">
        <v>71649</v>
      </c>
      <c r="G1394" s="58" t="str">
        <f t="shared" si="43"/>
        <v>20962</v>
      </c>
    </row>
    <row r="1395" spans="1:7" x14ac:dyDescent="0.25">
      <c r="A1395" s="56">
        <v>30615</v>
      </c>
      <c r="C1395" s="55" t="str">
        <f t="shared" si="44"/>
        <v>20963</v>
      </c>
      <c r="D1395" s="55">
        <f>IF(SUM($D$1:D1394)&gt;0,D1394+1,IF(C1395=Maanden!$A$5,1,""))</f>
        <v>945</v>
      </c>
      <c r="E1395" s="56">
        <v>71650</v>
      </c>
      <c r="F1395" s="56">
        <v>71680</v>
      </c>
      <c r="G1395" s="58" t="str">
        <f t="shared" si="43"/>
        <v>20963</v>
      </c>
    </row>
    <row r="1396" spans="1:7" x14ac:dyDescent="0.25">
      <c r="A1396" s="56">
        <v>30616</v>
      </c>
      <c r="C1396" s="55" t="str">
        <f t="shared" si="44"/>
        <v>20964</v>
      </c>
      <c r="D1396" s="55">
        <f>IF(SUM($D$1:D1395)&gt;0,D1395+1,IF(C1396=Maanden!$A$5,1,""))</f>
        <v>946</v>
      </c>
      <c r="E1396" s="56">
        <v>71681</v>
      </c>
      <c r="F1396" s="56">
        <v>71710</v>
      </c>
      <c r="G1396" s="58" t="str">
        <f t="shared" si="43"/>
        <v>20964</v>
      </c>
    </row>
    <row r="1397" spans="1:7" x14ac:dyDescent="0.25">
      <c r="A1397" s="56">
        <v>30617</v>
      </c>
      <c r="C1397" s="55" t="str">
        <f t="shared" si="44"/>
        <v>20965</v>
      </c>
      <c r="D1397" s="55">
        <f>IF(SUM($D$1:D1396)&gt;0,D1396+1,IF(C1397=Maanden!$A$5,1,""))</f>
        <v>947</v>
      </c>
      <c r="E1397" s="56">
        <v>71711</v>
      </c>
      <c r="F1397" s="56">
        <v>71741</v>
      </c>
      <c r="G1397" s="58" t="str">
        <f t="shared" si="43"/>
        <v>20965</v>
      </c>
    </row>
    <row r="1398" spans="1:7" x14ac:dyDescent="0.25">
      <c r="A1398" s="56">
        <v>30618</v>
      </c>
      <c r="C1398" s="55" t="str">
        <f t="shared" si="44"/>
        <v>20966</v>
      </c>
      <c r="D1398" s="55">
        <f>IF(SUM($D$1:D1397)&gt;0,D1397+1,IF(C1398=Maanden!$A$5,1,""))</f>
        <v>948</v>
      </c>
      <c r="E1398" s="56">
        <v>71742</v>
      </c>
      <c r="F1398" s="56">
        <v>71771</v>
      </c>
      <c r="G1398" s="58" t="str">
        <f t="shared" si="43"/>
        <v>20966</v>
      </c>
    </row>
    <row r="1399" spans="1:7" x14ac:dyDescent="0.25">
      <c r="A1399" s="56">
        <v>30619</v>
      </c>
      <c r="C1399" s="55" t="str">
        <f t="shared" si="44"/>
        <v>20967</v>
      </c>
      <c r="D1399" s="55">
        <f>IF(SUM($D$1:D1398)&gt;0,D1398+1,IF(C1399=Maanden!$A$5,1,""))</f>
        <v>949</v>
      </c>
      <c r="E1399" s="56">
        <v>71772</v>
      </c>
      <c r="F1399" s="56">
        <v>71802</v>
      </c>
      <c r="G1399" s="58" t="str">
        <f t="shared" si="43"/>
        <v>20967</v>
      </c>
    </row>
    <row r="1400" spans="1:7" x14ac:dyDescent="0.25">
      <c r="A1400" s="56">
        <v>30620</v>
      </c>
      <c r="C1400" s="55" t="str">
        <f t="shared" si="44"/>
        <v>20968</v>
      </c>
      <c r="D1400" s="55">
        <f>IF(SUM($D$1:D1399)&gt;0,D1399+1,IF(C1400=Maanden!$A$5,1,""))</f>
        <v>950</v>
      </c>
      <c r="E1400" s="56">
        <v>71803</v>
      </c>
      <c r="F1400" s="56">
        <v>71833</v>
      </c>
      <c r="G1400" s="58" t="str">
        <f t="shared" si="43"/>
        <v>20968</v>
      </c>
    </row>
    <row r="1401" spans="1:7" x14ac:dyDescent="0.25">
      <c r="A1401" s="56">
        <v>30621</v>
      </c>
      <c r="C1401" s="55" t="str">
        <f t="shared" si="44"/>
        <v>20969</v>
      </c>
      <c r="D1401" s="55">
        <f>IF(SUM($D$1:D1400)&gt;0,D1400+1,IF(C1401=Maanden!$A$5,1,""))</f>
        <v>951</v>
      </c>
      <c r="E1401" s="56">
        <v>71834</v>
      </c>
      <c r="F1401" s="56">
        <v>71863</v>
      </c>
      <c r="G1401" s="58" t="str">
        <f t="shared" si="43"/>
        <v>20969</v>
      </c>
    </row>
    <row r="1402" spans="1:7" x14ac:dyDescent="0.25">
      <c r="A1402" s="56">
        <v>30622</v>
      </c>
      <c r="C1402" s="55" t="str">
        <f t="shared" si="44"/>
        <v>209610</v>
      </c>
      <c r="D1402" s="55">
        <f>IF(SUM($D$1:D1401)&gt;0,D1401+1,IF(C1402=Maanden!$A$5,1,""))</f>
        <v>952</v>
      </c>
      <c r="E1402" s="56">
        <v>71864</v>
      </c>
      <c r="F1402" s="56">
        <v>71894</v>
      </c>
      <c r="G1402" s="58" t="str">
        <f t="shared" si="43"/>
        <v>209610</v>
      </c>
    </row>
    <row r="1403" spans="1:7" x14ac:dyDescent="0.25">
      <c r="A1403" s="56">
        <v>30623</v>
      </c>
      <c r="C1403" s="55" t="str">
        <f t="shared" si="44"/>
        <v>209611</v>
      </c>
      <c r="D1403" s="55">
        <f>IF(SUM($D$1:D1402)&gt;0,D1402+1,IF(C1403=Maanden!$A$5,1,""))</f>
        <v>953</v>
      </c>
      <c r="E1403" s="56">
        <v>71895</v>
      </c>
      <c r="F1403" s="56">
        <v>71924</v>
      </c>
      <c r="G1403" s="58" t="str">
        <f t="shared" si="43"/>
        <v>209611</v>
      </c>
    </row>
    <row r="1404" spans="1:7" x14ac:dyDescent="0.25">
      <c r="A1404" s="56">
        <v>30624</v>
      </c>
      <c r="C1404" s="55" t="str">
        <f t="shared" si="44"/>
        <v>209612</v>
      </c>
      <c r="D1404" s="55">
        <f>IF(SUM($D$1:D1403)&gt;0,D1403+1,IF(C1404=Maanden!$A$5,1,""))</f>
        <v>954</v>
      </c>
      <c r="E1404" s="56">
        <v>71925</v>
      </c>
      <c r="F1404" s="56">
        <v>71955</v>
      </c>
      <c r="G1404" s="58" t="str">
        <f t="shared" si="43"/>
        <v>209612</v>
      </c>
    </row>
    <row r="1405" spans="1:7" x14ac:dyDescent="0.25">
      <c r="A1405" s="56">
        <v>30625</v>
      </c>
      <c r="C1405" s="55" t="str">
        <f t="shared" si="44"/>
        <v>20971</v>
      </c>
      <c r="D1405" s="55">
        <f>IF(SUM($D$1:D1404)&gt;0,D1404+1,IF(C1405=Maanden!$A$5,1,""))</f>
        <v>955</v>
      </c>
      <c r="E1405" s="56">
        <v>71956</v>
      </c>
      <c r="F1405" s="56">
        <v>71986</v>
      </c>
      <c r="G1405" s="58" t="str">
        <f t="shared" si="43"/>
        <v>20971</v>
      </c>
    </row>
    <row r="1406" spans="1:7" x14ac:dyDescent="0.25">
      <c r="A1406" s="56">
        <v>30626</v>
      </c>
      <c r="C1406" s="55" t="str">
        <f t="shared" si="44"/>
        <v>20972</v>
      </c>
      <c r="D1406" s="55">
        <f>IF(SUM($D$1:D1405)&gt;0,D1405+1,IF(C1406=Maanden!$A$5,1,""))</f>
        <v>956</v>
      </c>
      <c r="E1406" s="56">
        <v>71987</v>
      </c>
      <c r="F1406" s="56">
        <v>72014</v>
      </c>
      <c r="G1406" s="58" t="str">
        <f t="shared" si="43"/>
        <v>20972</v>
      </c>
    </row>
    <row r="1407" spans="1:7" x14ac:dyDescent="0.25">
      <c r="A1407" s="56">
        <v>30627</v>
      </c>
      <c r="C1407" s="55" t="str">
        <f t="shared" si="44"/>
        <v>20973</v>
      </c>
      <c r="D1407" s="55">
        <f>IF(SUM($D$1:D1406)&gt;0,D1406+1,IF(C1407=Maanden!$A$5,1,""))</f>
        <v>957</v>
      </c>
      <c r="E1407" s="56">
        <v>72015</v>
      </c>
      <c r="F1407" s="56">
        <v>72045</v>
      </c>
      <c r="G1407" s="58" t="str">
        <f t="shared" si="43"/>
        <v>20973</v>
      </c>
    </row>
    <row r="1408" spans="1:7" x14ac:dyDescent="0.25">
      <c r="A1408" s="56">
        <v>30628</v>
      </c>
      <c r="C1408" s="55" t="str">
        <f t="shared" si="44"/>
        <v>20974</v>
      </c>
      <c r="D1408" s="55">
        <f>IF(SUM($D$1:D1407)&gt;0,D1407+1,IF(C1408=Maanden!$A$5,1,""))</f>
        <v>958</v>
      </c>
      <c r="E1408" s="56">
        <v>72046</v>
      </c>
      <c r="F1408" s="56">
        <v>72075</v>
      </c>
      <c r="G1408" s="58" t="str">
        <f t="shared" si="43"/>
        <v>20974</v>
      </c>
    </row>
    <row r="1409" spans="1:7" x14ac:dyDescent="0.25">
      <c r="A1409" s="56">
        <v>30629</v>
      </c>
      <c r="C1409" s="55" t="str">
        <f t="shared" si="44"/>
        <v>20975</v>
      </c>
      <c r="D1409" s="55">
        <f>IF(SUM($D$1:D1408)&gt;0,D1408+1,IF(C1409=Maanden!$A$5,1,""))</f>
        <v>959</v>
      </c>
      <c r="E1409" s="56">
        <v>72076</v>
      </c>
      <c r="F1409" s="56">
        <v>72106</v>
      </c>
      <c r="G1409" s="58" t="str">
        <f t="shared" si="43"/>
        <v>20975</v>
      </c>
    </row>
    <row r="1410" spans="1:7" x14ac:dyDescent="0.25">
      <c r="A1410" s="56">
        <v>30630</v>
      </c>
      <c r="C1410" s="55" t="str">
        <f t="shared" si="44"/>
        <v>20976</v>
      </c>
      <c r="D1410" s="55">
        <f>IF(SUM($D$1:D1409)&gt;0,D1409+1,IF(C1410=Maanden!$A$5,1,""))</f>
        <v>960</v>
      </c>
      <c r="E1410" s="56">
        <v>72107</v>
      </c>
      <c r="F1410" s="56">
        <v>72136</v>
      </c>
      <c r="G1410" s="58" t="str">
        <f t="shared" ref="G1410:G1440" si="45">C1410</f>
        <v>20976</v>
      </c>
    </row>
    <row r="1411" spans="1:7" x14ac:dyDescent="0.25">
      <c r="A1411" s="56">
        <v>30631</v>
      </c>
      <c r="C1411" s="55" t="str">
        <f t="shared" si="44"/>
        <v>20977</v>
      </c>
      <c r="D1411" s="55">
        <f>IF(SUM($D$1:D1410)&gt;0,D1410+1,IF(C1411=Maanden!$A$5,1,""))</f>
        <v>961</v>
      </c>
      <c r="E1411" s="56">
        <v>72137</v>
      </c>
      <c r="F1411" s="56">
        <v>72167</v>
      </c>
      <c r="G1411" s="58" t="str">
        <f t="shared" si="45"/>
        <v>20977</v>
      </c>
    </row>
    <row r="1412" spans="1:7" x14ac:dyDescent="0.25">
      <c r="A1412" s="56">
        <v>30632</v>
      </c>
      <c r="C1412" s="55" t="str">
        <f t="shared" si="44"/>
        <v>20978</v>
      </c>
      <c r="D1412" s="55">
        <f>IF(SUM($D$1:D1411)&gt;0,D1411+1,IF(C1412=Maanden!$A$5,1,""))</f>
        <v>962</v>
      </c>
      <c r="E1412" s="56">
        <v>72168</v>
      </c>
      <c r="F1412" s="56">
        <v>72198</v>
      </c>
      <c r="G1412" s="58" t="str">
        <f t="shared" si="45"/>
        <v>20978</v>
      </c>
    </row>
    <row r="1413" spans="1:7" x14ac:dyDescent="0.25">
      <c r="A1413" s="56">
        <v>30633</v>
      </c>
      <c r="C1413" s="55" t="str">
        <f t="shared" si="44"/>
        <v>20979</v>
      </c>
      <c r="D1413" s="55">
        <f>IF(SUM($D$1:D1412)&gt;0,D1412+1,IF(C1413=Maanden!$A$5,1,""))</f>
        <v>963</v>
      </c>
      <c r="E1413" s="56">
        <v>72199</v>
      </c>
      <c r="F1413" s="56">
        <v>72228</v>
      </c>
      <c r="G1413" s="58" t="str">
        <f t="shared" si="45"/>
        <v>20979</v>
      </c>
    </row>
    <row r="1414" spans="1:7" x14ac:dyDescent="0.25">
      <c r="A1414" s="56">
        <v>30634</v>
      </c>
      <c r="C1414" s="55" t="str">
        <f t="shared" si="44"/>
        <v>209710</v>
      </c>
      <c r="D1414" s="55">
        <f>IF(SUM($D$1:D1413)&gt;0,D1413+1,IF(C1414=Maanden!$A$5,1,""))</f>
        <v>964</v>
      </c>
      <c r="E1414" s="56">
        <v>72229</v>
      </c>
      <c r="F1414" s="56">
        <v>72259</v>
      </c>
      <c r="G1414" s="58" t="str">
        <f t="shared" si="45"/>
        <v>209710</v>
      </c>
    </row>
    <row r="1415" spans="1:7" x14ac:dyDescent="0.25">
      <c r="A1415" s="56">
        <v>30635</v>
      </c>
      <c r="C1415" s="55" t="str">
        <f t="shared" si="44"/>
        <v>209711</v>
      </c>
      <c r="D1415" s="55">
        <f>IF(SUM($D$1:D1414)&gt;0,D1414+1,IF(C1415=Maanden!$A$5,1,""))</f>
        <v>965</v>
      </c>
      <c r="E1415" s="56">
        <v>72260</v>
      </c>
      <c r="F1415" s="56">
        <v>72289</v>
      </c>
      <c r="G1415" s="58" t="str">
        <f t="shared" si="45"/>
        <v>209711</v>
      </c>
    </row>
    <row r="1416" spans="1:7" x14ac:dyDescent="0.25">
      <c r="A1416" s="56">
        <v>30636</v>
      </c>
      <c r="C1416" s="55" t="str">
        <f t="shared" si="44"/>
        <v>209712</v>
      </c>
      <c r="D1416" s="55">
        <f>IF(SUM($D$1:D1415)&gt;0,D1415+1,IF(C1416=Maanden!$A$5,1,""))</f>
        <v>966</v>
      </c>
      <c r="E1416" s="56">
        <v>72290</v>
      </c>
      <c r="F1416" s="56">
        <v>72320</v>
      </c>
      <c r="G1416" s="58" t="str">
        <f t="shared" si="45"/>
        <v>209712</v>
      </c>
    </row>
    <row r="1417" spans="1:7" x14ac:dyDescent="0.25">
      <c r="A1417" s="56">
        <v>30637</v>
      </c>
      <c r="C1417" s="55" t="str">
        <f t="shared" si="44"/>
        <v>20981</v>
      </c>
      <c r="D1417" s="55">
        <f>IF(SUM($D$1:D1416)&gt;0,D1416+1,IF(C1417=Maanden!$A$5,1,""))</f>
        <v>967</v>
      </c>
      <c r="E1417" s="56">
        <v>72321</v>
      </c>
      <c r="F1417" s="56">
        <v>72351</v>
      </c>
      <c r="G1417" s="58" t="str">
        <f t="shared" si="45"/>
        <v>20981</v>
      </c>
    </row>
    <row r="1418" spans="1:7" x14ac:dyDescent="0.25">
      <c r="A1418" s="56">
        <v>30638</v>
      </c>
      <c r="C1418" s="55" t="str">
        <f t="shared" si="44"/>
        <v>20982</v>
      </c>
      <c r="D1418" s="55">
        <f>IF(SUM($D$1:D1417)&gt;0,D1417+1,IF(C1418=Maanden!$A$5,1,""))</f>
        <v>968</v>
      </c>
      <c r="E1418" s="56">
        <v>72352</v>
      </c>
      <c r="F1418" s="56">
        <v>72379</v>
      </c>
      <c r="G1418" s="58" t="str">
        <f t="shared" si="45"/>
        <v>20982</v>
      </c>
    </row>
    <row r="1419" spans="1:7" x14ac:dyDescent="0.25">
      <c r="A1419" s="56">
        <v>30639</v>
      </c>
      <c r="C1419" s="55" t="str">
        <f t="shared" si="44"/>
        <v>20983</v>
      </c>
      <c r="D1419" s="55">
        <f>IF(SUM($D$1:D1418)&gt;0,D1418+1,IF(C1419=Maanden!$A$5,1,""))</f>
        <v>969</v>
      </c>
      <c r="E1419" s="56">
        <v>72380</v>
      </c>
      <c r="F1419" s="56">
        <v>72410</v>
      </c>
      <c r="G1419" s="58" t="str">
        <f t="shared" si="45"/>
        <v>20983</v>
      </c>
    </row>
    <row r="1420" spans="1:7" x14ac:dyDescent="0.25">
      <c r="A1420" s="56">
        <v>30640</v>
      </c>
      <c r="C1420" s="55" t="str">
        <f t="shared" si="44"/>
        <v>20984</v>
      </c>
      <c r="D1420" s="55">
        <f>IF(SUM($D$1:D1419)&gt;0,D1419+1,IF(C1420=Maanden!$A$5,1,""))</f>
        <v>970</v>
      </c>
      <c r="E1420" s="56">
        <v>72411</v>
      </c>
      <c r="F1420" s="56">
        <v>72440</v>
      </c>
      <c r="G1420" s="58" t="str">
        <f t="shared" si="45"/>
        <v>20984</v>
      </c>
    </row>
    <row r="1421" spans="1:7" x14ac:dyDescent="0.25">
      <c r="A1421" s="56">
        <v>30641</v>
      </c>
      <c r="C1421" s="55" t="str">
        <f t="shared" si="44"/>
        <v>20985</v>
      </c>
      <c r="D1421" s="55">
        <f>IF(SUM($D$1:D1420)&gt;0,D1420+1,IF(C1421=Maanden!$A$5,1,""))</f>
        <v>971</v>
      </c>
      <c r="E1421" s="56">
        <v>72441</v>
      </c>
      <c r="F1421" s="56">
        <v>72471</v>
      </c>
      <c r="G1421" s="58" t="str">
        <f t="shared" si="45"/>
        <v>20985</v>
      </c>
    </row>
    <row r="1422" spans="1:7" x14ac:dyDescent="0.25">
      <c r="A1422" s="56">
        <v>30642</v>
      </c>
      <c r="C1422" s="55" t="str">
        <f t="shared" si="44"/>
        <v>20986</v>
      </c>
      <c r="D1422" s="55">
        <f>IF(SUM($D$1:D1421)&gt;0,D1421+1,IF(C1422=Maanden!$A$5,1,""))</f>
        <v>972</v>
      </c>
      <c r="E1422" s="56">
        <v>72472</v>
      </c>
      <c r="F1422" s="56">
        <v>72501</v>
      </c>
      <c r="G1422" s="58" t="str">
        <f t="shared" si="45"/>
        <v>20986</v>
      </c>
    </row>
    <row r="1423" spans="1:7" x14ac:dyDescent="0.25">
      <c r="A1423" s="56">
        <v>30643</v>
      </c>
      <c r="C1423" s="55" t="str">
        <f t="shared" si="44"/>
        <v>20987</v>
      </c>
      <c r="D1423" s="55">
        <f>IF(SUM($D$1:D1422)&gt;0,D1422+1,IF(C1423=Maanden!$A$5,1,""))</f>
        <v>973</v>
      </c>
      <c r="E1423" s="56">
        <v>72502</v>
      </c>
      <c r="F1423" s="56">
        <v>72532</v>
      </c>
      <c r="G1423" s="58" t="str">
        <f t="shared" si="45"/>
        <v>20987</v>
      </c>
    </row>
    <row r="1424" spans="1:7" x14ac:dyDescent="0.25">
      <c r="A1424" s="56">
        <v>30644</v>
      </c>
      <c r="C1424" s="55" t="str">
        <f t="shared" si="44"/>
        <v>20988</v>
      </c>
      <c r="D1424" s="55">
        <f>IF(SUM($D$1:D1423)&gt;0,D1423+1,IF(C1424=Maanden!$A$5,1,""))</f>
        <v>974</v>
      </c>
      <c r="E1424" s="56">
        <v>72533</v>
      </c>
      <c r="F1424" s="56">
        <v>72563</v>
      </c>
      <c r="G1424" s="58" t="str">
        <f t="shared" si="45"/>
        <v>20988</v>
      </c>
    </row>
    <row r="1425" spans="1:7" x14ac:dyDescent="0.25">
      <c r="A1425" s="56">
        <v>30645</v>
      </c>
      <c r="C1425" s="55" t="str">
        <f t="shared" si="44"/>
        <v>20989</v>
      </c>
      <c r="D1425" s="55">
        <f>IF(SUM($D$1:D1424)&gt;0,D1424+1,IF(C1425=Maanden!$A$5,1,""))</f>
        <v>975</v>
      </c>
      <c r="E1425" s="56">
        <v>72564</v>
      </c>
      <c r="F1425" s="56">
        <v>72593</v>
      </c>
      <c r="G1425" s="58" t="str">
        <f t="shared" si="45"/>
        <v>20989</v>
      </c>
    </row>
    <row r="1426" spans="1:7" x14ac:dyDescent="0.25">
      <c r="A1426" s="56">
        <v>30646</v>
      </c>
      <c r="C1426" s="55" t="str">
        <f t="shared" si="44"/>
        <v>209810</v>
      </c>
      <c r="D1426" s="55">
        <f>IF(SUM($D$1:D1425)&gt;0,D1425+1,IF(C1426=Maanden!$A$5,1,""))</f>
        <v>976</v>
      </c>
      <c r="E1426" s="56">
        <v>72594</v>
      </c>
      <c r="F1426" s="56">
        <v>72624</v>
      </c>
      <c r="G1426" s="58" t="str">
        <f t="shared" si="45"/>
        <v>209810</v>
      </c>
    </row>
    <row r="1427" spans="1:7" x14ac:dyDescent="0.25">
      <c r="A1427" s="56">
        <v>30647</v>
      </c>
      <c r="C1427" s="55" t="str">
        <f t="shared" si="44"/>
        <v>209811</v>
      </c>
      <c r="D1427" s="55">
        <f>IF(SUM($D$1:D1426)&gt;0,D1426+1,IF(C1427=Maanden!$A$5,1,""))</f>
        <v>977</v>
      </c>
      <c r="E1427" s="56">
        <v>72625</v>
      </c>
      <c r="F1427" s="56">
        <v>72654</v>
      </c>
      <c r="G1427" s="58" t="str">
        <f t="shared" si="45"/>
        <v>209811</v>
      </c>
    </row>
    <row r="1428" spans="1:7" x14ac:dyDescent="0.25">
      <c r="A1428" s="56">
        <v>30648</v>
      </c>
      <c r="C1428" s="55" t="str">
        <f t="shared" si="44"/>
        <v>209812</v>
      </c>
      <c r="D1428" s="55">
        <f>IF(SUM($D$1:D1427)&gt;0,D1427+1,IF(C1428=Maanden!$A$5,1,""))</f>
        <v>978</v>
      </c>
      <c r="E1428" s="56">
        <v>72655</v>
      </c>
      <c r="F1428" s="56">
        <v>72685</v>
      </c>
      <c r="G1428" s="58" t="str">
        <f t="shared" si="45"/>
        <v>209812</v>
      </c>
    </row>
    <row r="1429" spans="1:7" x14ac:dyDescent="0.25">
      <c r="A1429" s="56">
        <v>30649</v>
      </c>
      <c r="C1429" s="55" t="str">
        <f t="shared" si="44"/>
        <v>20991</v>
      </c>
      <c r="D1429" s="55">
        <f>IF(SUM($D$1:D1428)&gt;0,D1428+1,IF(C1429=Maanden!$A$5,1,""))</f>
        <v>979</v>
      </c>
      <c r="E1429" s="56">
        <v>72686</v>
      </c>
      <c r="F1429" s="56">
        <v>72716</v>
      </c>
      <c r="G1429" s="58" t="str">
        <f t="shared" si="45"/>
        <v>20991</v>
      </c>
    </row>
    <row r="1430" spans="1:7" x14ac:dyDescent="0.25">
      <c r="A1430" s="56">
        <v>30650</v>
      </c>
      <c r="C1430" s="55" t="str">
        <f t="shared" si="44"/>
        <v>20992</v>
      </c>
      <c r="D1430" s="55">
        <f>IF(SUM($D$1:D1429)&gt;0,D1429+1,IF(C1430=Maanden!$A$5,1,""))</f>
        <v>980</v>
      </c>
      <c r="E1430" s="56">
        <v>72717</v>
      </c>
      <c r="F1430" s="56">
        <v>72744</v>
      </c>
      <c r="G1430" s="58" t="str">
        <f t="shared" si="45"/>
        <v>20992</v>
      </c>
    </row>
    <row r="1431" spans="1:7" x14ac:dyDescent="0.25">
      <c r="A1431" s="56">
        <v>30651</v>
      </c>
      <c r="C1431" s="55" t="str">
        <f t="shared" si="44"/>
        <v>20993</v>
      </c>
      <c r="D1431" s="55">
        <f>IF(SUM($D$1:D1430)&gt;0,D1430+1,IF(C1431=Maanden!$A$5,1,""))</f>
        <v>981</v>
      </c>
      <c r="E1431" s="56">
        <v>72745</v>
      </c>
      <c r="F1431" s="56">
        <v>72775</v>
      </c>
      <c r="G1431" s="58" t="str">
        <f t="shared" si="45"/>
        <v>20993</v>
      </c>
    </row>
    <row r="1432" spans="1:7" x14ac:dyDescent="0.25">
      <c r="A1432" s="56">
        <v>30652</v>
      </c>
      <c r="C1432" s="55" t="str">
        <f t="shared" si="44"/>
        <v>20994</v>
      </c>
      <c r="D1432" s="55">
        <f>IF(SUM($D$1:D1431)&gt;0,D1431+1,IF(C1432=Maanden!$A$5,1,""))</f>
        <v>982</v>
      </c>
      <c r="E1432" s="56">
        <v>72776</v>
      </c>
      <c r="F1432" s="56">
        <v>72805</v>
      </c>
      <c r="G1432" s="58" t="str">
        <f t="shared" si="45"/>
        <v>20994</v>
      </c>
    </row>
    <row r="1433" spans="1:7" x14ac:dyDescent="0.25">
      <c r="A1433" s="56">
        <v>30653</v>
      </c>
      <c r="C1433" s="55" t="str">
        <f t="shared" si="44"/>
        <v>20995</v>
      </c>
      <c r="D1433" s="55">
        <f>IF(SUM($D$1:D1432)&gt;0,D1432+1,IF(C1433=Maanden!$A$5,1,""))</f>
        <v>983</v>
      </c>
      <c r="E1433" s="56">
        <v>72806</v>
      </c>
      <c r="F1433" s="56">
        <v>72836</v>
      </c>
      <c r="G1433" s="58" t="str">
        <f t="shared" si="45"/>
        <v>20995</v>
      </c>
    </row>
    <row r="1434" spans="1:7" x14ac:dyDescent="0.25">
      <c r="A1434" s="56">
        <v>30654</v>
      </c>
      <c r="C1434" s="55" t="str">
        <f t="shared" si="44"/>
        <v>20996</v>
      </c>
      <c r="D1434" s="55">
        <f>IF(SUM($D$1:D1433)&gt;0,D1433+1,IF(C1434=Maanden!$A$5,1,""))</f>
        <v>984</v>
      </c>
      <c r="E1434" s="56">
        <v>72837</v>
      </c>
      <c r="F1434" s="56">
        <v>72866</v>
      </c>
      <c r="G1434" s="58" t="str">
        <f t="shared" si="45"/>
        <v>20996</v>
      </c>
    </row>
    <row r="1435" spans="1:7" x14ac:dyDescent="0.25">
      <c r="A1435" s="56">
        <v>30655</v>
      </c>
      <c r="C1435" s="55" t="str">
        <f t="shared" si="44"/>
        <v>20997</v>
      </c>
      <c r="D1435" s="55">
        <f>IF(SUM($D$1:D1434)&gt;0,D1434+1,IF(C1435=Maanden!$A$5,1,""))</f>
        <v>985</v>
      </c>
      <c r="E1435" s="56">
        <v>72867</v>
      </c>
      <c r="F1435" s="56">
        <v>72897</v>
      </c>
      <c r="G1435" s="58" t="str">
        <f t="shared" si="45"/>
        <v>20997</v>
      </c>
    </row>
    <row r="1436" spans="1:7" x14ac:dyDescent="0.25">
      <c r="A1436" s="56">
        <v>30656</v>
      </c>
      <c r="C1436" s="55" t="str">
        <f t="shared" si="44"/>
        <v>20998</v>
      </c>
      <c r="D1436" s="55">
        <f>IF(SUM($D$1:D1435)&gt;0,D1435+1,IF(C1436=Maanden!$A$5,1,""))</f>
        <v>986</v>
      </c>
      <c r="E1436" s="56">
        <v>72898</v>
      </c>
      <c r="F1436" s="56">
        <v>72928</v>
      </c>
      <c r="G1436" s="58" t="str">
        <f t="shared" si="45"/>
        <v>20998</v>
      </c>
    </row>
    <row r="1437" spans="1:7" x14ac:dyDescent="0.25">
      <c r="A1437" s="56">
        <v>30657</v>
      </c>
      <c r="C1437" s="55" t="str">
        <f t="shared" si="44"/>
        <v>20999</v>
      </c>
      <c r="D1437" s="55">
        <f>IF(SUM($D$1:D1436)&gt;0,D1436+1,IF(C1437=Maanden!$A$5,1,""))</f>
        <v>987</v>
      </c>
      <c r="E1437" s="56">
        <v>72929</v>
      </c>
      <c r="F1437" s="56">
        <v>72958</v>
      </c>
      <c r="G1437" s="58" t="str">
        <f t="shared" si="45"/>
        <v>20999</v>
      </c>
    </row>
    <row r="1438" spans="1:7" x14ac:dyDescent="0.25">
      <c r="A1438" s="56">
        <v>30658</v>
      </c>
      <c r="C1438" s="55" t="str">
        <f t="shared" si="44"/>
        <v>209910</v>
      </c>
      <c r="D1438" s="55">
        <f>IF(SUM($D$1:D1437)&gt;0,D1437+1,IF(C1438=Maanden!$A$5,1,""))</f>
        <v>988</v>
      </c>
      <c r="E1438" s="56">
        <v>72959</v>
      </c>
      <c r="F1438" s="56">
        <v>72989</v>
      </c>
      <c r="G1438" s="58" t="str">
        <f t="shared" si="45"/>
        <v>209910</v>
      </c>
    </row>
    <row r="1439" spans="1:7" x14ac:dyDescent="0.25">
      <c r="A1439" s="56">
        <v>30659</v>
      </c>
      <c r="C1439" s="55" t="str">
        <f t="shared" si="44"/>
        <v>209911</v>
      </c>
      <c r="D1439" s="55">
        <f>IF(SUM($D$1:D1438)&gt;0,D1438+1,IF(C1439=Maanden!$A$5,1,""))</f>
        <v>989</v>
      </c>
      <c r="E1439" s="56">
        <v>72990</v>
      </c>
      <c r="F1439" s="56">
        <v>73019</v>
      </c>
      <c r="G1439" s="58" t="str">
        <f t="shared" si="45"/>
        <v>209911</v>
      </c>
    </row>
    <row r="1440" spans="1:7" x14ac:dyDescent="0.25">
      <c r="A1440" s="56">
        <v>30660</v>
      </c>
      <c r="C1440" s="55" t="str">
        <f t="shared" si="44"/>
        <v>209912</v>
      </c>
      <c r="D1440" s="55">
        <f>IF(SUM($D$1:D1439)&gt;0,D1439+1,IF(C1440=Maanden!$A$5,1,""))</f>
        <v>990</v>
      </c>
      <c r="E1440" s="56">
        <v>73020</v>
      </c>
      <c r="F1440" s="56">
        <v>73050</v>
      </c>
      <c r="G1440" s="58" t="str">
        <f t="shared" si="45"/>
        <v>209912</v>
      </c>
    </row>
    <row r="1441" spans="1:6" x14ac:dyDescent="0.25">
      <c r="A1441" s="56">
        <v>30661</v>
      </c>
      <c r="E1441" s="56"/>
      <c r="F1441" s="56"/>
    </row>
    <row r="1442" spans="1:6" x14ac:dyDescent="0.25">
      <c r="A1442" s="56">
        <v>30662</v>
      </c>
      <c r="E1442" s="56"/>
      <c r="F1442" s="56"/>
    </row>
    <row r="1443" spans="1:6" x14ac:dyDescent="0.25">
      <c r="A1443" s="56">
        <v>30663</v>
      </c>
      <c r="E1443" s="56"/>
      <c r="F1443" s="56"/>
    </row>
    <row r="1444" spans="1:6" x14ac:dyDescent="0.25">
      <c r="A1444" s="56">
        <v>30664</v>
      </c>
      <c r="E1444" s="56"/>
      <c r="F1444" s="56"/>
    </row>
    <row r="1445" spans="1:6" x14ac:dyDescent="0.25">
      <c r="A1445" s="56">
        <v>30665</v>
      </c>
      <c r="E1445" s="56"/>
      <c r="F1445" s="56"/>
    </row>
    <row r="1446" spans="1:6" x14ac:dyDescent="0.25">
      <c r="A1446" s="56">
        <v>30666</v>
      </c>
      <c r="E1446" s="56"/>
      <c r="F1446" s="56"/>
    </row>
    <row r="1447" spans="1:6" x14ac:dyDescent="0.25">
      <c r="A1447" s="56">
        <v>30667</v>
      </c>
      <c r="E1447" s="56"/>
      <c r="F1447" s="56"/>
    </row>
    <row r="1448" spans="1:6" x14ac:dyDescent="0.25">
      <c r="A1448" s="56">
        <v>30668</v>
      </c>
      <c r="E1448" s="56"/>
      <c r="F1448" s="56"/>
    </row>
    <row r="1449" spans="1:6" x14ac:dyDescent="0.25">
      <c r="A1449" s="56">
        <v>30669</v>
      </c>
      <c r="E1449" s="56"/>
      <c r="F1449" s="56"/>
    </row>
    <row r="1450" spans="1:6" x14ac:dyDescent="0.25">
      <c r="A1450" s="56">
        <v>30670</v>
      </c>
      <c r="E1450" s="56"/>
      <c r="F1450" s="56"/>
    </row>
    <row r="1451" spans="1:6" x14ac:dyDescent="0.25">
      <c r="A1451" s="56">
        <v>30671</v>
      </c>
      <c r="E1451" s="56"/>
      <c r="F1451" s="56"/>
    </row>
    <row r="1452" spans="1:6" x14ac:dyDescent="0.25">
      <c r="A1452" s="56">
        <v>30672</v>
      </c>
      <c r="E1452" s="56"/>
      <c r="F1452" s="56"/>
    </row>
    <row r="1453" spans="1:6" x14ac:dyDescent="0.25">
      <c r="A1453" s="56">
        <v>30673</v>
      </c>
      <c r="E1453" s="56"/>
      <c r="F1453" s="56"/>
    </row>
    <row r="1454" spans="1:6" x14ac:dyDescent="0.25">
      <c r="A1454" s="56">
        <v>30674</v>
      </c>
      <c r="E1454" s="56"/>
      <c r="F1454" s="56"/>
    </row>
    <row r="1455" spans="1:6" x14ac:dyDescent="0.25">
      <c r="A1455" s="56">
        <v>30675</v>
      </c>
      <c r="E1455" s="56"/>
      <c r="F1455" s="56"/>
    </row>
    <row r="1456" spans="1:6" x14ac:dyDescent="0.25">
      <c r="A1456" s="56">
        <v>30676</v>
      </c>
      <c r="E1456" s="56"/>
      <c r="F1456" s="56"/>
    </row>
    <row r="1457" spans="1:6" x14ac:dyDescent="0.25">
      <c r="A1457" s="56">
        <v>30677</v>
      </c>
      <c r="E1457" s="56"/>
      <c r="F1457" s="56"/>
    </row>
    <row r="1458" spans="1:6" x14ac:dyDescent="0.25">
      <c r="A1458" s="56">
        <v>30678</v>
      </c>
      <c r="E1458" s="56"/>
      <c r="F1458" s="56"/>
    </row>
    <row r="1459" spans="1:6" x14ac:dyDescent="0.25">
      <c r="A1459" s="56">
        <v>30679</v>
      </c>
      <c r="E1459" s="56"/>
      <c r="F1459" s="56"/>
    </row>
    <row r="1460" spans="1:6" x14ac:dyDescent="0.25">
      <c r="A1460" s="56">
        <v>30680</v>
      </c>
      <c r="E1460" s="56"/>
      <c r="F1460" s="56"/>
    </row>
    <row r="1461" spans="1:6" x14ac:dyDescent="0.25">
      <c r="A1461" s="56">
        <v>30681</v>
      </c>
      <c r="E1461" s="56"/>
      <c r="F1461" s="56"/>
    </row>
    <row r="1462" spans="1:6" x14ac:dyDescent="0.25">
      <c r="A1462" s="56">
        <v>30682</v>
      </c>
      <c r="E1462" s="56"/>
      <c r="F1462" s="56"/>
    </row>
    <row r="1463" spans="1:6" x14ac:dyDescent="0.25">
      <c r="A1463" s="56">
        <v>30683</v>
      </c>
      <c r="E1463" s="56"/>
      <c r="F1463" s="56"/>
    </row>
    <row r="1464" spans="1:6" x14ac:dyDescent="0.25">
      <c r="A1464" s="56">
        <v>30684</v>
      </c>
      <c r="E1464" s="56"/>
      <c r="F1464" s="56"/>
    </row>
    <row r="1465" spans="1:6" x14ac:dyDescent="0.25">
      <c r="A1465" s="56">
        <v>30685</v>
      </c>
      <c r="E1465" s="56"/>
      <c r="F1465" s="56"/>
    </row>
    <row r="1466" spans="1:6" x14ac:dyDescent="0.25">
      <c r="A1466" s="56">
        <v>30686</v>
      </c>
      <c r="E1466" s="56"/>
      <c r="F1466" s="56"/>
    </row>
    <row r="1467" spans="1:6" x14ac:dyDescent="0.25">
      <c r="A1467" s="56">
        <v>30687</v>
      </c>
      <c r="E1467" s="56"/>
      <c r="F1467" s="56"/>
    </row>
    <row r="1468" spans="1:6" x14ac:dyDescent="0.25">
      <c r="A1468" s="56">
        <v>30688</v>
      </c>
      <c r="E1468" s="56"/>
      <c r="F1468" s="56"/>
    </row>
    <row r="1469" spans="1:6" x14ac:dyDescent="0.25">
      <c r="A1469" s="56">
        <v>30689</v>
      </c>
      <c r="E1469" s="56"/>
      <c r="F1469" s="56"/>
    </row>
    <row r="1470" spans="1:6" x14ac:dyDescent="0.25">
      <c r="A1470" s="56">
        <v>30690</v>
      </c>
      <c r="E1470" s="56"/>
      <c r="F1470" s="56"/>
    </row>
    <row r="1471" spans="1:6" x14ac:dyDescent="0.25">
      <c r="A1471" s="56">
        <v>30691</v>
      </c>
      <c r="E1471" s="56"/>
      <c r="F1471" s="56"/>
    </row>
    <row r="1472" spans="1:6" x14ac:dyDescent="0.25">
      <c r="A1472" s="56">
        <v>30692</v>
      </c>
      <c r="E1472" s="56"/>
      <c r="F1472" s="56"/>
    </row>
    <row r="1473" spans="1:6" x14ac:dyDescent="0.25">
      <c r="A1473" s="56">
        <v>30693</v>
      </c>
      <c r="E1473" s="56"/>
      <c r="F1473" s="56"/>
    </row>
    <row r="1474" spans="1:6" x14ac:dyDescent="0.25">
      <c r="A1474" s="56">
        <v>30694</v>
      </c>
      <c r="E1474" s="56"/>
      <c r="F1474" s="56"/>
    </row>
    <row r="1475" spans="1:6" x14ac:dyDescent="0.25">
      <c r="A1475" s="56">
        <v>30695</v>
      </c>
      <c r="E1475" s="56"/>
      <c r="F1475" s="56"/>
    </row>
    <row r="1476" spans="1:6" x14ac:dyDescent="0.25">
      <c r="A1476" s="56">
        <v>30696</v>
      </c>
      <c r="E1476" s="56"/>
      <c r="F1476" s="56"/>
    </row>
    <row r="1477" spans="1:6" x14ac:dyDescent="0.25">
      <c r="A1477" s="56">
        <v>30697</v>
      </c>
      <c r="E1477" s="56"/>
      <c r="F1477" s="56"/>
    </row>
    <row r="1478" spans="1:6" x14ac:dyDescent="0.25">
      <c r="A1478" s="56">
        <v>30698</v>
      </c>
      <c r="E1478" s="56"/>
      <c r="F1478" s="56"/>
    </row>
    <row r="1479" spans="1:6" x14ac:dyDescent="0.25">
      <c r="A1479" s="56">
        <v>30699</v>
      </c>
      <c r="E1479" s="56"/>
      <c r="F1479" s="56"/>
    </row>
    <row r="1480" spans="1:6" x14ac:dyDescent="0.25">
      <c r="A1480" s="56">
        <v>30700</v>
      </c>
      <c r="E1480" s="56"/>
      <c r="F1480" s="56"/>
    </row>
    <row r="1481" spans="1:6" x14ac:dyDescent="0.25">
      <c r="A1481" s="56">
        <v>30701</v>
      </c>
      <c r="E1481" s="56"/>
      <c r="F1481" s="56"/>
    </row>
    <row r="1482" spans="1:6" x14ac:dyDescent="0.25">
      <c r="A1482" s="56">
        <v>30702</v>
      </c>
      <c r="E1482" s="56"/>
      <c r="F1482" s="56"/>
    </row>
    <row r="1483" spans="1:6" x14ac:dyDescent="0.25">
      <c r="A1483" s="56">
        <v>30703</v>
      </c>
      <c r="E1483" s="56"/>
      <c r="F1483" s="56"/>
    </row>
    <row r="1484" spans="1:6" x14ac:dyDescent="0.25">
      <c r="A1484" s="56">
        <v>30704</v>
      </c>
      <c r="E1484" s="56"/>
      <c r="F1484" s="56"/>
    </row>
    <row r="1485" spans="1:6" x14ac:dyDescent="0.25">
      <c r="A1485" s="56">
        <v>30705</v>
      </c>
      <c r="E1485" s="56"/>
      <c r="F1485" s="56"/>
    </row>
    <row r="1486" spans="1:6" x14ac:dyDescent="0.25">
      <c r="A1486" s="56">
        <v>30706</v>
      </c>
      <c r="E1486" s="56"/>
      <c r="F1486" s="56"/>
    </row>
    <row r="1487" spans="1:6" x14ac:dyDescent="0.25">
      <c r="A1487" s="56">
        <v>30707</v>
      </c>
      <c r="E1487" s="56"/>
      <c r="F1487" s="56"/>
    </row>
    <row r="1488" spans="1:6" x14ac:dyDescent="0.25">
      <c r="A1488" s="56">
        <v>30708</v>
      </c>
      <c r="E1488" s="56"/>
      <c r="F1488" s="56"/>
    </row>
    <row r="1489" spans="1:6" x14ac:dyDescent="0.25">
      <c r="A1489" s="56">
        <v>30709</v>
      </c>
      <c r="E1489" s="56"/>
      <c r="F1489" s="56"/>
    </row>
    <row r="1490" spans="1:6" x14ac:dyDescent="0.25">
      <c r="A1490" s="56">
        <v>30710</v>
      </c>
      <c r="E1490" s="56"/>
      <c r="F1490" s="56"/>
    </row>
    <row r="1491" spans="1:6" x14ac:dyDescent="0.25">
      <c r="A1491" s="56">
        <v>30711</v>
      </c>
      <c r="E1491" s="56"/>
      <c r="F1491" s="56"/>
    </row>
    <row r="1492" spans="1:6" x14ac:dyDescent="0.25">
      <c r="A1492" s="56">
        <v>30712</v>
      </c>
      <c r="E1492" s="56"/>
      <c r="F1492" s="56"/>
    </row>
    <row r="1493" spans="1:6" x14ac:dyDescent="0.25">
      <c r="A1493" s="56">
        <v>30713</v>
      </c>
      <c r="E1493" s="56"/>
      <c r="F1493" s="56"/>
    </row>
    <row r="1494" spans="1:6" x14ac:dyDescent="0.25">
      <c r="A1494" s="56">
        <v>30714</v>
      </c>
      <c r="E1494" s="56"/>
      <c r="F1494" s="56"/>
    </row>
    <row r="1495" spans="1:6" x14ac:dyDescent="0.25">
      <c r="A1495" s="56">
        <v>30715</v>
      </c>
      <c r="E1495" s="56"/>
      <c r="F1495" s="56"/>
    </row>
    <row r="1496" spans="1:6" x14ac:dyDescent="0.25">
      <c r="A1496" s="56">
        <v>30716</v>
      </c>
      <c r="E1496" s="56"/>
      <c r="F1496" s="56"/>
    </row>
    <row r="1497" spans="1:6" x14ac:dyDescent="0.25">
      <c r="A1497" s="56">
        <v>30717</v>
      </c>
      <c r="E1497" s="56"/>
      <c r="F1497" s="56"/>
    </row>
    <row r="1498" spans="1:6" x14ac:dyDescent="0.25">
      <c r="A1498" s="56">
        <v>30718</v>
      </c>
      <c r="E1498" s="56"/>
      <c r="F1498" s="56"/>
    </row>
    <row r="1499" spans="1:6" x14ac:dyDescent="0.25">
      <c r="A1499" s="56">
        <v>30719</v>
      </c>
      <c r="E1499" s="56"/>
      <c r="F1499" s="56"/>
    </row>
    <row r="1500" spans="1:6" x14ac:dyDescent="0.25">
      <c r="A1500" s="56">
        <v>30720</v>
      </c>
      <c r="E1500" s="56"/>
      <c r="F1500" s="56"/>
    </row>
    <row r="1501" spans="1:6" x14ac:dyDescent="0.25">
      <c r="A1501" s="56">
        <v>30721</v>
      </c>
      <c r="E1501" s="56"/>
      <c r="F1501" s="56"/>
    </row>
    <row r="1502" spans="1:6" x14ac:dyDescent="0.25">
      <c r="A1502" s="56">
        <v>30722</v>
      </c>
      <c r="E1502" s="56"/>
      <c r="F1502" s="56"/>
    </row>
    <row r="1503" spans="1:6" x14ac:dyDescent="0.25">
      <c r="A1503" s="56">
        <v>30723</v>
      </c>
      <c r="E1503" s="56"/>
      <c r="F1503" s="56"/>
    </row>
    <row r="1504" spans="1:6" x14ac:dyDescent="0.25">
      <c r="A1504" s="56">
        <v>30724</v>
      </c>
      <c r="E1504" s="56"/>
      <c r="F1504" s="56"/>
    </row>
    <row r="1505" spans="1:6" x14ac:dyDescent="0.25">
      <c r="A1505" s="56">
        <v>30725</v>
      </c>
      <c r="E1505" s="56"/>
      <c r="F1505" s="56"/>
    </row>
    <row r="1506" spans="1:6" x14ac:dyDescent="0.25">
      <c r="A1506" s="56">
        <v>30726</v>
      </c>
      <c r="E1506" s="56"/>
      <c r="F1506" s="56"/>
    </row>
    <row r="1507" spans="1:6" x14ac:dyDescent="0.25">
      <c r="A1507" s="56">
        <v>30727</v>
      </c>
      <c r="E1507" s="56"/>
      <c r="F1507" s="56"/>
    </row>
    <row r="1508" spans="1:6" x14ac:dyDescent="0.25">
      <c r="A1508" s="56">
        <v>30728</v>
      </c>
      <c r="E1508" s="56"/>
      <c r="F1508" s="56"/>
    </row>
    <row r="1509" spans="1:6" x14ac:dyDescent="0.25">
      <c r="A1509" s="56">
        <v>30729</v>
      </c>
      <c r="E1509" s="56"/>
      <c r="F1509" s="56"/>
    </row>
    <row r="1510" spans="1:6" x14ac:dyDescent="0.25">
      <c r="A1510" s="56">
        <v>30730</v>
      </c>
      <c r="E1510" s="56"/>
      <c r="F1510" s="56"/>
    </row>
    <row r="1511" spans="1:6" x14ac:dyDescent="0.25">
      <c r="A1511" s="56">
        <v>30731</v>
      </c>
      <c r="E1511" s="56"/>
      <c r="F1511" s="56"/>
    </row>
    <row r="1512" spans="1:6" x14ac:dyDescent="0.25">
      <c r="A1512" s="56">
        <v>30732</v>
      </c>
      <c r="E1512" s="56"/>
      <c r="F1512" s="56"/>
    </row>
    <row r="1513" spans="1:6" x14ac:dyDescent="0.25">
      <c r="A1513" s="56">
        <v>30733</v>
      </c>
      <c r="E1513" s="56"/>
      <c r="F1513" s="56"/>
    </row>
    <row r="1514" spans="1:6" x14ac:dyDescent="0.25">
      <c r="A1514" s="56">
        <v>30734</v>
      </c>
      <c r="E1514" s="56"/>
      <c r="F1514" s="56"/>
    </row>
    <row r="1515" spans="1:6" x14ac:dyDescent="0.25">
      <c r="A1515" s="56">
        <v>30735</v>
      </c>
      <c r="E1515" s="56"/>
      <c r="F1515" s="56"/>
    </row>
    <row r="1516" spans="1:6" x14ac:dyDescent="0.25">
      <c r="A1516" s="56">
        <v>30736</v>
      </c>
      <c r="E1516" s="56"/>
      <c r="F1516" s="56"/>
    </row>
    <row r="1517" spans="1:6" x14ac:dyDescent="0.25">
      <c r="A1517" s="56">
        <v>30737</v>
      </c>
      <c r="E1517" s="56"/>
      <c r="F1517" s="56"/>
    </row>
    <row r="1518" spans="1:6" x14ac:dyDescent="0.25">
      <c r="A1518" s="56">
        <v>30738</v>
      </c>
      <c r="E1518" s="56"/>
      <c r="F1518" s="56"/>
    </row>
    <row r="1519" spans="1:6" x14ac:dyDescent="0.25">
      <c r="A1519" s="56">
        <v>30739</v>
      </c>
      <c r="E1519" s="56"/>
      <c r="F1519" s="56"/>
    </row>
    <row r="1520" spans="1:6" x14ac:dyDescent="0.25">
      <c r="A1520" s="56">
        <v>30740</v>
      </c>
      <c r="E1520" s="56"/>
      <c r="F1520" s="56"/>
    </row>
    <row r="1521" spans="1:6" x14ac:dyDescent="0.25">
      <c r="A1521" s="56">
        <v>30741</v>
      </c>
      <c r="E1521" s="56"/>
      <c r="F1521" s="56"/>
    </row>
    <row r="1522" spans="1:6" x14ac:dyDescent="0.25">
      <c r="A1522" s="56">
        <v>30742</v>
      </c>
      <c r="E1522" s="56"/>
      <c r="F1522" s="56"/>
    </row>
    <row r="1523" spans="1:6" x14ac:dyDescent="0.25">
      <c r="A1523" s="56">
        <v>30743</v>
      </c>
      <c r="E1523" s="56"/>
      <c r="F1523" s="56"/>
    </row>
    <row r="1524" spans="1:6" x14ac:dyDescent="0.25">
      <c r="A1524" s="56">
        <v>30744</v>
      </c>
      <c r="E1524" s="56"/>
      <c r="F1524" s="56"/>
    </row>
    <row r="1525" spans="1:6" x14ac:dyDescent="0.25">
      <c r="A1525" s="56">
        <v>30745</v>
      </c>
      <c r="E1525" s="56"/>
      <c r="F1525" s="56"/>
    </row>
    <row r="1526" spans="1:6" x14ac:dyDescent="0.25">
      <c r="A1526" s="56">
        <v>30746</v>
      </c>
      <c r="E1526" s="56"/>
      <c r="F1526" s="56"/>
    </row>
    <row r="1527" spans="1:6" x14ac:dyDescent="0.25">
      <c r="A1527" s="56">
        <v>30747</v>
      </c>
      <c r="E1527" s="56"/>
      <c r="F1527" s="56"/>
    </row>
    <row r="1528" spans="1:6" x14ac:dyDescent="0.25">
      <c r="A1528" s="56">
        <v>30748</v>
      </c>
      <c r="E1528" s="56"/>
      <c r="F1528" s="56"/>
    </row>
    <row r="1529" spans="1:6" x14ac:dyDescent="0.25">
      <c r="A1529" s="56">
        <v>30749</v>
      </c>
      <c r="E1529" s="56"/>
      <c r="F1529" s="56"/>
    </row>
    <row r="1530" spans="1:6" x14ac:dyDescent="0.25">
      <c r="A1530" s="56">
        <v>30750</v>
      </c>
      <c r="E1530" s="56"/>
      <c r="F1530" s="56"/>
    </row>
    <row r="1531" spans="1:6" x14ac:dyDescent="0.25">
      <c r="A1531" s="56">
        <v>30751</v>
      </c>
      <c r="E1531" s="56"/>
      <c r="F1531" s="56"/>
    </row>
    <row r="1532" spans="1:6" x14ac:dyDescent="0.25">
      <c r="A1532" s="56">
        <v>30752</v>
      </c>
      <c r="E1532" s="56"/>
      <c r="F1532" s="56"/>
    </row>
    <row r="1533" spans="1:6" x14ac:dyDescent="0.25">
      <c r="A1533" s="56">
        <v>30753</v>
      </c>
      <c r="E1533" s="56"/>
      <c r="F1533" s="56"/>
    </row>
    <row r="1534" spans="1:6" x14ac:dyDescent="0.25">
      <c r="A1534" s="56">
        <v>30754</v>
      </c>
      <c r="E1534" s="56"/>
      <c r="F1534" s="56"/>
    </row>
    <row r="1535" spans="1:6" x14ac:dyDescent="0.25">
      <c r="A1535" s="56">
        <v>30755</v>
      </c>
      <c r="E1535" s="56"/>
      <c r="F1535" s="56"/>
    </row>
    <row r="1536" spans="1:6" x14ac:dyDescent="0.25">
      <c r="A1536" s="56">
        <v>30756</v>
      </c>
      <c r="E1536" s="56"/>
      <c r="F1536" s="56"/>
    </row>
    <row r="1537" spans="1:6" x14ac:dyDescent="0.25">
      <c r="A1537" s="56">
        <v>30757</v>
      </c>
      <c r="E1537" s="56"/>
      <c r="F1537" s="56"/>
    </row>
    <row r="1538" spans="1:6" x14ac:dyDescent="0.25">
      <c r="A1538" s="56">
        <v>30758</v>
      </c>
      <c r="E1538" s="56"/>
      <c r="F1538" s="56"/>
    </row>
    <row r="1539" spans="1:6" x14ac:dyDescent="0.25">
      <c r="A1539" s="56">
        <v>30759</v>
      </c>
      <c r="E1539" s="56"/>
      <c r="F1539" s="56"/>
    </row>
    <row r="1540" spans="1:6" x14ac:dyDescent="0.25">
      <c r="A1540" s="56">
        <v>30760</v>
      </c>
      <c r="E1540" s="56"/>
      <c r="F1540" s="56"/>
    </row>
    <row r="1541" spans="1:6" x14ac:dyDescent="0.25">
      <c r="A1541" s="56">
        <v>30761</v>
      </c>
      <c r="E1541" s="56"/>
      <c r="F1541" s="56"/>
    </row>
    <row r="1542" spans="1:6" x14ac:dyDescent="0.25">
      <c r="A1542" s="56">
        <v>30762</v>
      </c>
      <c r="E1542" s="56"/>
      <c r="F1542" s="56"/>
    </row>
    <row r="1543" spans="1:6" x14ac:dyDescent="0.25">
      <c r="A1543" s="56">
        <v>30763</v>
      </c>
      <c r="E1543" s="56"/>
      <c r="F1543" s="56"/>
    </row>
    <row r="1544" spans="1:6" x14ac:dyDescent="0.25">
      <c r="A1544" s="56">
        <v>30764</v>
      </c>
      <c r="E1544" s="56"/>
      <c r="F1544" s="56"/>
    </row>
    <row r="1545" spans="1:6" x14ac:dyDescent="0.25">
      <c r="A1545" s="56">
        <v>30765</v>
      </c>
      <c r="E1545" s="56"/>
      <c r="F1545" s="56"/>
    </row>
    <row r="1546" spans="1:6" x14ac:dyDescent="0.25">
      <c r="A1546" s="56">
        <v>30766</v>
      </c>
      <c r="E1546" s="56"/>
      <c r="F1546" s="56"/>
    </row>
    <row r="1547" spans="1:6" x14ac:dyDescent="0.25">
      <c r="A1547" s="56">
        <v>30767</v>
      </c>
      <c r="E1547" s="56"/>
      <c r="F1547" s="56"/>
    </row>
    <row r="1548" spans="1:6" x14ac:dyDescent="0.25">
      <c r="A1548" s="56">
        <v>30768</v>
      </c>
      <c r="E1548" s="56"/>
      <c r="F1548" s="56"/>
    </row>
    <row r="1549" spans="1:6" x14ac:dyDescent="0.25">
      <c r="A1549" s="56">
        <v>30769</v>
      </c>
      <c r="E1549" s="56"/>
      <c r="F1549" s="56"/>
    </row>
    <row r="1550" spans="1:6" x14ac:dyDescent="0.25">
      <c r="A1550" s="56">
        <v>30770</v>
      </c>
      <c r="E1550" s="56"/>
      <c r="F1550" s="56"/>
    </row>
    <row r="1551" spans="1:6" x14ac:dyDescent="0.25">
      <c r="A1551" s="56">
        <v>30771</v>
      </c>
      <c r="E1551" s="56"/>
      <c r="F1551" s="56"/>
    </row>
    <row r="1552" spans="1:6" x14ac:dyDescent="0.25">
      <c r="A1552" s="56">
        <v>30772</v>
      </c>
      <c r="E1552" s="56"/>
      <c r="F1552" s="56"/>
    </row>
    <row r="1553" spans="1:6" x14ac:dyDescent="0.25">
      <c r="A1553" s="56">
        <v>30773</v>
      </c>
      <c r="E1553" s="56"/>
      <c r="F1553" s="56"/>
    </row>
    <row r="1554" spans="1:6" x14ac:dyDescent="0.25">
      <c r="A1554" s="56">
        <v>30774</v>
      </c>
      <c r="E1554" s="56"/>
      <c r="F1554" s="56"/>
    </row>
    <row r="1555" spans="1:6" x14ac:dyDescent="0.25">
      <c r="A1555" s="56">
        <v>30775</v>
      </c>
      <c r="E1555" s="56"/>
      <c r="F1555" s="56"/>
    </row>
    <row r="1556" spans="1:6" x14ac:dyDescent="0.25">
      <c r="A1556" s="56">
        <v>30776</v>
      </c>
      <c r="E1556" s="56"/>
      <c r="F1556" s="56"/>
    </row>
    <row r="1557" spans="1:6" x14ac:dyDescent="0.25">
      <c r="A1557" s="56">
        <v>30777</v>
      </c>
      <c r="E1557" s="56"/>
      <c r="F1557" s="56"/>
    </row>
    <row r="1558" spans="1:6" x14ac:dyDescent="0.25">
      <c r="A1558" s="56">
        <v>30778</v>
      </c>
      <c r="E1558" s="56"/>
      <c r="F1558" s="56"/>
    </row>
    <row r="1559" spans="1:6" x14ac:dyDescent="0.25">
      <c r="A1559" s="56">
        <v>30779</v>
      </c>
      <c r="E1559" s="56"/>
      <c r="F1559" s="56"/>
    </row>
    <row r="1560" spans="1:6" x14ac:dyDescent="0.25">
      <c r="A1560" s="56">
        <v>30780</v>
      </c>
      <c r="E1560" s="56"/>
      <c r="F1560" s="56"/>
    </row>
    <row r="1561" spans="1:6" x14ac:dyDescent="0.25">
      <c r="A1561" s="56">
        <v>30781</v>
      </c>
      <c r="E1561" s="56"/>
      <c r="F1561" s="56"/>
    </row>
    <row r="1562" spans="1:6" x14ac:dyDescent="0.25">
      <c r="A1562" s="56">
        <v>30782</v>
      </c>
      <c r="E1562" s="56"/>
      <c r="F1562" s="56"/>
    </row>
    <row r="1563" spans="1:6" x14ac:dyDescent="0.25">
      <c r="A1563" s="56">
        <v>30783</v>
      </c>
      <c r="E1563" s="56"/>
      <c r="F1563" s="56"/>
    </row>
    <row r="1564" spans="1:6" x14ac:dyDescent="0.25">
      <c r="A1564" s="56">
        <v>30784</v>
      </c>
      <c r="E1564" s="56"/>
      <c r="F1564" s="56"/>
    </row>
    <row r="1565" spans="1:6" x14ac:dyDescent="0.25">
      <c r="A1565" s="56">
        <v>30785</v>
      </c>
      <c r="E1565" s="56"/>
      <c r="F1565" s="56"/>
    </row>
    <row r="1566" spans="1:6" x14ac:dyDescent="0.25">
      <c r="A1566" s="56">
        <v>30786</v>
      </c>
      <c r="E1566" s="56"/>
      <c r="F1566" s="56"/>
    </row>
    <row r="1567" spans="1:6" x14ac:dyDescent="0.25">
      <c r="A1567" s="56">
        <v>30787</v>
      </c>
      <c r="E1567" s="56"/>
      <c r="F1567" s="56"/>
    </row>
    <row r="1568" spans="1:6" x14ac:dyDescent="0.25">
      <c r="A1568" s="56">
        <v>30788</v>
      </c>
      <c r="E1568" s="56"/>
      <c r="F1568" s="56"/>
    </row>
    <row r="1569" spans="1:6" x14ac:dyDescent="0.25">
      <c r="A1569" s="56">
        <v>30789</v>
      </c>
      <c r="E1569" s="56"/>
      <c r="F1569" s="56"/>
    </row>
    <row r="1570" spans="1:6" x14ac:dyDescent="0.25">
      <c r="A1570" s="56">
        <v>30790</v>
      </c>
      <c r="E1570" s="56"/>
      <c r="F1570" s="56"/>
    </row>
    <row r="1571" spans="1:6" x14ac:dyDescent="0.25">
      <c r="A1571" s="56">
        <v>30791</v>
      </c>
      <c r="E1571" s="56"/>
      <c r="F1571" s="56"/>
    </row>
    <row r="1572" spans="1:6" x14ac:dyDescent="0.25">
      <c r="A1572" s="56">
        <v>30792</v>
      </c>
      <c r="E1572" s="56"/>
      <c r="F1572" s="56"/>
    </row>
    <row r="1573" spans="1:6" x14ac:dyDescent="0.25">
      <c r="A1573" s="56">
        <v>30793</v>
      </c>
      <c r="E1573" s="56"/>
      <c r="F1573" s="56"/>
    </row>
    <row r="1574" spans="1:6" x14ac:dyDescent="0.25">
      <c r="A1574" s="56">
        <v>30794</v>
      </c>
      <c r="E1574" s="56"/>
      <c r="F1574" s="56"/>
    </row>
    <row r="1575" spans="1:6" x14ac:dyDescent="0.25">
      <c r="A1575" s="56">
        <v>30795</v>
      </c>
      <c r="E1575" s="56"/>
      <c r="F1575" s="56"/>
    </row>
    <row r="1576" spans="1:6" x14ac:dyDescent="0.25">
      <c r="A1576" s="56">
        <v>30796</v>
      </c>
      <c r="E1576" s="56"/>
      <c r="F1576" s="56"/>
    </row>
    <row r="1577" spans="1:6" x14ac:dyDescent="0.25">
      <c r="A1577" s="56">
        <v>30797</v>
      </c>
      <c r="E1577" s="56"/>
      <c r="F1577" s="56"/>
    </row>
    <row r="1578" spans="1:6" x14ac:dyDescent="0.25">
      <c r="A1578" s="56">
        <v>30798</v>
      </c>
      <c r="E1578" s="56"/>
      <c r="F1578" s="56"/>
    </row>
    <row r="1579" spans="1:6" x14ac:dyDescent="0.25">
      <c r="A1579" s="56">
        <v>30799</v>
      </c>
      <c r="E1579" s="56"/>
      <c r="F1579" s="56"/>
    </row>
    <row r="1580" spans="1:6" x14ac:dyDescent="0.25">
      <c r="A1580" s="56">
        <v>30800</v>
      </c>
      <c r="E1580" s="56"/>
      <c r="F1580" s="56"/>
    </row>
    <row r="1581" spans="1:6" x14ac:dyDescent="0.25">
      <c r="A1581" s="56">
        <v>30801</v>
      </c>
      <c r="E1581" s="56"/>
      <c r="F1581" s="56"/>
    </row>
    <row r="1582" spans="1:6" x14ac:dyDescent="0.25">
      <c r="A1582" s="56">
        <v>30802</v>
      </c>
      <c r="E1582" s="56"/>
      <c r="F1582" s="56"/>
    </row>
    <row r="1583" spans="1:6" x14ac:dyDescent="0.25">
      <c r="A1583" s="56">
        <v>30803</v>
      </c>
      <c r="E1583" s="56"/>
      <c r="F1583" s="56"/>
    </row>
    <row r="1584" spans="1:6" x14ac:dyDescent="0.25">
      <c r="A1584" s="56">
        <v>30804</v>
      </c>
      <c r="E1584" s="56"/>
      <c r="F1584" s="56"/>
    </row>
    <row r="1585" spans="1:6" x14ac:dyDescent="0.25">
      <c r="A1585" s="56">
        <v>30805</v>
      </c>
      <c r="E1585" s="56"/>
      <c r="F1585" s="56"/>
    </row>
    <row r="1586" spans="1:6" x14ac:dyDescent="0.25">
      <c r="A1586" s="56">
        <v>30806</v>
      </c>
      <c r="E1586" s="56"/>
      <c r="F1586" s="56"/>
    </row>
    <row r="1587" spans="1:6" x14ac:dyDescent="0.25">
      <c r="A1587" s="56">
        <v>30807</v>
      </c>
      <c r="E1587" s="56"/>
      <c r="F1587" s="56"/>
    </row>
    <row r="1588" spans="1:6" x14ac:dyDescent="0.25">
      <c r="A1588" s="56">
        <v>30808</v>
      </c>
      <c r="E1588" s="56"/>
      <c r="F1588" s="56"/>
    </row>
    <row r="1589" spans="1:6" x14ac:dyDescent="0.25">
      <c r="A1589" s="56">
        <v>30809</v>
      </c>
      <c r="E1589" s="56"/>
      <c r="F1589" s="56"/>
    </row>
    <row r="1590" spans="1:6" x14ac:dyDescent="0.25">
      <c r="A1590" s="56">
        <v>30810</v>
      </c>
      <c r="E1590" s="56"/>
      <c r="F1590" s="56"/>
    </row>
    <row r="1591" spans="1:6" x14ac:dyDescent="0.25">
      <c r="A1591" s="56">
        <v>30811</v>
      </c>
      <c r="E1591" s="56"/>
      <c r="F1591" s="56"/>
    </row>
    <row r="1592" spans="1:6" x14ac:dyDescent="0.25">
      <c r="A1592" s="56">
        <v>30812</v>
      </c>
      <c r="E1592" s="56"/>
      <c r="F1592" s="56"/>
    </row>
    <row r="1593" spans="1:6" x14ac:dyDescent="0.25">
      <c r="A1593" s="56">
        <v>30813</v>
      </c>
      <c r="E1593" s="56"/>
      <c r="F1593" s="56"/>
    </row>
    <row r="1594" spans="1:6" x14ac:dyDescent="0.25">
      <c r="A1594" s="56">
        <v>30814</v>
      </c>
      <c r="E1594" s="56"/>
      <c r="F1594" s="56"/>
    </row>
    <row r="1595" spans="1:6" x14ac:dyDescent="0.25">
      <c r="A1595" s="56">
        <v>30815</v>
      </c>
      <c r="E1595" s="56"/>
      <c r="F1595" s="56"/>
    </row>
    <row r="1596" spans="1:6" x14ac:dyDescent="0.25">
      <c r="A1596" s="56">
        <v>30816</v>
      </c>
      <c r="E1596" s="56"/>
      <c r="F1596" s="56"/>
    </row>
    <row r="1597" spans="1:6" x14ac:dyDescent="0.25">
      <c r="A1597" s="56">
        <v>30817</v>
      </c>
      <c r="E1597" s="56"/>
      <c r="F1597" s="56"/>
    </row>
    <row r="1598" spans="1:6" x14ac:dyDescent="0.25">
      <c r="A1598" s="56">
        <v>30818</v>
      </c>
      <c r="E1598" s="56"/>
      <c r="F1598" s="56"/>
    </row>
    <row r="1599" spans="1:6" x14ac:dyDescent="0.25">
      <c r="A1599" s="56">
        <v>30819</v>
      </c>
      <c r="E1599" s="56"/>
      <c r="F1599" s="56"/>
    </row>
    <row r="1600" spans="1:6" x14ac:dyDescent="0.25">
      <c r="A1600" s="56">
        <v>30820</v>
      </c>
      <c r="E1600" s="56"/>
      <c r="F1600" s="56"/>
    </row>
    <row r="1601" spans="1:6" x14ac:dyDescent="0.25">
      <c r="A1601" s="56">
        <v>30821</v>
      </c>
      <c r="E1601" s="56"/>
      <c r="F1601" s="56"/>
    </row>
    <row r="1602" spans="1:6" x14ac:dyDescent="0.25">
      <c r="A1602" s="56">
        <v>30822</v>
      </c>
      <c r="E1602" s="56"/>
      <c r="F1602" s="56"/>
    </row>
    <row r="1603" spans="1:6" x14ac:dyDescent="0.25">
      <c r="A1603" s="56">
        <v>30823</v>
      </c>
      <c r="E1603" s="56"/>
      <c r="F1603" s="56"/>
    </row>
    <row r="1604" spans="1:6" x14ac:dyDescent="0.25">
      <c r="A1604" s="56">
        <v>30824</v>
      </c>
      <c r="E1604" s="56"/>
      <c r="F1604" s="56"/>
    </row>
    <row r="1605" spans="1:6" x14ac:dyDescent="0.25">
      <c r="A1605" s="56">
        <v>30825</v>
      </c>
      <c r="E1605" s="56"/>
      <c r="F1605" s="56"/>
    </row>
    <row r="1606" spans="1:6" x14ac:dyDescent="0.25">
      <c r="A1606" s="56">
        <v>30826</v>
      </c>
      <c r="E1606" s="56"/>
      <c r="F1606" s="56"/>
    </row>
    <row r="1607" spans="1:6" x14ac:dyDescent="0.25">
      <c r="A1607" s="56">
        <v>30827</v>
      </c>
      <c r="E1607" s="56"/>
      <c r="F1607" s="56"/>
    </row>
    <row r="1608" spans="1:6" x14ac:dyDescent="0.25">
      <c r="A1608" s="56">
        <v>30828</v>
      </c>
      <c r="E1608" s="56"/>
      <c r="F1608" s="56"/>
    </row>
    <row r="1609" spans="1:6" x14ac:dyDescent="0.25">
      <c r="A1609" s="56">
        <v>30829</v>
      </c>
      <c r="E1609" s="56"/>
      <c r="F1609" s="56"/>
    </row>
    <row r="1610" spans="1:6" x14ac:dyDescent="0.25">
      <c r="A1610" s="56">
        <v>30830</v>
      </c>
      <c r="E1610" s="56"/>
      <c r="F1610" s="56"/>
    </row>
    <row r="1611" spans="1:6" x14ac:dyDescent="0.25">
      <c r="A1611" s="56">
        <v>30831</v>
      </c>
      <c r="E1611" s="56"/>
      <c r="F1611" s="56"/>
    </row>
    <row r="1612" spans="1:6" x14ac:dyDescent="0.25">
      <c r="A1612" s="56">
        <v>30832</v>
      </c>
      <c r="E1612" s="56"/>
      <c r="F1612" s="56"/>
    </row>
    <row r="1613" spans="1:6" x14ac:dyDescent="0.25">
      <c r="A1613" s="56">
        <v>30833</v>
      </c>
      <c r="E1613" s="56"/>
      <c r="F1613" s="56"/>
    </row>
    <row r="1614" spans="1:6" x14ac:dyDescent="0.25">
      <c r="A1614" s="56">
        <v>30834</v>
      </c>
      <c r="E1614" s="56"/>
      <c r="F1614" s="56"/>
    </row>
    <row r="1615" spans="1:6" x14ac:dyDescent="0.25">
      <c r="A1615" s="56">
        <v>30835</v>
      </c>
      <c r="E1615" s="56"/>
      <c r="F1615" s="56"/>
    </row>
    <row r="1616" spans="1:6" x14ac:dyDescent="0.25">
      <c r="A1616" s="56">
        <v>30836</v>
      </c>
      <c r="E1616" s="56"/>
      <c r="F1616" s="56"/>
    </row>
    <row r="1617" spans="1:6" x14ac:dyDescent="0.25">
      <c r="A1617" s="56">
        <v>30837</v>
      </c>
      <c r="E1617" s="56"/>
      <c r="F1617" s="56"/>
    </row>
    <row r="1618" spans="1:6" x14ac:dyDescent="0.25">
      <c r="A1618" s="56">
        <v>30838</v>
      </c>
      <c r="E1618" s="56"/>
      <c r="F1618" s="56"/>
    </row>
    <row r="1619" spans="1:6" x14ac:dyDescent="0.25">
      <c r="A1619" s="56">
        <v>30839</v>
      </c>
      <c r="E1619" s="56"/>
      <c r="F1619" s="56"/>
    </row>
    <row r="1620" spans="1:6" x14ac:dyDescent="0.25">
      <c r="A1620" s="56">
        <v>30840</v>
      </c>
      <c r="E1620" s="56"/>
      <c r="F1620" s="56"/>
    </row>
    <row r="1621" spans="1:6" x14ac:dyDescent="0.25">
      <c r="A1621" s="56">
        <v>30841</v>
      </c>
      <c r="E1621" s="56"/>
      <c r="F1621" s="56"/>
    </row>
    <row r="1622" spans="1:6" x14ac:dyDescent="0.25">
      <c r="A1622" s="56">
        <v>30842</v>
      </c>
      <c r="E1622" s="56"/>
      <c r="F1622" s="56"/>
    </row>
    <row r="1623" spans="1:6" x14ac:dyDescent="0.25">
      <c r="A1623" s="56">
        <v>30843</v>
      </c>
      <c r="E1623" s="56"/>
      <c r="F1623" s="56"/>
    </row>
    <row r="1624" spans="1:6" x14ac:dyDescent="0.25">
      <c r="A1624" s="56">
        <v>30844</v>
      </c>
      <c r="E1624" s="56"/>
      <c r="F1624" s="56"/>
    </row>
    <row r="1625" spans="1:6" x14ac:dyDescent="0.25">
      <c r="A1625" s="56">
        <v>30845</v>
      </c>
      <c r="E1625" s="56"/>
      <c r="F1625" s="56"/>
    </row>
    <row r="1626" spans="1:6" x14ac:dyDescent="0.25">
      <c r="A1626" s="56">
        <v>30846</v>
      </c>
      <c r="E1626" s="56"/>
      <c r="F1626" s="56"/>
    </row>
    <row r="1627" spans="1:6" x14ac:dyDescent="0.25">
      <c r="A1627" s="56">
        <v>30847</v>
      </c>
      <c r="E1627" s="56"/>
      <c r="F1627" s="56"/>
    </row>
    <row r="1628" spans="1:6" x14ac:dyDescent="0.25">
      <c r="A1628" s="56">
        <v>30848</v>
      </c>
      <c r="E1628" s="56"/>
      <c r="F1628" s="56"/>
    </row>
    <row r="1629" spans="1:6" x14ac:dyDescent="0.25">
      <c r="A1629" s="56">
        <v>30849</v>
      </c>
      <c r="E1629" s="56"/>
      <c r="F1629" s="56"/>
    </row>
    <row r="1630" spans="1:6" x14ac:dyDescent="0.25">
      <c r="A1630" s="56">
        <v>30850</v>
      </c>
      <c r="E1630" s="56"/>
      <c r="F1630" s="56"/>
    </row>
    <row r="1631" spans="1:6" x14ac:dyDescent="0.25">
      <c r="A1631" s="56">
        <v>30851</v>
      </c>
      <c r="E1631" s="56"/>
      <c r="F1631" s="56"/>
    </row>
    <row r="1632" spans="1:6" x14ac:dyDescent="0.25">
      <c r="A1632" s="56">
        <v>30852</v>
      </c>
      <c r="E1632" s="56"/>
      <c r="F1632" s="56"/>
    </row>
    <row r="1633" spans="1:6" x14ac:dyDescent="0.25">
      <c r="A1633" s="56">
        <v>30853</v>
      </c>
      <c r="E1633" s="56"/>
      <c r="F1633" s="56"/>
    </row>
    <row r="1634" spans="1:6" x14ac:dyDescent="0.25">
      <c r="A1634" s="56">
        <v>30854</v>
      </c>
      <c r="E1634" s="56"/>
      <c r="F1634" s="56"/>
    </row>
    <row r="1635" spans="1:6" x14ac:dyDescent="0.25">
      <c r="A1635" s="56">
        <v>30855</v>
      </c>
      <c r="E1635" s="56"/>
      <c r="F1635" s="56"/>
    </row>
    <row r="1636" spans="1:6" x14ac:dyDescent="0.25">
      <c r="A1636" s="56">
        <v>30856</v>
      </c>
      <c r="E1636" s="56"/>
      <c r="F1636" s="56"/>
    </row>
    <row r="1637" spans="1:6" x14ac:dyDescent="0.25">
      <c r="A1637" s="56">
        <v>30857</v>
      </c>
      <c r="E1637" s="56"/>
      <c r="F1637" s="56"/>
    </row>
    <row r="1638" spans="1:6" x14ac:dyDescent="0.25">
      <c r="A1638" s="56">
        <v>30858</v>
      </c>
      <c r="E1638" s="56"/>
      <c r="F1638" s="56"/>
    </row>
    <row r="1639" spans="1:6" x14ac:dyDescent="0.25">
      <c r="A1639" s="56">
        <v>30859</v>
      </c>
      <c r="E1639" s="56"/>
      <c r="F1639" s="56"/>
    </row>
    <row r="1640" spans="1:6" x14ac:dyDescent="0.25">
      <c r="A1640" s="56">
        <v>30860</v>
      </c>
      <c r="E1640" s="56"/>
      <c r="F1640" s="56"/>
    </row>
    <row r="1641" spans="1:6" x14ac:dyDescent="0.25">
      <c r="A1641" s="56">
        <v>30861</v>
      </c>
      <c r="E1641" s="56"/>
      <c r="F1641" s="56"/>
    </row>
    <row r="1642" spans="1:6" x14ac:dyDescent="0.25">
      <c r="A1642" s="56">
        <v>30862</v>
      </c>
      <c r="E1642" s="56"/>
      <c r="F1642" s="56"/>
    </row>
    <row r="1643" spans="1:6" x14ac:dyDescent="0.25">
      <c r="A1643" s="56">
        <v>30863</v>
      </c>
      <c r="E1643" s="56"/>
      <c r="F1643" s="56"/>
    </row>
    <row r="1644" spans="1:6" x14ac:dyDescent="0.25">
      <c r="A1644" s="56">
        <v>30864</v>
      </c>
      <c r="E1644" s="56"/>
      <c r="F1644" s="56"/>
    </row>
    <row r="1645" spans="1:6" x14ac:dyDescent="0.25">
      <c r="A1645" s="56">
        <v>30865</v>
      </c>
      <c r="E1645" s="56"/>
      <c r="F1645" s="56"/>
    </row>
    <row r="1646" spans="1:6" x14ac:dyDescent="0.25">
      <c r="A1646" s="56">
        <v>30866</v>
      </c>
      <c r="E1646" s="56"/>
      <c r="F1646" s="56"/>
    </row>
    <row r="1647" spans="1:6" x14ac:dyDescent="0.25">
      <c r="A1647" s="56">
        <v>30867</v>
      </c>
      <c r="E1647" s="56"/>
      <c r="F1647" s="56"/>
    </row>
    <row r="1648" spans="1:6" x14ac:dyDescent="0.25">
      <c r="A1648" s="56">
        <v>30868</v>
      </c>
      <c r="E1648" s="56"/>
      <c r="F1648" s="56"/>
    </row>
    <row r="1649" spans="1:6" x14ac:dyDescent="0.25">
      <c r="A1649" s="56">
        <v>30869</v>
      </c>
      <c r="E1649" s="56"/>
      <c r="F1649" s="56"/>
    </row>
    <row r="1650" spans="1:6" x14ac:dyDescent="0.25">
      <c r="A1650" s="56">
        <v>30870</v>
      </c>
      <c r="E1650" s="56"/>
      <c r="F1650" s="56"/>
    </row>
    <row r="1651" spans="1:6" x14ac:dyDescent="0.25">
      <c r="A1651" s="56">
        <v>30871</v>
      </c>
      <c r="E1651" s="56"/>
      <c r="F1651" s="56"/>
    </row>
    <row r="1652" spans="1:6" x14ac:dyDescent="0.25">
      <c r="A1652" s="56">
        <v>30872</v>
      </c>
      <c r="E1652" s="56"/>
      <c r="F1652" s="56"/>
    </row>
    <row r="1653" spans="1:6" x14ac:dyDescent="0.25">
      <c r="A1653" s="56">
        <v>30873</v>
      </c>
      <c r="E1653" s="56"/>
      <c r="F1653" s="56"/>
    </row>
    <row r="1654" spans="1:6" x14ac:dyDescent="0.25">
      <c r="A1654" s="56">
        <v>30874</v>
      </c>
      <c r="E1654" s="56"/>
      <c r="F1654" s="56"/>
    </row>
    <row r="1655" spans="1:6" x14ac:dyDescent="0.25">
      <c r="A1655" s="56">
        <v>30875</v>
      </c>
      <c r="E1655" s="56"/>
      <c r="F1655" s="56"/>
    </row>
    <row r="1656" spans="1:6" x14ac:dyDescent="0.25">
      <c r="A1656" s="56">
        <v>30876</v>
      </c>
      <c r="E1656" s="56"/>
      <c r="F1656" s="56"/>
    </row>
    <row r="1657" spans="1:6" x14ac:dyDescent="0.25">
      <c r="A1657" s="56">
        <v>30877</v>
      </c>
      <c r="E1657" s="56"/>
      <c r="F1657" s="56"/>
    </row>
    <row r="1658" spans="1:6" x14ac:dyDescent="0.25">
      <c r="A1658" s="56">
        <v>30878</v>
      </c>
      <c r="E1658" s="56"/>
      <c r="F1658" s="56"/>
    </row>
    <row r="1659" spans="1:6" x14ac:dyDescent="0.25">
      <c r="A1659" s="56">
        <v>30879</v>
      </c>
      <c r="E1659" s="56"/>
      <c r="F1659" s="56"/>
    </row>
    <row r="1660" spans="1:6" x14ac:dyDescent="0.25">
      <c r="A1660" s="56">
        <v>30880</v>
      </c>
      <c r="E1660" s="56"/>
      <c r="F1660" s="56"/>
    </row>
    <row r="1661" spans="1:6" x14ac:dyDescent="0.25">
      <c r="A1661" s="56">
        <v>30881</v>
      </c>
      <c r="E1661" s="56"/>
      <c r="F1661" s="56"/>
    </row>
    <row r="1662" spans="1:6" x14ac:dyDescent="0.25">
      <c r="A1662" s="56">
        <v>30882</v>
      </c>
      <c r="E1662" s="56"/>
      <c r="F1662" s="56"/>
    </row>
    <row r="1663" spans="1:6" x14ac:dyDescent="0.25">
      <c r="A1663" s="56">
        <v>30883</v>
      </c>
      <c r="E1663" s="56"/>
      <c r="F1663" s="56"/>
    </row>
    <row r="1664" spans="1:6" x14ac:dyDescent="0.25">
      <c r="A1664" s="56">
        <v>30884</v>
      </c>
      <c r="E1664" s="56"/>
      <c r="F1664" s="56"/>
    </row>
    <row r="1665" spans="1:6" x14ac:dyDescent="0.25">
      <c r="A1665" s="56">
        <v>30885</v>
      </c>
      <c r="E1665" s="56"/>
      <c r="F1665" s="56"/>
    </row>
    <row r="1666" spans="1:6" x14ac:dyDescent="0.25">
      <c r="A1666" s="56">
        <v>30886</v>
      </c>
      <c r="E1666" s="56"/>
      <c r="F1666" s="56"/>
    </row>
    <row r="1667" spans="1:6" x14ac:dyDescent="0.25">
      <c r="A1667" s="56">
        <v>30887</v>
      </c>
      <c r="E1667" s="56"/>
      <c r="F1667" s="56"/>
    </row>
    <row r="1668" spans="1:6" x14ac:dyDescent="0.25">
      <c r="A1668" s="56">
        <v>30888</v>
      </c>
      <c r="E1668" s="56"/>
      <c r="F1668" s="56"/>
    </row>
    <row r="1669" spans="1:6" x14ac:dyDescent="0.25">
      <c r="A1669" s="56">
        <v>30889</v>
      </c>
      <c r="E1669" s="56"/>
      <c r="F1669" s="56"/>
    </row>
    <row r="1670" spans="1:6" x14ac:dyDescent="0.25">
      <c r="A1670" s="56">
        <v>30890</v>
      </c>
      <c r="E1670" s="56"/>
      <c r="F1670" s="56"/>
    </row>
    <row r="1671" spans="1:6" x14ac:dyDescent="0.25">
      <c r="A1671" s="56">
        <v>30891</v>
      </c>
      <c r="E1671" s="56"/>
      <c r="F1671" s="56"/>
    </row>
    <row r="1672" spans="1:6" x14ac:dyDescent="0.25">
      <c r="A1672" s="56">
        <v>30892</v>
      </c>
      <c r="E1672" s="56"/>
      <c r="F1672" s="56"/>
    </row>
    <row r="1673" spans="1:6" x14ac:dyDescent="0.25">
      <c r="A1673" s="56">
        <v>30893</v>
      </c>
      <c r="E1673" s="56"/>
      <c r="F1673" s="56"/>
    </row>
    <row r="1674" spans="1:6" x14ac:dyDescent="0.25">
      <c r="A1674" s="56">
        <v>30894</v>
      </c>
      <c r="E1674" s="56"/>
      <c r="F1674" s="56"/>
    </row>
    <row r="1675" spans="1:6" x14ac:dyDescent="0.25">
      <c r="A1675" s="56">
        <v>30895</v>
      </c>
      <c r="E1675" s="56"/>
      <c r="F1675" s="56"/>
    </row>
    <row r="1676" spans="1:6" x14ac:dyDescent="0.25">
      <c r="A1676" s="56">
        <v>30896</v>
      </c>
      <c r="E1676" s="56"/>
      <c r="F1676" s="56"/>
    </row>
    <row r="1677" spans="1:6" x14ac:dyDescent="0.25">
      <c r="A1677" s="56">
        <v>30897</v>
      </c>
      <c r="E1677" s="56"/>
      <c r="F1677" s="56"/>
    </row>
    <row r="1678" spans="1:6" x14ac:dyDescent="0.25">
      <c r="A1678" s="56">
        <v>30898</v>
      </c>
      <c r="E1678" s="56"/>
      <c r="F1678" s="56"/>
    </row>
    <row r="1679" spans="1:6" x14ac:dyDescent="0.25">
      <c r="A1679" s="56">
        <v>30899</v>
      </c>
      <c r="E1679" s="56"/>
      <c r="F1679" s="56"/>
    </row>
    <row r="1680" spans="1:6" x14ac:dyDescent="0.25">
      <c r="A1680" s="56">
        <v>30900</v>
      </c>
      <c r="E1680" s="56"/>
      <c r="F1680" s="56"/>
    </row>
    <row r="1681" spans="1:6" x14ac:dyDescent="0.25">
      <c r="A1681" s="56">
        <v>30901</v>
      </c>
      <c r="E1681" s="56"/>
      <c r="F1681" s="56"/>
    </row>
    <row r="1682" spans="1:6" x14ac:dyDescent="0.25">
      <c r="A1682" s="56">
        <v>30902</v>
      </c>
      <c r="E1682" s="56"/>
      <c r="F1682" s="56"/>
    </row>
    <row r="1683" spans="1:6" x14ac:dyDescent="0.25">
      <c r="A1683" s="56">
        <v>30903</v>
      </c>
      <c r="E1683" s="56"/>
      <c r="F1683" s="56"/>
    </row>
    <row r="1684" spans="1:6" x14ac:dyDescent="0.25">
      <c r="A1684" s="56">
        <v>30904</v>
      </c>
      <c r="E1684" s="56"/>
      <c r="F1684" s="56"/>
    </row>
    <row r="1685" spans="1:6" x14ac:dyDescent="0.25">
      <c r="A1685" s="56">
        <v>30905</v>
      </c>
      <c r="E1685" s="56"/>
      <c r="F1685" s="56"/>
    </row>
    <row r="1686" spans="1:6" x14ac:dyDescent="0.25">
      <c r="A1686" s="56">
        <v>30906</v>
      </c>
      <c r="E1686" s="56"/>
      <c r="F1686" s="56"/>
    </row>
    <row r="1687" spans="1:6" x14ac:dyDescent="0.25">
      <c r="A1687" s="56">
        <v>30907</v>
      </c>
      <c r="E1687" s="56"/>
      <c r="F1687" s="56"/>
    </row>
    <row r="1688" spans="1:6" x14ac:dyDescent="0.25">
      <c r="A1688" s="56">
        <v>30908</v>
      </c>
      <c r="E1688" s="56"/>
      <c r="F1688" s="56"/>
    </row>
    <row r="1689" spans="1:6" x14ac:dyDescent="0.25">
      <c r="A1689" s="56">
        <v>30909</v>
      </c>
      <c r="E1689" s="56"/>
      <c r="F1689" s="56"/>
    </row>
    <row r="1690" spans="1:6" x14ac:dyDescent="0.25">
      <c r="A1690" s="56">
        <v>30910</v>
      </c>
      <c r="E1690" s="56"/>
      <c r="F1690" s="56"/>
    </row>
    <row r="1691" spans="1:6" x14ac:dyDescent="0.25">
      <c r="A1691" s="56">
        <v>30911</v>
      </c>
      <c r="E1691" s="56"/>
      <c r="F1691" s="56"/>
    </row>
    <row r="1692" spans="1:6" x14ac:dyDescent="0.25">
      <c r="A1692" s="56">
        <v>30912</v>
      </c>
      <c r="E1692" s="56"/>
      <c r="F1692" s="56"/>
    </row>
    <row r="1693" spans="1:6" x14ac:dyDescent="0.25">
      <c r="A1693" s="56">
        <v>30913</v>
      </c>
      <c r="E1693" s="56"/>
      <c r="F1693" s="56"/>
    </row>
    <row r="1694" spans="1:6" x14ac:dyDescent="0.25">
      <c r="A1694" s="56">
        <v>30914</v>
      </c>
      <c r="E1694" s="56"/>
      <c r="F1694" s="56"/>
    </row>
    <row r="1695" spans="1:6" x14ac:dyDescent="0.25">
      <c r="A1695" s="56">
        <v>30915</v>
      </c>
      <c r="E1695" s="56"/>
      <c r="F1695" s="56"/>
    </row>
    <row r="1696" spans="1:6" x14ac:dyDescent="0.25">
      <c r="A1696" s="56">
        <v>30916</v>
      </c>
      <c r="E1696" s="56"/>
      <c r="F1696" s="56"/>
    </row>
    <row r="1697" spans="1:6" x14ac:dyDescent="0.25">
      <c r="A1697" s="56">
        <v>30917</v>
      </c>
      <c r="E1697" s="56"/>
      <c r="F1697" s="56"/>
    </row>
    <row r="1698" spans="1:6" x14ac:dyDescent="0.25">
      <c r="A1698" s="56">
        <v>30918</v>
      </c>
      <c r="E1698" s="56"/>
      <c r="F1698" s="56"/>
    </row>
    <row r="1699" spans="1:6" x14ac:dyDescent="0.25">
      <c r="A1699" s="56">
        <v>30919</v>
      </c>
      <c r="E1699" s="56"/>
      <c r="F1699" s="56"/>
    </row>
    <row r="1700" spans="1:6" x14ac:dyDescent="0.25">
      <c r="A1700" s="56">
        <v>30920</v>
      </c>
      <c r="E1700" s="56"/>
      <c r="F1700" s="56"/>
    </row>
    <row r="1701" spans="1:6" x14ac:dyDescent="0.25">
      <c r="A1701" s="56">
        <v>30921</v>
      </c>
      <c r="E1701" s="56"/>
      <c r="F1701" s="56"/>
    </row>
    <row r="1702" spans="1:6" x14ac:dyDescent="0.25">
      <c r="A1702" s="56">
        <v>30922</v>
      </c>
      <c r="E1702" s="56"/>
      <c r="F1702" s="56"/>
    </row>
    <row r="1703" spans="1:6" x14ac:dyDescent="0.25">
      <c r="A1703" s="56">
        <v>30923</v>
      </c>
      <c r="E1703" s="56"/>
      <c r="F1703" s="56"/>
    </row>
    <row r="1704" spans="1:6" x14ac:dyDescent="0.25">
      <c r="A1704" s="56">
        <v>30924</v>
      </c>
      <c r="E1704" s="56"/>
      <c r="F1704" s="56"/>
    </row>
    <row r="1705" spans="1:6" x14ac:dyDescent="0.25">
      <c r="A1705" s="56">
        <v>30925</v>
      </c>
      <c r="E1705" s="56"/>
      <c r="F1705" s="56"/>
    </row>
    <row r="1706" spans="1:6" x14ac:dyDescent="0.25">
      <c r="A1706" s="56">
        <v>30926</v>
      </c>
      <c r="E1706" s="56"/>
      <c r="F1706" s="56"/>
    </row>
    <row r="1707" spans="1:6" x14ac:dyDescent="0.25">
      <c r="A1707" s="56">
        <v>30927</v>
      </c>
      <c r="E1707" s="56"/>
      <c r="F1707" s="56"/>
    </row>
    <row r="1708" spans="1:6" x14ac:dyDescent="0.25">
      <c r="A1708" s="56">
        <v>30928</v>
      </c>
      <c r="E1708" s="56"/>
      <c r="F1708" s="56"/>
    </row>
    <row r="1709" spans="1:6" x14ac:dyDescent="0.25">
      <c r="A1709" s="56">
        <v>30929</v>
      </c>
      <c r="E1709" s="56"/>
      <c r="F1709" s="56"/>
    </row>
    <row r="1710" spans="1:6" x14ac:dyDescent="0.25">
      <c r="A1710" s="56">
        <v>30930</v>
      </c>
      <c r="E1710" s="56"/>
      <c r="F1710" s="56"/>
    </row>
    <row r="1711" spans="1:6" x14ac:dyDescent="0.25">
      <c r="A1711" s="56">
        <v>30931</v>
      </c>
      <c r="E1711" s="56"/>
      <c r="F1711" s="56"/>
    </row>
    <row r="1712" spans="1:6" x14ac:dyDescent="0.25">
      <c r="A1712" s="56">
        <v>30932</v>
      </c>
      <c r="E1712" s="56"/>
      <c r="F1712" s="56"/>
    </row>
    <row r="1713" spans="1:6" x14ac:dyDescent="0.25">
      <c r="A1713" s="56">
        <v>30933</v>
      </c>
      <c r="E1713" s="56"/>
      <c r="F1713" s="56"/>
    </row>
    <row r="1714" spans="1:6" x14ac:dyDescent="0.25">
      <c r="A1714" s="56">
        <v>30934</v>
      </c>
      <c r="E1714" s="56"/>
      <c r="F1714" s="56"/>
    </row>
    <row r="1715" spans="1:6" x14ac:dyDescent="0.25">
      <c r="A1715" s="56">
        <v>30935</v>
      </c>
      <c r="E1715" s="56"/>
      <c r="F1715" s="56"/>
    </row>
    <row r="1716" spans="1:6" x14ac:dyDescent="0.25">
      <c r="A1716" s="56">
        <v>30936</v>
      </c>
      <c r="E1716" s="56"/>
      <c r="F1716" s="56"/>
    </row>
    <row r="1717" spans="1:6" x14ac:dyDescent="0.25">
      <c r="A1717" s="56">
        <v>30937</v>
      </c>
      <c r="E1717" s="56"/>
      <c r="F1717" s="56"/>
    </row>
    <row r="1718" spans="1:6" x14ac:dyDescent="0.25">
      <c r="A1718" s="56">
        <v>30938</v>
      </c>
      <c r="E1718" s="56"/>
      <c r="F1718" s="56"/>
    </row>
    <row r="1719" spans="1:6" x14ac:dyDescent="0.25">
      <c r="A1719" s="56">
        <v>30939</v>
      </c>
      <c r="E1719" s="56"/>
      <c r="F1719" s="56"/>
    </row>
    <row r="1720" spans="1:6" x14ac:dyDescent="0.25">
      <c r="A1720" s="56">
        <v>30940</v>
      </c>
      <c r="E1720" s="56"/>
      <c r="F1720" s="56"/>
    </row>
    <row r="1721" spans="1:6" x14ac:dyDescent="0.25">
      <c r="A1721" s="56">
        <v>30941</v>
      </c>
      <c r="E1721" s="56"/>
      <c r="F1721" s="56"/>
    </row>
    <row r="1722" spans="1:6" x14ac:dyDescent="0.25">
      <c r="A1722" s="56">
        <v>30942</v>
      </c>
      <c r="E1722" s="56"/>
      <c r="F1722" s="56"/>
    </row>
    <row r="1723" spans="1:6" x14ac:dyDescent="0.25">
      <c r="A1723" s="56">
        <v>30943</v>
      </c>
      <c r="E1723" s="56"/>
      <c r="F1723" s="56"/>
    </row>
    <row r="1724" spans="1:6" x14ac:dyDescent="0.25">
      <c r="A1724" s="56">
        <v>30944</v>
      </c>
      <c r="E1724" s="56"/>
      <c r="F1724" s="56"/>
    </row>
    <row r="1725" spans="1:6" x14ac:dyDescent="0.25">
      <c r="A1725" s="56">
        <v>30945</v>
      </c>
      <c r="E1725" s="56"/>
      <c r="F1725" s="56"/>
    </row>
    <row r="1726" spans="1:6" x14ac:dyDescent="0.25">
      <c r="A1726" s="56">
        <v>30946</v>
      </c>
      <c r="E1726" s="56"/>
      <c r="F1726" s="56"/>
    </row>
    <row r="1727" spans="1:6" x14ac:dyDescent="0.25">
      <c r="A1727" s="56">
        <v>30947</v>
      </c>
      <c r="E1727" s="56"/>
      <c r="F1727" s="56"/>
    </row>
    <row r="1728" spans="1:6" x14ac:dyDescent="0.25">
      <c r="A1728" s="56">
        <v>30948</v>
      </c>
      <c r="E1728" s="56"/>
      <c r="F1728" s="56"/>
    </row>
    <row r="1729" spans="1:6" x14ac:dyDescent="0.25">
      <c r="A1729" s="56">
        <v>30949</v>
      </c>
      <c r="E1729" s="56"/>
      <c r="F1729" s="56"/>
    </row>
    <row r="1730" spans="1:6" x14ac:dyDescent="0.25">
      <c r="A1730" s="56">
        <v>30950</v>
      </c>
      <c r="E1730" s="56"/>
      <c r="F1730" s="56"/>
    </row>
    <row r="1731" spans="1:6" x14ac:dyDescent="0.25">
      <c r="A1731" s="56">
        <v>30951</v>
      </c>
      <c r="E1731" s="56"/>
      <c r="F1731" s="56"/>
    </row>
    <row r="1732" spans="1:6" x14ac:dyDescent="0.25">
      <c r="A1732" s="56">
        <v>30952</v>
      </c>
      <c r="E1732" s="56"/>
      <c r="F1732" s="56"/>
    </row>
    <row r="1733" spans="1:6" x14ac:dyDescent="0.25">
      <c r="A1733" s="56">
        <v>30953</v>
      </c>
      <c r="E1733" s="56"/>
      <c r="F1733" s="56"/>
    </row>
    <row r="1734" spans="1:6" x14ac:dyDescent="0.25">
      <c r="A1734" s="56">
        <v>30954</v>
      </c>
      <c r="E1734" s="56"/>
      <c r="F1734" s="56"/>
    </row>
    <row r="1735" spans="1:6" x14ac:dyDescent="0.25">
      <c r="A1735" s="56">
        <v>30955</v>
      </c>
      <c r="E1735" s="56"/>
      <c r="F1735" s="56"/>
    </row>
    <row r="1736" spans="1:6" x14ac:dyDescent="0.25">
      <c r="A1736" s="56">
        <v>30956</v>
      </c>
      <c r="E1736" s="56"/>
      <c r="F1736" s="56"/>
    </row>
    <row r="1737" spans="1:6" x14ac:dyDescent="0.25">
      <c r="A1737" s="56">
        <v>30957</v>
      </c>
      <c r="E1737" s="56"/>
      <c r="F1737" s="56"/>
    </row>
    <row r="1738" spans="1:6" x14ac:dyDescent="0.25">
      <c r="A1738" s="56">
        <v>30958</v>
      </c>
      <c r="E1738" s="56"/>
      <c r="F1738" s="56"/>
    </row>
    <row r="1739" spans="1:6" x14ac:dyDescent="0.25">
      <c r="A1739" s="56">
        <v>30959</v>
      </c>
      <c r="E1739" s="56"/>
      <c r="F1739" s="56"/>
    </row>
    <row r="1740" spans="1:6" x14ac:dyDescent="0.25">
      <c r="A1740" s="56">
        <v>30960</v>
      </c>
      <c r="E1740" s="56"/>
      <c r="F1740" s="56"/>
    </row>
    <row r="1741" spans="1:6" x14ac:dyDescent="0.25">
      <c r="A1741" s="56">
        <v>30961</v>
      </c>
      <c r="E1741" s="56"/>
      <c r="F1741" s="56"/>
    </row>
    <row r="1742" spans="1:6" x14ac:dyDescent="0.25">
      <c r="A1742" s="56">
        <v>30962</v>
      </c>
      <c r="E1742" s="56"/>
      <c r="F1742" s="56"/>
    </row>
    <row r="1743" spans="1:6" x14ac:dyDescent="0.25">
      <c r="A1743" s="56">
        <v>30963</v>
      </c>
      <c r="E1743" s="56"/>
      <c r="F1743" s="56"/>
    </row>
    <row r="1744" spans="1:6" x14ac:dyDescent="0.25">
      <c r="A1744" s="56">
        <v>30964</v>
      </c>
      <c r="E1744" s="56"/>
      <c r="F1744" s="56"/>
    </row>
    <row r="1745" spans="1:6" x14ac:dyDescent="0.25">
      <c r="A1745" s="56">
        <v>30965</v>
      </c>
      <c r="E1745" s="56"/>
      <c r="F1745" s="56"/>
    </row>
    <row r="1746" spans="1:6" x14ac:dyDescent="0.25">
      <c r="A1746" s="56">
        <v>30966</v>
      </c>
      <c r="E1746" s="56"/>
      <c r="F1746" s="56"/>
    </row>
    <row r="1747" spans="1:6" x14ac:dyDescent="0.25">
      <c r="A1747" s="56">
        <v>30967</v>
      </c>
      <c r="E1747" s="56"/>
      <c r="F1747" s="56"/>
    </row>
    <row r="1748" spans="1:6" x14ac:dyDescent="0.25">
      <c r="A1748" s="56">
        <v>30968</v>
      </c>
      <c r="E1748" s="56"/>
      <c r="F1748" s="56"/>
    </row>
    <row r="1749" spans="1:6" x14ac:dyDescent="0.25">
      <c r="A1749" s="56">
        <v>30969</v>
      </c>
      <c r="E1749" s="56"/>
      <c r="F1749" s="56"/>
    </row>
    <row r="1750" spans="1:6" x14ac:dyDescent="0.25">
      <c r="A1750" s="56">
        <v>30970</v>
      </c>
      <c r="E1750" s="56"/>
      <c r="F1750" s="56"/>
    </row>
    <row r="1751" spans="1:6" x14ac:dyDescent="0.25">
      <c r="A1751" s="56">
        <v>30971</v>
      </c>
      <c r="E1751" s="56"/>
      <c r="F1751" s="56"/>
    </row>
    <row r="1752" spans="1:6" x14ac:dyDescent="0.25">
      <c r="A1752" s="56">
        <v>30972</v>
      </c>
      <c r="E1752" s="56"/>
      <c r="F1752" s="56"/>
    </row>
    <row r="1753" spans="1:6" x14ac:dyDescent="0.25">
      <c r="A1753" s="56">
        <v>30973</v>
      </c>
      <c r="E1753" s="56"/>
      <c r="F1753" s="56"/>
    </row>
    <row r="1754" spans="1:6" x14ac:dyDescent="0.25">
      <c r="A1754" s="56">
        <v>30974</v>
      </c>
      <c r="E1754" s="56"/>
      <c r="F1754" s="56"/>
    </row>
    <row r="1755" spans="1:6" x14ac:dyDescent="0.25">
      <c r="A1755" s="56">
        <v>30975</v>
      </c>
      <c r="E1755" s="56"/>
      <c r="F1755" s="56"/>
    </row>
    <row r="1756" spans="1:6" x14ac:dyDescent="0.25">
      <c r="A1756" s="56">
        <v>30976</v>
      </c>
      <c r="E1756" s="56"/>
      <c r="F1756" s="56"/>
    </row>
    <row r="1757" spans="1:6" x14ac:dyDescent="0.25">
      <c r="A1757" s="56">
        <v>30977</v>
      </c>
      <c r="E1757" s="56"/>
      <c r="F1757" s="56"/>
    </row>
    <row r="1758" spans="1:6" x14ac:dyDescent="0.25">
      <c r="A1758" s="56">
        <v>30978</v>
      </c>
      <c r="E1758" s="56"/>
      <c r="F1758" s="56"/>
    </row>
    <row r="1759" spans="1:6" x14ac:dyDescent="0.25">
      <c r="A1759" s="56">
        <v>30979</v>
      </c>
      <c r="E1759" s="56"/>
      <c r="F1759" s="56"/>
    </row>
    <row r="1760" spans="1:6" x14ac:dyDescent="0.25">
      <c r="A1760" s="56">
        <v>30980</v>
      </c>
      <c r="E1760" s="56"/>
      <c r="F1760" s="56"/>
    </row>
    <row r="1761" spans="1:6" x14ac:dyDescent="0.25">
      <c r="A1761" s="56">
        <v>30981</v>
      </c>
      <c r="E1761" s="56"/>
      <c r="F1761" s="56"/>
    </row>
    <row r="1762" spans="1:6" x14ac:dyDescent="0.25">
      <c r="A1762" s="56">
        <v>30982</v>
      </c>
      <c r="E1762" s="56"/>
      <c r="F1762" s="56"/>
    </row>
    <row r="1763" spans="1:6" x14ac:dyDescent="0.25">
      <c r="A1763" s="56">
        <v>30983</v>
      </c>
      <c r="E1763" s="56"/>
      <c r="F1763" s="56"/>
    </row>
    <row r="1764" spans="1:6" x14ac:dyDescent="0.25">
      <c r="A1764" s="56">
        <v>30984</v>
      </c>
      <c r="E1764" s="56"/>
      <c r="F1764" s="56"/>
    </row>
    <row r="1765" spans="1:6" x14ac:dyDescent="0.25">
      <c r="A1765" s="56">
        <v>30985</v>
      </c>
      <c r="E1765" s="56"/>
      <c r="F1765" s="56"/>
    </row>
    <row r="1766" spans="1:6" x14ac:dyDescent="0.25">
      <c r="A1766" s="56">
        <v>30986</v>
      </c>
      <c r="E1766" s="56"/>
      <c r="F1766" s="56"/>
    </row>
    <row r="1767" spans="1:6" x14ac:dyDescent="0.25">
      <c r="A1767" s="56">
        <v>30987</v>
      </c>
      <c r="E1767" s="56"/>
      <c r="F1767" s="56"/>
    </row>
    <row r="1768" spans="1:6" x14ac:dyDescent="0.25">
      <c r="A1768" s="56">
        <v>30988</v>
      </c>
      <c r="E1768" s="56"/>
      <c r="F1768" s="56"/>
    </row>
    <row r="1769" spans="1:6" x14ac:dyDescent="0.25">
      <c r="A1769" s="56">
        <v>30989</v>
      </c>
      <c r="E1769" s="56"/>
      <c r="F1769" s="56"/>
    </row>
    <row r="1770" spans="1:6" x14ac:dyDescent="0.25">
      <c r="A1770" s="56">
        <v>30990</v>
      </c>
      <c r="E1770" s="56"/>
      <c r="F1770" s="56"/>
    </row>
    <row r="1771" spans="1:6" x14ac:dyDescent="0.25">
      <c r="A1771" s="56">
        <v>30991</v>
      </c>
      <c r="E1771" s="56"/>
      <c r="F1771" s="56"/>
    </row>
    <row r="1772" spans="1:6" x14ac:dyDescent="0.25">
      <c r="A1772" s="56">
        <v>30992</v>
      </c>
      <c r="E1772" s="56"/>
      <c r="F1772" s="56"/>
    </row>
    <row r="1773" spans="1:6" x14ac:dyDescent="0.25">
      <c r="A1773" s="56">
        <v>30993</v>
      </c>
      <c r="E1773" s="56"/>
      <c r="F1773" s="56"/>
    </row>
    <row r="1774" spans="1:6" x14ac:dyDescent="0.25">
      <c r="A1774" s="56">
        <v>30994</v>
      </c>
      <c r="E1774" s="56"/>
      <c r="F1774" s="56"/>
    </row>
    <row r="1775" spans="1:6" x14ac:dyDescent="0.25">
      <c r="A1775" s="56">
        <v>30995</v>
      </c>
      <c r="E1775" s="56"/>
      <c r="F1775" s="56"/>
    </row>
    <row r="1776" spans="1:6" x14ac:dyDescent="0.25">
      <c r="A1776" s="56">
        <v>30996</v>
      </c>
      <c r="E1776" s="56"/>
      <c r="F1776" s="56"/>
    </row>
    <row r="1777" spans="1:6" x14ac:dyDescent="0.25">
      <c r="A1777" s="56">
        <v>30997</v>
      </c>
      <c r="E1777" s="56"/>
      <c r="F1777" s="56"/>
    </row>
    <row r="1778" spans="1:6" x14ac:dyDescent="0.25">
      <c r="A1778" s="56">
        <v>30998</v>
      </c>
      <c r="E1778" s="56"/>
      <c r="F1778" s="56"/>
    </row>
    <row r="1779" spans="1:6" x14ac:dyDescent="0.25">
      <c r="A1779" s="56">
        <v>30999</v>
      </c>
      <c r="E1779" s="56"/>
      <c r="F1779" s="56"/>
    </row>
    <row r="1780" spans="1:6" x14ac:dyDescent="0.25">
      <c r="A1780" s="56">
        <v>31000</v>
      </c>
      <c r="E1780" s="56"/>
      <c r="F1780" s="56"/>
    </row>
    <row r="1781" spans="1:6" x14ac:dyDescent="0.25">
      <c r="A1781" s="56">
        <v>31001</v>
      </c>
      <c r="E1781" s="56"/>
      <c r="F1781" s="56"/>
    </row>
    <row r="1782" spans="1:6" x14ac:dyDescent="0.25">
      <c r="A1782" s="56">
        <v>31002</v>
      </c>
      <c r="E1782" s="56"/>
      <c r="F1782" s="56"/>
    </row>
    <row r="1783" spans="1:6" x14ac:dyDescent="0.25">
      <c r="A1783" s="56">
        <v>31003</v>
      </c>
      <c r="E1783" s="56"/>
      <c r="F1783" s="56"/>
    </row>
    <row r="1784" spans="1:6" x14ac:dyDescent="0.25">
      <c r="A1784" s="56">
        <v>31004</v>
      </c>
      <c r="E1784" s="56"/>
      <c r="F1784" s="56"/>
    </row>
    <row r="1785" spans="1:6" x14ac:dyDescent="0.25">
      <c r="A1785" s="56">
        <v>31005</v>
      </c>
      <c r="E1785" s="56"/>
      <c r="F1785" s="56"/>
    </row>
    <row r="1786" spans="1:6" x14ac:dyDescent="0.25">
      <c r="A1786" s="56">
        <v>31006</v>
      </c>
      <c r="E1786" s="56"/>
      <c r="F1786" s="56"/>
    </row>
    <row r="1787" spans="1:6" x14ac:dyDescent="0.25">
      <c r="A1787" s="56">
        <v>31007</v>
      </c>
      <c r="E1787" s="56"/>
      <c r="F1787" s="56"/>
    </row>
    <row r="1788" spans="1:6" x14ac:dyDescent="0.25">
      <c r="A1788" s="56">
        <v>31008</v>
      </c>
      <c r="E1788" s="56"/>
      <c r="F1788" s="56"/>
    </row>
    <row r="1789" spans="1:6" x14ac:dyDescent="0.25">
      <c r="A1789" s="56">
        <v>31009</v>
      </c>
      <c r="E1789" s="56"/>
      <c r="F1789" s="56"/>
    </row>
    <row r="1790" spans="1:6" x14ac:dyDescent="0.25">
      <c r="A1790" s="56">
        <v>31010</v>
      </c>
      <c r="E1790" s="56"/>
      <c r="F1790" s="56"/>
    </row>
    <row r="1791" spans="1:6" x14ac:dyDescent="0.25">
      <c r="A1791" s="56">
        <v>31011</v>
      </c>
      <c r="E1791" s="56"/>
      <c r="F1791" s="56"/>
    </row>
    <row r="1792" spans="1:6" x14ac:dyDescent="0.25">
      <c r="A1792" s="56">
        <v>31012</v>
      </c>
      <c r="E1792" s="56"/>
      <c r="F1792" s="56"/>
    </row>
    <row r="1793" spans="1:6" x14ac:dyDescent="0.25">
      <c r="A1793" s="56">
        <v>31013</v>
      </c>
      <c r="E1793" s="56"/>
      <c r="F1793" s="56"/>
    </row>
    <row r="1794" spans="1:6" x14ac:dyDescent="0.25">
      <c r="A1794" s="56">
        <v>31014</v>
      </c>
      <c r="E1794" s="56"/>
      <c r="F1794" s="56"/>
    </row>
    <row r="1795" spans="1:6" x14ac:dyDescent="0.25">
      <c r="A1795" s="56">
        <v>31015</v>
      </c>
      <c r="E1795" s="56"/>
      <c r="F1795" s="56"/>
    </row>
    <row r="1796" spans="1:6" x14ac:dyDescent="0.25">
      <c r="A1796" s="56">
        <v>31016</v>
      </c>
      <c r="E1796" s="56"/>
      <c r="F1796" s="56"/>
    </row>
    <row r="1797" spans="1:6" x14ac:dyDescent="0.25">
      <c r="A1797" s="56">
        <v>31017</v>
      </c>
      <c r="E1797" s="56"/>
      <c r="F1797" s="56"/>
    </row>
    <row r="1798" spans="1:6" x14ac:dyDescent="0.25">
      <c r="A1798" s="56">
        <v>31018</v>
      </c>
      <c r="E1798" s="56"/>
      <c r="F1798" s="56"/>
    </row>
    <row r="1799" spans="1:6" x14ac:dyDescent="0.25">
      <c r="A1799" s="56">
        <v>31019</v>
      </c>
      <c r="E1799" s="56"/>
      <c r="F1799" s="56"/>
    </row>
    <row r="1800" spans="1:6" x14ac:dyDescent="0.25">
      <c r="A1800" s="56">
        <v>31020</v>
      </c>
      <c r="E1800" s="56"/>
      <c r="F1800" s="56"/>
    </row>
    <row r="1801" spans="1:6" x14ac:dyDescent="0.25">
      <c r="A1801" s="56">
        <v>31021</v>
      </c>
      <c r="E1801" s="56"/>
      <c r="F1801" s="56"/>
    </row>
    <row r="1802" spans="1:6" x14ac:dyDescent="0.25">
      <c r="A1802" s="56">
        <v>31022</v>
      </c>
      <c r="E1802" s="56"/>
      <c r="F1802" s="56"/>
    </row>
    <row r="1803" spans="1:6" x14ac:dyDescent="0.25">
      <c r="A1803" s="56">
        <v>31023</v>
      </c>
      <c r="E1803" s="56"/>
      <c r="F1803" s="56"/>
    </row>
    <row r="1804" spans="1:6" x14ac:dyDescent="0.25">
      <c r="A1804" s="56">
        <v>31024</v>
      </c>
      <c r="E1804" s="56"/>
      <c r="F1804" s="56"/>
    </row>
    <row r="1805" spans="1:6" x14ac:dyDescent="0.25">
      <c r="A1805" s="56">
        <v>31025</v>
      </c>
      <c r="E1805" s="56"/>
      <c r="F1805" s="56"/>
    </row>
    <row r="1806" spans="1:6" x14ac:dyDescent="0.25">
      <c r="A1806" s="56">
        <v>31026</v>
      </c>
      <c r="E1806" s="56"/>
      <c r="F1806" s="56"/>
    </row>
    <row r="1807" spans="1:6" x14ac:dyDescent="0.25">
      <c r="A1807" s="56">
        <v>31027</v>
      </c>
      <c r="E1807" s="56"/>
      <c r="F1807" s="56"/>
    </row>
    <row r="1808" spans="1:6" x14ac:dyDescent="0.25">
      <c r="A1808" s="56">
        <v>31028</v>
      </c>
      <c r="E1808" s="56"/>
      <c r="F1808" s="56"/>
    </row>
    <row r="1809" spans="1:6" x14ac:dyDescent="0.25">
      <c r="A1809" s="56">
        <v>31029</v>
      </c>
      <c r="E1809" s="56"/>
      <c r="F1809" s="56"/>
    </row>
    <row r="1810" spans="1:6" x14ac:dyDescent="0.25">
      <c r="A1810" s="56">
        <v>31030</v>
      </c>
      <c r="E1810" s="56"/>
      <c r="F1810" s="56"/>
    </row>
    <row r="1811" spans="1:6" x14ac:dyDescent="0.25">
      <c r="A1811" s="56">
        <v>31031</v>
      </c>
      <c r="E1811" s="56"/>
      <c r="F1811" s="56"/>
    </row>
    <row r="1812" spans="1:6" x14ac:dyDescent="0.25">
      <c r="A1812" s="56">
        <v>31032</v>
      </c>
      <c r="E1812" s="56"/>
      <c r="F1812" s="56"/>
    </row>
    <row r="1813" spans="1:6" x14ac:dyDescent="0.25">
      <c r="A1813" s="56">
        <v>31033</v>
      </c>
      <c r="E1813" s="56"/>
      <c r="F1813" s="56"/>
    </row>
    <row r="1814" spans="1:6" x14ac:dyDescent="0.25">
      <c r="A1814" s="56">
        <v>31034</v>
      </c>
      <c r="E1814" s="56"/>
      <c r="F1814" s="56"/>
    </row>
    <row r="1815" spans="1:6" x14ac:dyDescent="0.25">
      <c r="A1815" s="56">
        <v>31035</v>
      </c>
      <c r="E1815" s="56"/>
      <c r="F1815" s="56"/>
    </row>
    <row r="1816" spans="1:6" x14ac:dyDescent="0.25">
      <c r="A1816" s="56">
        <v>31036</v>
      </c>
      <c r="E1816" s="56"/>
      <c r="F1816" s="56"/>
    </row>
    <row r="1817" spans="1:6" x14ac:dyDescent="0.25">
      <c r="A1817" s="56">
        <v>31037</v>
      </c>
      <c r="E1817" s="56"/>
      <c r="F1817" s="56"/>
    </row>
    <row r="1818" spans="1:6" x14ac:dyDescent="0.25">
      <c r="A1818" s="56">
        <v>31038</v>
      </c>
      <c r="E1818" s="56"/>
      <c r="F1818" s="56"/>
    </row>
    <row r="1819" spans="1:6" x14ac:dyDescent="0.25">
      <c r="A1819" s="56">
        <v>31039</v>
      </c>
      <c r="E1819" s="56"/>
      <c r="F1819" s="56"/>
    </row>
    <row r="1820" spans="1:6" x14ac:dyDescent="0.25">
      <c r="A1820" s="56">
        <v>31040</v>
      </c>
      <c r="E1820" s="56"/>
      <c r="F1820" s="56"/>
    </row>
    <row r="1821" spans="1:6" x14ac:dyDescent="0.25">
      <c r="A1821" s="56">
        <v>31041</v>
      </c>
      <c r="E1821" s="56"/>
      <c r="F1821" s="56"/>
    </row>
    <row r="1822" spans="1:6" x14ac:dyDescent="0.25">
      <c r="A1822" s="56">
        <v>31042</v>
      </c>
      <c r="E1822" s="56"/>
      <c r="F1822" s="56"/>
    </row>
    <row r="1823" spans="1:6" x14ac:dyDescent="0.25">
      <c r="A1823" s="56">
        <v>31043</v>
      </c>
      <c r="E1823" s="56"/>
      <c r="F1823" s="56"/>
    </row>
    <row r="1824" spans="1:6" x14ac:dyDescent="0.25">
      <c r="A1824" s="56">
        <v>31044</v>
      </c>
      <c r="E1824" s="56"/>
      <c r="F1824" s="56"/>
    </row>
    <row r="1825" spans="1:6" x14ac:dyDescent="0.25">
      <c r="A1825" s="56">
        <v>31045</v>
      </c>
      <c r="E1825" s="56"/>
      <c r="F1825" s="56"/>
    </row>
    <row r="1826" spans="1:6" x14ac:dyDescent="0.25">
      <c r="A1826" s="56">
        <v>31046</v>
      </c>
      <c r="E1826" s="56"/>
      <c r="F1826" s="56"/>
    </row>
    <row r="1827" spans="1:6" x14ac:dyDescent="0.25">
      <c r="A1827" s="56">
        <v>31047</v>
      </c>
      <c r="E1827" s="56"/>
      <c r="F1827" s="56"/>
    </row>
    <row r="1828" spans="1:6" x14ac:dyDescent="0.25">
      <c r="A1828" s="56">
        <v>31048</v>
      </c>
      <c r="E1828" s="56"/>
      <c r="F1828" s="56"/>
    </row>
    <row r="1829" spans="1:6" x14ac:dyDescent="0.25">
      <c r="A1829" s="56">
        <v>31049</v>
      </c>
      <c r="E1829" s="56"/>
      <c r="F1829" s="56"/>
    </row>
    <row r="1830" spans="1:6" x14ac:dyDescent="0.25">
      <c r="A1830" s="56">
        <v>31050</v>
      </c>
      <c r="E1830" s="56"/>
      <c r="F1830" s="56"/>
    </row>
    <row r="1831" spans="1:6" x14ac:dyDescent="0.25">
      <c r="A1831" s="56">
        <v>31051</v>
      </c>
      <c r="E1831" s="56"/>
      <c r="F1831" s="56"/>
    </row>
    <row r="1832" spans="1:6" x14ac:dyDescent="0.25">
      <c r="A1832" s="56">
        <v>31052</v>
      </c>
      <c r="E1832" s="56"/>
      <c r="F1832" s="56"/>
    </row>
    <row r="1833" spans="1:6" x14ac:dyDescent="0.25">
      <c r="A1833" s="56">
        <v>31053</v>
      </c>
      <c r="E1833" s="56"/>
      <c r="F1833" s="56"/>
    </row>
    <row r="1834" spans="1:6" x14ac:dyDescent="0.25">
      <c r="A1834" s="56">
        <v>31054</v>
      </c>
      <c r="E1834" s="56"/>
      <c r="F1834" s="56"/>
    </row>
    <row r="1835" spans="1:6" x14ac:dyDescent="0.25">
      <c r="A1835" s="56">
        <v>31055</v>
      </c>
      <c r="E1835" s="56"/>
      <c r="F1835" s="56"/>
    </row>
    <row r="1836" spans="1:6" x14ac:dyDescent="0.25">
      <c r="A1836" s="56">
        <v>31056</v>
      </c>
      <c r="E1836" s="56"/>
      <c r="F1836" s="56"/>
    </row>
    <row r="1837" spans="1:6" x14ac:dyDescent="0.25">
      <c r="A1837" s="56">
        <v>31057</v>
      </c>
      <c r="E1837" s="56"/>
      <c r="F1837" s="56"/>
    </row>
    <row r="1838" spans="1:6" x14ac:dyDescent="0.25">
      <c r="A1838" s="56">
        <v>31058</v>
      </c>
      <c r="E1838" s="56"/>
      <c r="F1838" s="56"/>
    </row>
    <row r="1839" spans="1:6" x14ac:dyDescent="0.25">
      <c r="A1839" s="56">
        <v>31059</v>
      </c>
      <c r="E1839" s="56"/>
      <c r="F1839" s="56"/>
    </row>
    <row r="1840" spans="1:6" x14ac:dyDescent="0.25">
      <c r="A1840" s="56">
        <v>31060</v>
      </c>
      <c r="E1840" s="56"/>
      <c r="F1840" s="56"/>
    </row>
    <row r="1841" spans="1:6" x14ac:dyDescent="0.25">
      <c r="A1841" s="56">
        <v>31061</v>
      </c>
      <c r="E1841" s="56"/>
      <c r="F1841" s="56"/>
    </row>
    <row r="1842" spans="1:6" x14ac:dyDescent="0.25">
      <c r="A1842" s="56">
        <v>31062</v>
      </c>
      <c r="E1842" s="56"/>
      <c r="F1842" s="56"/>
    </row>
    <row r="1843" spans="1:6" x14ac:dyDescent="0.25">
      <c r="A1843" s="56">
        <v>31063</v>
      </c>
      <c r="E1843" s="56"/>
      <c r="F1843" s="56"/>
    </row>
    <row r="1844" spans="1:6" x14ac:dyDescent="0.25">
      <c r="A1844" s="56">
        <v>31064</v>
      </c>
      <c r="E1844" s="56"/>
      <c r="F1844" s="56"/>
    </row>
    <row r="1845" spans="1:6" x14ac:dyDescent="0.25">
      <c r="A1845" s="56">
        <v>31065</v>
      </c>
      <c r="E1845" s="56"/>
      <c r="F1845" s="56"/>
    </row>
    <row r="1846" spans="1:6" x14ac:dyDescent="0.25">
      <c r="A1846" s="56">
        <v>31066</v>
      </c>
      <c r="E1846" s="56"/>
      <c r="F1846" s="56"/>
    </row>
    <row r="1847" spans="1:6" x14ac:dyDescent="0.25">
      <c r="A1847" s="56">
        <v>31067</v>
      </c>
      <c r="E1847" s="56"/>
      <c r="F1847" s="56"/>
    </row>
    <row r="1848" spans="1:6" x14ac:dyDescent="0.25">
      <c r="A1848" s="56">
        <v>31068</v>
      </c>
      <c r="E1848" s="56"/>
      <c r="F1848" s="56"/>
    </row>
    <row r="1849" spans="1:6" x14ac:dyDescent="0.25">
      <c r="A1849" s="56">
        <v>31069</v>
      </c>
      <c r="E1849" s="56"/>
      <c r="F1849" s="56"/>
    </row>
    <row r="1850" spans="1:6" x14ac:dyDescent="0.25">
      <c r="A1850" s="56">
        <v>31070</v>
      </c>
      <c r="E1850" s="56"/>
      <c r="F1850" s="56"/>
    </row>
    <row r="1851" spans="1:6" x14ac:dyDescent="0.25">
      <c r="A1851" s="56">
        <v>31071</v>
      </c>
      <c r="E1851" s="56"/>
      <c r="F1851" s="56"/>
    </row>
    <row r="1852" spans="1:6" x14ac:dyDescent="0.25">
      <c r="A1852" s="56">
        <v>31072</v>
      </c>
      <c r="E1852" s="56"/>
      <c r="F1852" s="56"/>
    </row>
    <row r="1853" spans="1:6" x14ac:dyDescent="0.25">
      <c r="A1853" s="56">
        <v>31073</v>
      </c>
      <c r="E1853" s="56"/>
      <c r="F1853" s="56"/>
    </row>
    <row r="1854" spans="1:6" x14ac:dyDescent="0.25">
      <c r="A1854" s="56">
        <v>31074</v>
      </c>
      <c r="E1854" s="56"/>
      <c r="F1854" s="56"/>
    </row>
    <row r="1855" spans="1:6" x14ac:dyDescent="0.25">
      <c r="A1855" s="56">
        <v>31075</v>
      </c>
      <c r="E1855" s="56"/>
      <c r="F1855" s="56"/>
    </row>
    <row r="1856" spans="1:6" x14ac:dyDescent="0.25">
      <c r="A1856" s="56">
        <v>31076</v>
      </c>
      <c r="E1856" s="56"/>
      <c r="F1856" s="56"/>
    </row>
    <row r="1857" spans="1:6" x14ac:dyDescent="0.25">
      <c r="A1857" s="56">
        <v>31077</v>
      </c>
      <c r="E1857" s="56"/>
      <c r="F1857" s="56"/>
    </row>
    <row r="1858" spans="1:6" x14ac:dyDescent="0.25">
      <c r="A1858" s="56">
        <v>31078</v>
      </c>
      <c r="E1858" s="56"/>
      <c r="F1858" s="56"/>
    </row>
    <row r="1859" spans="1:6" x14ac:dyDescent="0.25">
      <c r="A1859" s="56">
        <v>31079</v>
      </c>
      <c r="E1859" s="56"/>
      <c r="F1859" s="56"/>
    </row>
    <row r="1860" spans="1:6" x14ac:dyDescent="0.25">
      <c r="A1860" s="56">
        <v>31080</v>
      </c>
      <c r="E1860" s="56"/>
      <c r="F1860" s="56"/>
    </row>
    <row r="1861" spans="1:6" x14ac:dyDescent="0.25">
      <c r="A1861" s="56">
        <v>31081</v>
      </c>
      <c r="E1861" s="56"/>
      <c r="F1861" s="56"/>
    </row>
    <row r="1862" spans="1:6" x14ac:dyDescent="0.25">
      <c r="A1862" s="56">
        <v>31082</v>
      </c>
      <c r="E1862" s="56"/>
      <c r="F1862" s="56"/>
    </row>
    <row r="1863" spans="1:6" x14ac:dyDescent="0.25">
      <c r="A1863" s="56">
        <v>31083</v>
      </c>
      <c r="E1863" s="56"/>
      <c r="F1863" s="56"/>
    </row>
    <row r="1864" spans="1:6" x14ac:dyDescent="0.25">
      <c r="A1864" s="56">
        <v>31084</v>
      </c>
      <c r="E1864" s="56"/>
      <c r="F1864" s="56"/>
    </row>
    <row r="1865" spans="1:6" x14ac:dyDescent="0.25">
      <c r="A1865" s="56">
        <v>31085</v>
      </c>
      <c r="E1865" s="56"/>
      <c r="F1865" s="56"/>
    </row>
    <row r="1866" spans="1:6" x14ac:dyDescent="0.25">
      <c r="A1866" s="56">
        <v>31086</v>
      </c>
      <c r="E1866" s="56"/>
      <c r="F1866" s="56"/>
    </row>
    <row r="1867" spans="1:6" x14ac:dyDescent="0.25">
      <c r="A1867" s="56">
        <v>31087</v>
      </c>
      <c r="E1867" s="56"/>
      <c r="F1867" s="56"/>
    </row>
    <row r="1868" spans="1:6" x14ac:dyDescent="0.25">
      <c r="A1868" s="56">
        <v>31088</v>
      </c>
      <c r="E1868" s="56"/>
      <c r="F1868" s="56"/>
    </row>
    <row r="1869" spans="1:6" x14ac:dyDescent="0.25">
      <c r="A1869" s="56">
        <v>31089</v>
      </c>
      <c r="E1869" s="56"/>
      <c r="F1869" s="56"/>
    </row>
    <row r="1870" spans="1:6" x14ac:dyDescent="0.25">
      <c r="A1870" s="56">
        <v>31090</v>
      </c>
      <c r="E1870" s="56"/>
      <c r="F1870" s="56"/>
    </row>
    <row r="1871" spans="1:6" x14ac:dyDescent="0.25">
      <c r="A1871" s="56">
        <v>31091</v>
      </c>
      <c r="E1871" s="56"/>
      <c r="F1871" s="56"/>
    </row>
    <row r="1872" spans="1:6" x14ac:dyDescent="0.25">
      <c r="A1872" s="56">
        <v>31092</v>
      </c>
      <c r="E1872" s="56"/>
      <c r="F1872" s="56"/>
    </row>
    <row r="1873" spans="1:6" x14ac:dyDescent="0.25">
      <c r="A1873" s="56">
        <v>31093</v>
      </c>
      <c r="E1873" s="56"/>
      <c r="F1873" s="56"/>
    </row>
    <row r="1874" spans="1:6" x14ac:dyDescent="0.25">
      <c r="A1874" s="56">
        <v>31094</v>
      </c>
      <c r="E1874" s="56"/>
      <c r="F1874" s="56"/>
    </row>
    <row r="1875" spans="1:6" x14ac:dyDescent="0.25">
      <c r="A1875" s="56">
        <v>31095</v>
      </c>
      <c r="E1875" s="56"/>
      <c r="F1875" s="56"/>
    </row>
    <row r="1876" spans="1:6" x14ac:dyDescent="0.25">
      <c r="A1876" s="56">
        <v>31096</v>
      </c>
      <c r="E1876" s="56"/>
      <c r="F1876" s="56"/>
    </row>
    <row r="1877" spans="1:6" x14ac:dyDescent="0.25">
      <c r="A1877" s="56">
        <v>31097</v>
      </c>
      <c r="E1877" s="56"/>
      <c r="F1877" s="56"/>
    </row>
    <row r="1878" spans="1:6" x14ac:dyDescent="0.25">
      <c r="A1878" s="56">
        <v>31098</v>
      </c>
      <c r="E1878" s="56"/>
      <c r="F1878" s="56"/>
    </row>
    <row r="1879" spans="1:6" x14ac:dyDescent="0.25">
      <c r="A1879" s="56">
        <v>31099</v>
      </c>
      <c r="E1879" s="56"/>
      <c r="F1879" s="56"/>
    </row>
    <row r="1880" spans="1:6" x14ac:dyDescent="0.25">
      <c r="A1880" s="56">
        <v>31100</v>
      </c>
      <c r="E1880" s="56"/>
      <c r="F1880" s="56"/>
    </row>
    <row r="1881" spans="1:6" x14ac:dyDescent="0.25">
      <c r="A1881" s="56">
        <v>31101</v>
      </c>
      <c r="E1881" s="56"/>
      <c r="F1881" s="56"/>
    </row>
    <row r="1882" spans="1:6" x14ac:dyDescent="0.25">
      <c r="A1882" s="56">
        <v>31102</v>
      </c>
      <c r="E1882" s="56"/>
      <c r="F1882" s="56"/>
    </row>
    <row r="1883" spans="1:6" x14ac:dyDescent="0.25">
      <c r="A1883" s="56">
        <v>31103</v>
      </c>
      <c r="E1883" s="56"/>
      <c r="F1883" s="56"/>
    </row>
    <row r="1884" spans="1:6" x14ac:dyDescent="0.25">
      <c r="A1884" s="56">
        <v>31104</v>
      </c>
      <c r="E1884" s="56"/>
      <c r="F1884" s="56"/>
    </row>
    <row r="1885" spans="1:6" x14ac:dyDescent="0.25">
      <c r="A1885" s="56">
        <v>31105</v>
      </c>
      <c r="E1885" s="56"/>
      <c r="F1885" s="56"/>
    </row>
    <row r="1886" spans="1:6" x14ac:dyDescent="0.25">
      <c r="A1886" s="56">
        <v>31106</v>
      </c>
      <c r="E1886" s="56"/>
      <c r="F1886" s="56"/>
    </row>
    <row r="1887" spans="1:6" x14ac:dyDescent="0.25">
      <c r="A1887" s="56">
        <v>31107</v>
      </c>
      <c r="E1887" s="56"/>
      <c r="F1887" s="56"/>
    </row>
    <row r="1888" spans="1:6" x14ac:dyDescent="0.25">
      <c r="A1888" s="56">
        <v>31108</v>
      </c>
      <c r="E1888" s="56"/>
      <c r="F1888" s="56"/>
    </row>
    <row r="1889" spans="1:6" x14ac:dyDescent="0.25">
      <c r="A1889" s="56">
        <v>31109</v>
      </c>
      <c r="E1889" s="56"/>
      <c r="F1889" s="56"/>
    </row>
    <row r="1890" spans="1:6" x14ac:dyDescent="0.25">
      <c r="A1890" s="56">
        <v>31110</v>
      </c>
      <c r="E1890" s="56"/>
      <c r="F1890" s="56"/>
    </row>
    <row r="1891" spans="1:6" x14ac:dyDescent="0.25">
      <c r="A1891" s="56">
        <v>31111</v>
      </c>
      <c r="E1891" s="56"/>
      <c r="F1891" s="56"/>
    </row>
    <row r="1892" spans="1:6" x14ac:dyDescent="0.25">
      <c r="A1892" s="56">
        <v>31112</v>
      </c>
      <c r="E1892" s="56"/>
      <c r="F1892" s="56"/>
    </row>
    <row r="1893" spans="1:6" x14ac:dyDescent="0.25">
      <c r="A1893" s="56">
        <v>31113</v>
      </c>
      <c r="E1893" s="56"/>
      <c r="F1893" s="56"/>
    </row>
    <row r="1894" spans="1:6" x14ac:dyDescent="0.25">
      <c r="A1894" s="56">
        <v>31114</v>
      </c>
      <c r="E1894" s="56"/>
      <c r="F1894" s="56"/>
    </row>
    <row r="1895" spans="1:6" x14ac:dyDescent="0.25">
      <c r="A1895" s="56">
        <v>31115</v>
      </c>
      <c r="E1895" s="56"/>
      <c r="F1895" s="56"/>
    </row>
    <row r="1896" spans="1:6" x14ac:dyDescent="0.25">
      <c r="A1896" s="56">
        <v>31116</v>
      </c>
      <c r="E1896" s="56"/>
      <c r="F1896" s="56"/>
    </row>
    <row r="1897" spans="1:6" x14ac:dyDescent="0.25">
      <c r="A1897" s="56">
        <v>31117</v>
      </c>
      <c r="E1897" s="56"/>
      <c r="F1897" s="56"/>
    </row>
    <row r="1898" spans="1:6" x14ac:dyDescent="0.25">
      <c r="A1898" s="56">
        <v>31118</v>
      </c>
      <c r="E1898" s="56"/>
      <c r="F1898" s="56"/>
    </row>
    <row r="1899" spans="1:6" x14ac:dyDescent="0.25">
      <c r="A1899" s="56">
        <v>31119</v>
      </c>
      <c r="E1899" s="56"/>
      <c r="F1899" s="56"/>
    </row>
    <row r="1900" spans="1:6" x14ac:dyDescent="0.25">
      <c r="A1900" s="56">
        <v>31120</v>
      </c>
      <c r="E1900" s="56"/>
      <c r="F1900" s="56"/>
    </row>
    <row r="1901" spans="1:6" x14ac:dyDescent="0.25">
      <c r="A1901" s="56">
        <v>31121</v>
      </c>
      <c r="E1901" s="56"/>
      <c r="F1901" s="56"/>
    </row>
    <row r="1902" spans="1:6" x14ac:dyDescent="0.25">
      <c r="A1902" s="56">
        <v>31122</v>
      </c>
      <c r="E1902" s="56"/>
      <c r="F1902" s="56"/>
    </row>
    <row r="1903" spans="1:6" x14ac:dyDescent="0.25">
      <c r="A1903" s="56">
        <v>31123</v>
      </c>
      <c r="E1903" s="56"/>
      <c r="F1903" s="56"/>
    </row>
    <row r="1904" spans="1:6" x14ac:dyDescent="0.25">
      <c r="A1904" s="56">
        <v>31124</v>
      </c>
      <c r="E1904" s="56"/>
      <c r="F1904" s="56"/>
    </row>
    <row r="1905" spans="1:6" x14ac:dyDescent="0.25">
      <c r="A1905" s="56">
        <v>31125</v>
      </c>
      <c r="E1905" s="56"/>
      <c r="F1905" s="56"/>
    </row>
    <row r="1906" spans="1:6" x14ac:dyDescent="0.25">
      <c r="A1906" s="56">
        <v>31126</v>
      </c>
      <c r="E1906" s="56"/>
      <c r="F1906" s="56"/>
    </row>
    <row r="1907" spans="1:6" x14ac:dyDescent="0.25">
      <c r="A1907" s="56">
        <v>31127</v>
      </c>
      <c r="E1907" s="56"/>
      <c r="F1907" s="56"/>
    </row>
    <row r="1908" spans="1:6" x14ac:dyDescent="0.25">
      <c r="A1908" s="56">
        <v>31128</v>
      </c>
      <c r="E1908" s="56"/>
      <c r="F1908" s="56"/>
    </row>
    <row r="1909" spans="1:6" x14ac:dyDescent="0.25">
      <c r="A1909" s="56">
        <v>31129</v>
      </c>
      <c r="E1909" s="56"/>
      <c r="F1909" s="56"/>
    </row>
    <row r="1910" spans="1:6" x14ac:dyDescent="0.25">
      <c r="A1910" s="56">
        <v>31130</v>
      </c>
      <c r="E1910" s="56"/>
      <c r="F1910" s="56"/>
    </row>
    <row r="1911" spans="1:6" x14ac:dyDescent="0.25">
      <c r="A1911" s="56">
        <v>31131</v>
      </c>
      <c r="E1911" s="56"/>
      <c r="F1911" s="56"/>
    </row>
    <row r="1912" spans="1:6" x14ac:dyDescent="0.25">
      <c r="A1912" s="56">
        <v>31132</v>
      </c>
      <c r="E1912" s="56"/>
      <c r="F1912" s="56"/>
    </row>
    <row r="1913" spans="1:6" x14ac:dyDescent="0.25">
      <c r="A1913" s="56">
        <v>31133</v>
      </c>
      <c r="E1913" s="56"/>
      <c r="F1913" s="56"/>
    </row>
    <row r="1914" spans="1:6" x14ac:dyDescent="0.25">
      <c r="A1914" s="56">
        <v>31134</v>
      </c>
      <c r="E1914" s="56"/>
      <c r="F1914" s="56"/>
    </row>
    <row r="1915" spans="1:6" x14ac:dyDescent="0.25">
      <c r="A1915" s="56">
        <v>31135</v>
      </c>
      <c r="E1915" s="56"/>
      <c r="F1915" s="56"/>
    </row>
    <row r="1916" spans="1:6" x14ac:dyDescent="0.25">
      <c r="A1916" s="56">
        <v>31136</v>
      </c>
      <c r="E1916" s="56"/>
      <c r="F1916" s="56"/>
    </row>
    <row r="1917" spans="1:6" x14ac:dyDescent="0.25">
      <c r="A1917" s="56">
        <v>31137</v>
      </c>
      <c r="E1917" s="56"/>
      <c r="F1917" s="56"/>
    </row>
    <row r="1918" spans="1:6" x14ac:dyDescent="0.25">
      <c r="A1918" s="56">
        <v>31138</v>
      </c>
      <c r="E1918" s="56"/>
      <c r="F1918" s="56"/>
    </row>
    <row r="1919" spans="1:6" x14ac:dyDescent="0.25">
      <c r="A1919" s="56">
        <v>31139</v>
      </c>
      <c r="E1919" s="56"/>
      <c r="F1919" s="56"/>
    </row>
    <row r="1920" spans="1:6" x14ac:dyDescent="0.25">
      <c r="A1920" s="56">
        <v>31140</v>
      </c>
      <c r="E1920" s="56"/>
      <c r="F1920" s="56"/>
    </row>
    <row r="1921" spans="1:6" x14ac:dyDescent="0.25">
      <c r="A1921" s="56">
        <v>31141</v>
      </c>
      <c r="E1921" s="56"/>
      <c r="F1921" s="56"/>
    </row>
    <row r="1922" spans="1:6" x14ac:dyDescent="0.25">
      <c r="A1922" s="56">
        <v>31142</v>
      </c>
      <c r="E1922" s="56"/>
      <c r="F1922" s="56"/>
    </row>
    <row r="1923" spans="1:6" x14ac:dyDescent="0.25">
      <c r="A1923" s="56">
        <v>31143</v>
      </c>
      <c r="E1923" s="56"/>
      <c r="F1923" s="56"/>
    </row>
    <row r="1924" spans="1:6" x14ac:dyDescent="0.25">
      <c r="A1924" s="56">
        <v>31144</v>
      </c>
      <c r="E1924" s="56"/>
      <c r="F1924" s="56"/>
    </row>
    <row r="1925" spans="1:6" x14ac:dyDescent="0.25">
      <c r="A1925" s="56">
        <v>31145</v>
      </c>
      <c r="E1925" s="56"/>
      <c r="F1925" s="56"/>
    </row>
    <row r="1926" spans="1:6" x14ac:dyDescent="0.25">
      <c r="A1926" s="56">
        <v>31146</v>
      </c>
      <c r="E1926" s="56"/>
      <c r="F1926" s="56"/>
    </row>
    <row r="1927" spans="1:6" x14ac:dyDescent="0.25">
      <c r="A1927" s="56">
        <v>31147</v>
      </c>
      <c r="E1927" s="56"/>
      <c r="F1927" s="56"/>
    </row>
    <row r="1928" spans="1:6" x14ac:dyDescent="0.25">
      <c r="A1928" s="56">
        <v>31148</v>
      </c>
      <c r="E1928" s="56"/>
      <c r="F1928" s="56"/>
    </row>
    <row r="1929" spans="1:6" x14ac:dyDescent="0.25">
      <c r="A1929" s="56">
        <v>31149</v>
      </c>
      <c r="E1929" s="56"/>
      <c r="F1929" s="56"/>
    </row>
    <row r="1930" spans="1:6" x14ac:dyDescent="0.25">
      <c r="A1930" s="56">
        <v>31150</v>
      </c>
      <c r="E1930" s="56"/>
      <c r="F1930" s="56"/>
    </row>
    <row r="1931" spans="1:6" x14ac:dyDescent="0.25">
      <c r="A1931" s="56">
        <v>31151</v>
      </c>
      <c r="E1931" s="56"/>
      <c r="F1931" s="56"/>
    </row>
    <row r="1932" spans="1:6" x14ac:dyDescent="0.25">
      <c r="A1932" s="56">
        <v>31152</v>
      </c>
      <c r="E1932" s="56"/>
      <c r="F1932" s="56"/>
    </row>
    <row r="1933" spans="1:6" x14ac:dyDescent="0.25">
      <c r="A1933" s="56">
        <v>31153</v>
      </c>
      <c r="E1933" s="56"/>
      <c r="F1933" s="56"/>
    </row>
    <row r="1934" spans="1:6" x14ac:dyDescent="0.25">
      <c r="A1934" s="56">
        <v>31154</v>
      </c>
      <c r="E1934" s="56"/>
      <c r="F1934" s="56"/>
    </row>
    <row r="1935" spans="1:6" x14ac:dyDescent="0.25">
      <c r="A1935" s="56">
        <v>31155</v>
      </c>
      <c r="E1935" s="56"/>
      <c r="F1935" s="56"/>
    </row>
    <row r="1936" spans="1:6" x14ac:dyDescent="0.25">
      <c r="A1936" s="56">
        <v>31156</v>
      </c>
      <c r="E1936" s="56"/>
      <c r="F1936" s="56"/>
    </row>
    <row r="1937" spans="1:6" x14ac:dyDescent="0.25">
      <c r="A1937" s="56">
        <v>31157</v>
      </c>
      <c r="E1937" s="56"/>
      <c r="F1937" s="56"/>
    </row>
    <row r="1938" spans="1:6" x14ac:dyDescent="0.25">
      <c r="A1938" s="56">
        <v>31158</v>
      </c>
      <c r="E1938" s="56"/>
      <c r="F1938" s="56"/>
    </row>
    <row r="1939" spans="1:6" x14ac:dyDescent="0.25">
      <c r="A1939" s="56">
        <v>31159</v>
      </c>
      <c r="E1939" s="56"/>
      <c r="F1939" s="56"/>
    </row>
    <row r="1940" spans="1:6" x14ac:dyDescent="0.25">
      <c r="A1940" s="56">
        <v>31160</v>
      </c>
      <c r="E1940" s="56"/>
      <c r="F1940" s="56"/>
    </row>
    <row r="1941" spans="1:6" x14ac:dyDescent="0.25">
      <c r="A1941" s="56">
        <v>31161</v>
      </c>
      <c r="E1941" s="56"/>
      <c r="F1941" s="56"/>
    </row>
    <row r="1942" spans="1:6" x14ac:dyDescent="0.25">
      <c r="A1942" s="56">
        <v>31162</v>
      </c>
      <c r="E1942" s="56"/>
      <c r="F1942" s="56"/>
    </row>
    <row r="1943" spans="1:6" x14ac:dyDescent="0.25">
      <c r="A1943" s="56">
        <v>31163</v>
      </c>
      <c r="E1943" s="56"/>
      <c r="F1943" s="56"/>
    </row>
    <row r="1944" spans="1:6" x14ac:dyDescent="0.25">
      <c r="A1944" s="56">
        <v>31164</v>
      </c>
      <c r="E1944" s="56"/>
      <c r="F1944" s="56"/>
    </row>
    <row r="1945" spans="1:6" x14ac:dyDescent="0.25">
      <c r="A1945" s="56">
        <v>31165</v>
      </c>
      <c r="E1945" s="56"/>
      <c r="F1945" s="56"/>
    </row>
    <row r="1946" spans="1:6" x14ac:dyDescent="0.25">
      <c r="A1946" s="56">
        <v>31166</v>
      </c>
      <c r="E1946" s="56"/>
      <c r="F1946" s="56"/>
    </row>
    <row r="1947" spans="1:6" x14ac:dyDescent="0.25">
      <c r="A1947" s="56">
        <v>31167</v>
      </c>
      <c r="E1947" s="56"/>
      <c r="F1947" s="56"/>
    </row>
    <row r="1948" spans="1:6" x14ac:dyDescent="0.25">
      <c r="A1948" s="56">
        <v>31168</v>
      </c>
      <c r="E1948" s="56"/>
      <c r="F1948" s="56"/>
    </row>
    <row r="1949" spans="1:6" x14ac:dyDescent="0.25">
      <c r="A1949" s="56">
        <v>31169</v>
      </c>
      <c r="E1949" s="56"/>
      <c r="F1949" s="56"/>
    </row>
    <row r="1950" spans="1:6" x14ac:dyDescent="0.25">
      <c r="A1950" s="56">
        <v>31170</v>
      </c>
      <c r="E1950" s="56"/>
      <c r="F1950" s="56"/>
    </row>
    <row r="1951" spans="1:6" x14ac:dyDescent="0.25">
      <c r="A1951" s="56">
        <v>31171</v>
      </c>
      <c r="E1951" s="56"/>
      <c r="F1951" s="56"/>
    </row>
    <row r="1952" spans="1:6" x14ac:dyDescent="0.25">
      <c r="A1952" s="56">
        <v>31172</v>
      </c>
      <c r="E1952" s="56"/>
      <c r="F1952" s="56"/>
    </row>
    <row r="1953" spans="1:6" x14ac:dyDescent="0.25">
      <c r="A1953" s="56">
        <v>31173</v>
      </c>
      <c r="E1953" s="56"/>
      <c r="F1953" s="56"/>
    </row>
    <row r="1954" spans="1:6" x14ac:dyDescent="0.25">
      <c r="A1954" s="56">
        <v>31174</v>
      </c>
      <c r="E1954" s="56"/>
      <c r="F1954" s="56"/>
    </row>
    <row r="1955" spans="1:6" x14ac:dyDescent="0.25">
      <c r="A1955" s="56">
        <v>31175</v>
      </c>
      <c r="E1955" s="56"/>
      <c r="F1955" s="56"/>
    </row>
    <row r="1956" spans="1:6" x14ac:dyDescent="0.25">
      <c r="A1956" s="56">
        <v>31176</v>
      </c>
      <c r="E1956" s="56"/>
      <c r="F1956" s="56"/>
    </row>
    <row r="1957" spans="1:6" x14ac:dyDescent="0.25">
      <c r="A1957" s="56">
        <v>31177</v>
      </c>
      <c r="E1957" s="56"/>
      <c r="F1957" s="56"/>
    </row>
    <row r="1958" spans="1:6" x14ac:dyDescent="0.25">
      <c r="A1958" s="56">
        <v>31178</v>
      </c>
      <c r="E1958" s="56"/>
      <c r="F1958" s="56"/>
    </row>
    <row r="1959" spans="1:6" x14ac:dyDescent="0.25">
      <c r="A1959" s="56">
        <v>31179</v>
      </c>
      <c r="E1959" s="56"/>
      <c r="F1959" s="56"/>
    </row>
    <row r="1960" spans="1:6" x14ac:dyDescent="0.25">
      <c r="A1960" s="56">
        <v>31180</v>
      </c>
      <c r="E1960" s="56"/>
      <c r="F1960" s="56"/>
    </row>
    <row r="1961" spans="1:6" x14ac:dyDescent="0.25">
      <c r="A1961" s="56">
        <v>31181</v>
      </c>
      <c r="E1961" s="56"/>
      <c r="F1961" s="56"/>
    </row>
    <row r="1962" spans="1:6" x14ac:dyDescent="0.25">
      <c r="A1962" s="56">
        <v>31182</v>
      </c>
      <c r="E1962" s="56"/>
      <c r="F1962" s="56"/>
    </row>
    <row r="1963" spans="1:6" x14ac:dyDescent="0.25">
      <c r="A1963" s="56">
        <v>31183</v>
      </c>
      <c r="E1963" s="56"/>
      <c r="F1963" s="56"/>
    </row>
    <row r="1964" spans="1:6" x14ac:dyDescent="0.25">
      <c r="A1964" s="56">
        <v>31184</v>
      </c>
      <c r="E1964" s="56"/>
      <c r="F1964" s="56"/>
    </row>
    <row r="1965" spans="1:6" x14ac:dyDescent="0.25">
      <c r="A1965" s="56">
        <v>31185</v>
      </c>
      <c r="E1965" s="56"/>
      <c r="F1965" s="56"/>
    </row>
    <row r="1966" spans="1:6" x14ac:dyDescent="0.25">
      <c r="A1966" s="56">
        <v>31186</v>
      </c>
      <c r="E1966" s="56"/>
      <c r="F1966" s="56"/>
    </row>
    <row r="1967" spans="1:6" x14ac:dyDescent="0.25">
      <c r="A1967" s="56">
        <v>31187</v>
      </c>
      <c r="E1967" s="56"/>
      <c r="F1967" s="56"/>
    </row>
    <row r="1968" spans="1:6" x14ac:dyDescent="0.25">
      <c r="A1968" s="56">
        <v>31188</v>
      </c>
      <c r="E1968" s="56"/>
      <c r="F1968" s="56"/>
    </row>
    <row r="1969" spans="1:6" x14ac:dyDescent="0.25">
      <c r="A1969" s="56">
        <v>31189</v>
      </c>
      <c r="E1969" s="56"/>
      <c r="F1969" s="56"/>
    </row>
    <row r="1970" spans="1:6" x14ac:dyDescent="0.25">
      <c r="A1970" s="56">
        <v>31190</v>
      </c>
      <c r="E1970" s="56"/>
      <c r="F1970" s="56"/>
    </row>
    <row r="1971" spans="1:6" x14ac:dyDescent="0.25">
      <c r="A1971" s="56">
        <v>31191</v>
      </c>
      <c r="E1971" s="56"/>
      <c r="F1971" s="56"/>
    </row>
    <row r="1972" spans="1:6" x14ac:dyDescent="0.25">
      <c r="A1972" s="56">
        <v>31192</v>
      </c>
      <c r="E1972" s="56"/>
      <c r="F1972" s="56"/>
    </row>
    <row r="1973" spans="1:6" x14ac:dyDescent="0.25">
      <c r="A1973" s="56">
        <v>31193</v>
      </c>
      <c r="E1973" s="56"/>
      <c r="F1973" s="56"/>
    </row>
    <row r="1974" spans="1:6" x14ac:dyDescent="0.25">
      <c r="A1974" s="56">
        <v>31194</v>
      </c>
      <c r="E1974" s="56"/>
      <c r="F1974" s="56"/>
    </row>
    <row r="1975" spans="1:6" x14ac:dyDescent="0.25">
      <c r="A1975" s="56">
        <v>31195</v>
      </c>
      <c r="E1975" s="56"/>
      <c r="F1975" s="56"/>
    </row>
    <row r="1976" spans="1:6" x14ac:dyDescent="0.25">
      <c r="A1976" s="56">
        <v>31196</v>
      </c>
      <c r="E1976" s="56"/>
      <c r="F1976" s="56"/>
    </row>
    <row r="1977" spans="1:6" x14ac:dyDescent="0.25">
      <c r="A1977" s="56">
        <v>31197</v>
      </c>
      <c r="E1977" s="56"/>
      <c r="F1977" s="56"/>
    </row>
    <row r="1978" spans="1:6" x14ac:dyDescent="0.25">
      <c r="A1978" s="56">
        <v>31198</v>
      </c>
      <c r="E1978" s="56"/>
      <c r="F1978" s="56"/>
    </row>
    <row r="1979" spans="1:6" x14ac:dyDescent="0.25">
      <c r="A1979" s="56">
        <v>31199</v>
      </c>
      <c r="E1979" s="56"/>
      <c r="F1979" s="56"/>
    </row>
    <row r="1980" spans="1:6" x14ac:dyDescent="0.25">
      <c r="A1980" s="56">
        <v>31200</v>
      </c>
      <c r="E1980" s="56"/>
      <c r="F1980" s="56"/>
    </row>
    <row r="1981" spans="1:6" x14ac:dyDescent="0.25">
      <c r="A1981" s="56">
        <v>31201</v>
      </c>
      <c r="E1981" s="56"/>
      <c r="F1981" s="56"/>
    </row>
    <row r="1982" spans="1:6" x14ac:dyDescent="0.25">
      <c r="A1982" s="56">
        <v>31202</v>
      </c>
      <c r="E1982" s="56"/>
      <c r="F1982" s="56"/>
    </row>
    <row r="1983" spans="1:6" x14ac:dyDescent="0.25">
      <c r="A1983" s="56">
        <v>31203</v>
      </c>
      <c r="E1983" s="56"/>
      <c r="F1983" s="56"/>
    </row>
    <row r="1984" spans="1:6" x14ac:dyDescent="0.25">
      <c r="A1984" s="56">
        <v>31204</v>
      </c>
      <c r="E1984" s="56"/>
      <c r="F1984" s="56"/>
    </row>
    <row r="1985" spans="1:6" x14ac:dyDescent="0.25">
      <c r="A1985" s="56">
        <v>31205</v>
      </c>
      <c r="E1985" s="56"/>
      <c r="F1985" s="56"/>
    </row>
    <row r="1986" spans="1:6" x14ac:dyDescent="0.25">
      <c r="A1986" s="56">
        <v>31206</v>
      </c>
      <c r="E1986" s="56"/>
      <c r="F1986" s="56"/>
    </row>
    <row r="1987" spans="1:6" x14ac:dyDescent="0.25">
      <c r="A1987" s="56">
        <v>31207</v>
      </c>
      <c r="E1987" s="56"/>
      <c r="F1987" s="56"/>
    </row>
    <row r="1988" spans="1:6" x14ac:dyDescent="0.25">
      <c r="A1988" s="56">
        <v>31208</v>
      </c>
      <c r="E1988" s="56"/>
      <c r="F1988" s="56"/>
    </row>
    <row r="1989" spans="1:6" x14ac:dyDescent="0.25">
      <c r="A1989" s="56">
        <v>31209</v>
      </c>
      <c r="E1989" s="56"/>
      <c r="F1989" s="56"/>
    </row>
    <row r="1990" spans="1:6" x14ac:dyDescent="0.25">
      <c r="A1990" s="56">
        <v>31210</v>
      </c>
      <c r="E1990" s="56"/>
      <c r="F1990" s="56"/>
    </row>
    <row r="1991" spans="1:6" x14ac:dyDescent="0.25">
      <c r="A1991" s="56">
        <v>31211</v>
      </c>
      <c r="E1991" s="56"/>
      <c r="F1991" s="56"/>
    </row>
    <row r="1992" spans="1:6" x14ac:dyDescent="0.25">
      <c r="A1992" s="56">
        <v>31212</v>
      </c>
      <c r="E1992" s="56"/>
      <c r="F1992" s="56"/>
    </row>
    <row r="1993" spans="1:6" x14ac:dyDescent="0.25">
      <c r="A1993" s="56">
        <v>31213</v>
      </c>
      <c r="E1993" s="56"/>
      <c r="F1993" s="56"/>
    </row>
    <row r="1994" spans="1:6" x14ac:dyDescent="0.25">
      <c r="A1994" s="56">
        <v>31214</v>
      </c>
      <c r="E1994" s="56"/>
      <c r="F1994" s="56"/>
    </row>
    <row r="1995" spans="1:6" x14ac:dyDescent="0.25">
      <c r="A1995" s="56">
        <v>31215</v>
      </c>
      <c r="E1995" s="56"/>
      <c r="F1995" s="56"/>
    </row>
    <row r="1996" spans="1:6" x14ac:dyDescent="0.25">
      <c r="A1996" s="56">
        <v>31216</v>
      </c>
      <c r="E1996" s="56"/>
      <c r="F1996" s="56"/>
    </row>
    <row r="1997" spans="1:6" x14ac:dyDescent="0.25">
      <c r="A1997" s="56">
        <v>31217</v>
      </c>
      <c r="E1997" s="56"/>
      <c r="F1997" s="56"/>
    </row>
    <row r="1998" spans="1:6" x14ac:dyDescent="0.25">
      <c r="A1998" s="56">
        <v>31218</v>
      </c>
      <c r="E1998" s="56"/>
      <c r="F1998" s="56"/>
    </row>
    <row r="1999" spans="1:6" x14ac:dyDescent="0.25">
      <c r="A1999" s="56">
        <v>31219</v>
      </c>
      <c r="E1999" s="56"/>
      <c r="F1999" s="56"/>
    </row>
    <row r="2000" spans="1:6" x14ac:dyDescent="0.25">
      <c r="A2000" s="56">
        <v>31220</v>
      </c>
      <c r="E2000" s="56"/>
      <c r="F2000" s="56"/>
    </row>
    <row r="2001" spans="1:6" x14ac:dyDescent="0.25">
      <c r="A2001" s="56">
        <v>31221</v>
      </c>
      <c r="E2001" s="56"/>
      <c r="F2001" s="56"/>
    </row>
    <row r="2002" spans="1:6" x14ac:dyDescent="0.25">
      <c r="A2002" s="56">
        <v>31222</v>
      </c>
      <c r="E2002" s="56"/>
      <c r="F2002" s="56"/>
    </row>
    <row r="2003" spans="1:6" x14ac:dyDescent="0.25">
      <c r="A2003" s="56">
        <v>31223</v>
      </c>
      <c r="E2003" s="56"/>
      <c r="F2003" s="56"/>
    </row>
    <row r="2004" spans="1:6" x14ac:dyDescent="0.25">
      <c r="A2004" s="56">
        <v>31224</v>
      </c>
      <c r="E2004" s="56"/>
      <c r="F2004" s="56"/>
    </row>
    <row r="2005" spans="1:6" x14ac:dyDescent="0.25">
      <c r="A2005" s="56">
        <v>31225</v>
      </c>
      <c r="E2005" s="56"/>
      <c r="F2005" s="56"/>
    </row>
    <row r="2006" spans="1:6" x14ac:dyDescent="0.25">
      <c r="A2006" s="56">
        <v>31226</v>
      </c>
      <c r="E2006" s="56"/>
      <c r="F2006" s="56"/>
    </row>
    <row r="2007" spans="1:6" x14ac:dyDescent="0.25">
      <c r="A2007" s="56">
        <v>31227</v>
      </c>
      <c r="E2007" s="56"/>
      <c r="F2007" s="56"/>
    </row>
    <row r="2008" spans="1:6" x14ac:dyDescent="0.25">
      <c r="A2008" s="56">
        <v>31228</v>
      </c>
      <c r="E2008" s="56"/>
      <c r="F2008" s="56"/>
    </row>
    <row r="2009" spans="1:6" x14ac:dyDescent="0.25">
      <c r="A2009" s="56">
        <v>31229</v>
      </c>
      <c r="E2009" s="56"/>
      <c r="F2009" s="56"/>
    </row>
    <row r="2010" spans="1:6" x14ac:dyDescent="0.25">
      <c r="A2010" s="56">
        <v>31230</v>
      </c>
      <c r="E2010" s="56"/>
      <c r="F2010" s="56"/>
    </row>
    <row r="2011" spans="1:6" x14ac:dyDescent="0.25">
      <c r="A2011" s="56">
        <v>31231</v>
      </c>
      <c r="E2011" s="56"/>
      <c r="F2011" s="56"/>
    </row>
    <row r="2012" spans="1:6" x14ac:dyDescent="0.25">
      <c r="A2012" s="56">
        <v>31232</v>
      </c>
      <c r="E2012" s="56"/>
      <c r="F2012" s="56"/>
    </row>
    <row r="2013" spans="1:6" x14ac:dyDescent="0.25">
      <c r="A2013" s="56">
        <v>31233</v>
      </c>
      <c r="E2013" s="56"/>
      <c r="F2013" s="56"/>
    </row>
    <row r="2014" spans="1:6" x14ac:dyDescent="0.25">
      <c r="A2014" s="56">
        <v>31234</v>
      </c>
      <c r="E2014" s="56"/>
      <c r="F2014" s="56"/>
    </row>
    <row r="2015" spans="1:6" x14ac:dyDescent="0.25">
      <c r="A2015" s="56">
        <v>31235</v>
      </c>
      <c r="E2015" s="56"/>
      <c r="F2015" s="56"/>
    </row>
    <row r="2016" spans="1:6" x14ac:dyDescent="0.25">
      <c r="A2016" s="56">
        <v>31236</v>
      </c>
      <c r="E2016" s="56"/>
      <c r="F2016" s="56"/>
    </row>
    <row r="2017" spans="1:6" x14ac:dyDescent="0.25">
      <c r="A2017" s="56">
        <v>31237</v>
      </c>
      <c r="E2017" s="56"/>
      <c r="F2017" s="56"/>
    </row>
    <row r="2018" spans="1:6" x14ac:dyDescent="0.25">
      <c r="A2018" s="56">
        <v>31238</v>
      </c>
      <c r="E2018" s="56"/>
      <c r="F2018" s="56"/>
    </row>
    <row r="2019" spans="1:6" x14ac:dyDescent="0.25">
      <c r="A2019" s="56">
        <v>31239</v>
      </c>
      <c r="E2019" s="56"/>
      <c r="F2019" s="56"/>
    </row>
    <row r="2020" spans="1:6" x14ac:dyDescent="0.25">
      <c r="A2020" s="56">
        <v>31240</v>
      </c>
      <c r="E2020" s="56"/>
      <c r="F2020" s="56"/>
    </row>
    <row r="2021" spans="1:6" x14ac:dyDescent="0.25">
      <c r="A2021" s="56">
        <v>31241</v>
      </c>
      <c r="E2021" s="56"/>
      <c r="F2021" s="56"/>
    </row>
    <row r="2022" spans="1:6" x14ac:dyDescent="0.25">
      <c r="A2022" s="56">
        <v>31242</v>
      </c>
      <c r="E2022" s="56"/>
      <c r="F2022" s="56"/>
    </row>
    <row r="2023" spans="1:6" x14ac:dyDescent="0.25">
      <c r="A2023" s="56">
        <v>31243</v>
      </c>
      <c r="E2023" s="56"/>
      <c r="F2023" s="56"/>
    </row>
    <row r="2024" spans="1:6" x14ac:dyDescent="0.25">
      <c r="A2024" s="56">
        <v>31244</v>
      </c>
      <c r="E2024" s="56"/>
      <c r="F2024" s="56"/>
    </row>
    <row r="2025" spans="1:6" x14ac:dyDescent="0.25">
      <c r="A2025" s="56">
        <v>31245</v>
      </c>
      <c r="E2025" s="56"/>
      <c r="F2025" s="56"/>
    </row>
    <row r="2026" spans="1:6" x14ac:dyDescent="0.25">
      <c r="A2026" s="56">
        <v>31246</v>
      </c>
      <c r="E2026" s="56"/>
      <c r="F2026" s="56"/>
    </row>
    <row r="2027" spans="1:6" x14ac:dyDescent="0.25">
      <c r="A2027" s="56">
        <v>31247</v>
      </c>
      <c r="E2027" s="56"/>
      <c r="F2027" s="56"/>
    </row>
    <row r="2028" spans="1:6" x14ac:dyDescent="0.25">
      <c r="A2028" s="56">
        <v>31248</v>
      </c>
      <c r="E2028" s="56"/>
      <c r="F2028" s="56"/>
    </row>
    <row r="2029" spans="1:6" x14ac:dyDescent="0.25">
      <c r="A2029" s="56">
        <v>31249</v>
      </c>
      <c r="E2029" s="56"/>
      <c r="F2029" s="56"/>
    </row>
    <row r="2030" spans="1:6" x14ac:dyDescent="0.25">
      <c r="A2030" s="56">
        <v>31250</v>
      </c>
      <c r="E2030" s="56"/>
      <c r="F2030" s="56"/>
    </row>
    <row r="2031" spans="1:6" x14ac:dyDescent="0.25">
      <c r="A2031" s="56">
        <v>31251</v>
      </c>
      <c r="E2031" s="56"/>
      <c r="F2031" s="56"/>
    </row>
    <row r="2032" spans="1:6" x14ac:dyDescent="0.25">
      <c r="A2032" s="56">
        <v>31252</v>
      </c>
      <c r="E2032" s="56"/>
      <c r="F2032" s="56"/>
    </row>
    <row r="2033" spans="1:6" x14ac:dyDescent="0.25">
      <c r="A2033" s="56">
        <v>31253</v>
      </c>
      <c r="E2033" s="56"/>
      <c r="F2033" s="56"/>
    </row>
    <row r="2034" spans="1:6" x14ac:dyDescent="0.25">
      <c r="A2034" s="56">
        <v>31254</v>
      </c>
      <c r="E2034" s="56"/>
      <c r="F2034" s="56"/>
    </row>
    <row r="2035" spans="1:6" x14ac:dyDescent="0.25">
      <c r="A2035" s="56">
        <v>31255</v>
      </c>
      <c r="E2035" s="56"/>
      <c r="F2035" s="56"/>
    </row>
    <row r="2036" spans="1:6" x14ac:dyDescent="0.25">
      <c r="A2036" s="56">
        <v>31256</v>
      </c>
      <c r="E2036" s="56"/>
      <c r="F2036" s="56"/>
    </row>
    <row r="2037" spans="1:6" x14ac:dyDescent="0.25">
      <c r="A2037" s="56">
        <v>31257</v>
      </c>
      <c r="E2037" s="56"/>
      <c r="F2037" s="56"/>
    </row>
    <row r="2038" spans="1:6" x14ac:dyDescent="0.25">
      <c r="A2038" s="56">
        <v>31258</v>
      </c>
      <c r="E2038" s="56"/>
      <c r="F2038" s="56"/>
    </row>
    <row r="2039" spans="1:6" x14ac:dyDescent="0.25">
      <c r="A2039" s="56">
        <v>31259</v>
      </c>
      <c r="E2039" s="56"/>
      <c r="F2039" s="56"/>
    </row>
    <row r="2040" spans="1:6" x14ac:dyDescent="0.25">
      <c r="A2040" s="56">
        <v>31260</v>
      </c>
      <c r="E2040" s="56"/>
      <c r="F2040" s="56"/>
    </row>
    <row r="2041" spans="1:6" x14ac:dyDescent="0.25">
      <c r="A2041" s="56">
        <v>31261</v>
      </c>
      <c r="E2041" s="56"/>
      <c r="F2041" s="56"/>
    </row>
    <row r="2042" spans="1:6" x14ac:dyDescent="0.25">
      <c r="A2042" s="56">
        <v>31262</v>
      </c>
      <c r="E2042" s="56"/>
      <c r="F2042" s="56"/>
    </row>
    <row r="2043" spans="1:6" x14ac:dyDescent="0.25">
      <c r="A2043" s="56">
        <v>31263</v>
      </c>
      <c r="E2043" s="56"/>
      <c r="F2043" s="56"/>
    </row>
    <row r="2044" spans="1:6" x14ac:dyDescent="0.25">
      <c r="A2044" s="56">
        <v>31264</v>
      </c>
      <c r="E2044" s="56"/>
      <c r="F2044" s="56"/>
    </row>
    <row r="2045" spans="1:6" x14ac:dyDescent="0.25">
      <c r="A2045" s="56">
        <v>31265</v>
      </c>
      <c r="E2045" s="56"/>
      <c r="F2045" s="56"/>
    </row>
    <row r="2046" spans="1:6" x14ac:dyDescent="0.25">
      <c r="A2046" s="56">
        <v>31266</v>
      </c>
      <c r="E2046" s="56"/>
      <c r="F2046" s="56"/>
    </row>
    <row r="2047" spans="1:6" x14ac:dyDescent="0.25">
      <c r="A2047" s="56">
        <v>31267</v>
      </c>
      <c r="E2047" s="56"/>
      <c r="F2047" s="56"/>
    </row>
    <row r="2048" spans="1:6" x14ac:dyDescent="0.25">
      <c r="A2048" s="56">
        <v>31268</v>
      </c>
      <c r="E2048" s="56"/>
      <c r="F2048" s="56"/>
    </row>
    <row r="2049" spans="1:6" x14ac:dyDescent="0.25">
      <c r="A2049" s="56">
        <v>31269</v>
      </c>
      <c r="E2049" s="56"/>
      <c r="F2049" s="56"/>
    </row>
    <row r="2050" spans="1:6" x14ac:dyDescent="0.25">
      <c r="A2050" s="56">
        <v>31270</v>
      </c>
      <c r="E2050" s="56"/>
      <c r="F2050" s="56"/>
    </row>
    <row r="2051" spans="1:6" x14ac:dyDescent="0.25">
      <c r="A2051" s="56">
        <v>31271</v>
      </c>
      <c r="E2051" s="56"/>
      <c r="F2051" s="56"/>
    </row>
    <row r="2052" spans="1:6" x14ac:dyDescent="0.25">
      <c r="A2052" s="56">
        <v>31272</v>
      </c>
      <c r="E2052" s="56"/>
      <c r="F2052" s="56"/>
    </row>
    <row r="2053" spans="1:6" x14ac:dyDescent="0.25">
      <c r="A2053" s="56">
        <v>31273</v>
      </c>
      <c r="E2053" s="56"/>
      <c r="F2053" s="56"/>
    </row>
    <row r="2054" spans="1:6" x14ac:dyDescent="0.25">
      <c r="A2054" s="56">
        <v>31274</v>
      </c>
      <c r="E2054" s="56"/>
      <c r="F2054" s="56"/>
    </row>
    <row r="2055" spans="1:6" x14ac:dyDescent="0.25">
      <c r="A2055" s="56">
        <v>31275</v>
      </c>
      <c r="E2055" s="56"/>
      <c r="F2055" s="56"/>
    </row>
    <row r="2056" spans="1:6" x14ac:dyDescent="0.25">
      <c r="A2056" s="56">
        <v>31276</v>
      </c>
      <c r="E2056" s="56"/>
      <c r="F2056" s="56"/>
    </row>
    <row r="2057" spans="1:6" x14ac:dyDescent="0.25">
      <c r="A2057" s="56">
        <v>31277</v>
      </c>
      <c r="E2057" s="56"/>
      <c r="F2057" s="56"/>
    </row>
    <row r="2058" spans="1:6" x14ac:dyDescent="0.25">
      <c r="A2058" s="56">
        <v>31278</v>
      </c>
      <c r="E2058" s="56"/>
      <c r="F2058" s="56"/>
    </row>
    <row r="2059" spans="1:6" x14ac:dyDescent="0.25">
      <c r="A2059" s="56">
        <v>31279</v>
      </c>
      <c r="E2059" s="56"/>
      <c r="F2059" s="56"/>
    </row>
    <row r="2060" spans="1:6" x14ac:dyDescent="0.25">
      <c r="A2060" s="56">
        <v>31280</v>
      </c>
      <c r="E2060" s="56"/>
      <c r="F2060" s="56"/>
    </row>
    <row r="2061" spans="1:6" x14ac:dyDescent="0.25">
      <c r="A2061" s="56">
        <v>31281</v>
      </c>
      <c r="E2061" s="56"/>
      <c r="F2061" s="56"/>
    </row>
    <row r="2062" spans="1:6" x14ac:dyDescent="0.25">
      <c r="A2062" s="56">
        <v>31282</v>
      </c>
      <c r="E2062" s="56"/>
      <c r="F2062" s="56"/>
    </row>
    <row r="2063" spans="1:6" x14ac:dyDescent="0.25">
      <c r="A2063" s="56">
        <v>31283</v>
      </c>
      <c r="E2063" s="56"/>
      <c r="F2063" s="56"/>
    </row>
    <row r="2064" spans="1:6" x14ac:dyDescent="0.25">
      <c r="A2064" s="56">
        <v>31284</v>
      </c>
      <c r="E2064" s="56"/>
      <c r="F2064" s="56"/>
    </row>
    <row r="2065" spans="1:6" x14ac:dyDescent="0.25">
      <c r="A2065" s="56">
        <v>31285</v>
      </c>
      <c r="E2065" s="56"/>
      <c r="F2065" s="56"/>
    </row>
    <row r="2066" spans="1:6" x14ac:dyDescent="0.25">
      <c r="A2066" s="56">
        <v>31286</v>
      </c>
      <c r="E2066" s="56"/>
      <c r="F2066" s="56"/>
    </row>
    <row r="2067" spans="1:6" x14ac:dyDescent="0.25">
      <c r="A2067" s="56">
        <v>31287</v>
      </c>
      <c r="E2067" s="56"/>
      <c r="F2067" s="56"/>
    </row>
    <row r="2068" spans="1:6" x14ac:dyDescent="0.25">
      <c r="A2068" s="56">
        <v>31288</v>
      </c>
      <c r="E2068" s="56"/>
      <c r="F2068" s="56"/>
    </row>
    <row r="2069" spans="1:6" x14ac:dyDescent="0.25">
      <c r="A2069" s="56">
        <v>31289</v>
      </c>
      <c r="E2069" s="56"/>
      <c r="F2069" s="56"/>
    </row>
    <row r="2070" spans="1:6" x14ac:dyDescent="0.25">
      <c r="A2070" s="56">
        <v>31290</v>
      </c>
      <c r="E2070" s="56"/>
      <c r="F2070" s="56"/>
    </row>
    <row r="2071" spans="1:6" x14ac:dyDescent="0.25">
      <c r="A2071" s="56">
        <v>31291</v>
      </c>
      <c r="E2071" s="56"/>
      <c r="F2071" s="56"/>
    </row>
    <row r="2072" spans="1:6" x14ac:dyDescent="0.25">
      <c r="A2072" s="56">
        <v>31292</v>
      </c>
      <c r="E2072" s="56"/>
      <c r="F2072" s="56"/>
    </row>
    <row r="2073" spans="1:6" x14ac:dyDescent="0.25">
      <c r="A2073" s="56">
        <v>31293</v>
      </c>
      <c r="E2073" s="56"/>
      <c r="F2073" s="56"/>
    </row>
    <row r="2074" spans="1:6" x14ac:dyDescent="0.25">
      <c r="A2074" s="56">
        <v>31294</v>
      </c>
      <c r="E2074" s="56"/>
      <c r="F2074" s="56"/>
    </row>
    <row r="2075" spans="1:6" x14ac:dyDescent="0.25">
      <c r="A2075" s="56">
        <v>31295</v>
      </c>
      <c r="E2075" s="56"/>
      <c r="F2075" s="56"/>
    </row>
    <row r="2076" spans="1:6" x14ac:dyDescent="0.25">
      <c r="A2076" s="56">
        <v>31296</v>
      </c>
      <c r="E2076" s="56"/>
      <c r="F2076" s="56"/>
    </row>
    <row r="2077" spans="1:6" x14ac:dyDescent="0.25">
      <c r="A2077" s="56">
        <v>31297</v>
      </c>
      <c r="E2077" s="56"/>
      <c r="F2077" s="56"/>
    </row>
    <row r="2078" spans="1:6" x14ac:dyDescent="0.25">
      <c r="A2078" s="56">
        <v>31298</v>
      </c>
      <c r="E2078" s="56"/>
      <c r="F2078" s="56"/>
    </row>
    <row r="2079" spans="1:6" x14ac:dyDescent="0.25">
      <c r="A2079" s="56">
        <v>31299</v>
      </c>
      <c r="E2079" s="56"/>
      <c r="F2079" s="56"/>
    </row>
    <row r="2080" spans="1:6" x14ac:dyDescent="0.25">
      <c r="A2080" s="56">
        <v>31300</v>
      </c>
      <c r="E2080" s="56"/>
      <c r="F2080" s="56"/>
    </row>
    <row r="2081" spans="1:6" x14ac:dyDescent="0.25">
      <c r="A2081" s="56">
        <v>31301</v>
      </c>
      <c r="E2081" s="56"/>
      <c r="F2081" s="56"/>
    </row>
    <row r="2082" spans="1:6" x14ac:dyDescent="0.25">
      <c r="A2082" s="56">
        <v>31302</v>
      </c>
      <c r="E2082" s="56"/>
      <c r="F2082" s="56"/>
    </row>
    <row r="2083" spans="1:6" x14ac:dyDescent="0.25">
      <c r="A2083" s="56">
        <v>31303</v>
      </c>
      <c r="E2083" s="56"/>
      <c r="F2083" s="56"/>
    </row>
    <row r="2084" spans="1:6" x14ac:dyDescent="0.25">
      <c r="A2084" s="56">
        <v>31304</v>
      </c>
      <c r="E2084" s="56"/>
      <c r="F2084" s="56"/>
    </row>
    <row r="2085" spans="1:6" x14ac:dyDescent="0.25">
      <c r="A2085" s="56">
        <v>31305</v>
      </c>
      <c r="E2085" s="56"/>
      <c r="F2085" s="56"/>
    </row>
    <row r="2086" spans="1:6" x14ac:dyDescent="0.25">
      <c r="A2086" s="56">
        <v>31306</v>
      </c>
      <c r="E2086" s="56"/>
      <c r="F2086" s="56"/>
    </row>
    <row r="2087" spans="1:6" x14ac:dyDescent="0.25">
      <c r="A2087" s="56">
        <v>31307</v>
      </c>
      <c r="E2087" s="56"/>
      <c r="F2087" s="56"/>
    </row>
    <row r="2088" spans="1:6" x14ac:dyDescent="0.25">
      <c r="A2088" s="56">
        <v>31308</v>
      </c>
      <c r="E2088" s="56"/>
      <c r="F2088" s="56"/>
    </row>
    <row r="2089" spans="1:6" x14ac:dyDescent="0.25">
      <c r="A2089" s="56">
        <v>31309</v>
      </c>
      <c r="E2089" s="56"/>
      <c r="F2089" s="56"/>
    </row>
    <row r="2090" spans="1:6" x14ac:dyDescent="0.25">
      <c r="A2090" s="56">
        <v>31310</v>
      </c>
      <c r="E2090" s="56"/>
      <c r="F2090" s="56"/>
    </row>
    <row r="2091" spans="1:6" x14ac:dyDescent="0.25">
      <c r="A2091" s="56">
        <v>31311</v>
      </c>
      <c r="E2091" s="56"/>
      <c r="F2091" s="56"/>
    </row>
    <row r="2092" spans="1:6" x14ac:dyDescent="0.25">
      <c r="A2092" s="56">
        <v>31312</v>
      </c>
      <c r="E2092" s="56"/>
      <c r="F2092" s="56"/>
    </row>
    <row r="2093" spans="1:6" x14ac:dyDescent="0.25">
      <c r="A2093" s="56">
        <v>31313</v>
      </c>
      <c r="E2093" s="56"/>
      <c r="F2093" s="56"/>
    </row>
    <row r="2094" spans="1:6" x14ac:dyDescent="0.25">
      <c r="A2094" s="56">
        <v>31314</v>
      </c>
      <c r="E2094" s="56"/>
      <c r="F2094" s="56"/>
    </row>
    <row r="2095" spans="1:6" x14ac:dyDescent="0.25">
      <c r="A2095" s="56">
        <v>31315</v>
      </c>
      <c r="E2095" s="56"/>
      <c r="F2095" s="56"/>
    </row>
    <row r="2096" spans="1:6" x14ac:dyDescent="0.25">
      <c r="A2096" s="56">
        <v>31316</v>
      </c>
      <c r="E2096" s="56"/>
      <c r="F2096" s="56"/>
    </row>
    <row r="2097" spans="1:6" x14ac:dyDescent="0.25">
      <c r="A2097" s="56">
        <v>31317</v>
      </c>
      <c r="E2097" s="56"/>
      <c r="F2097" s="56"/>
    </row>
    <row r="2098" spans="1:6" x14ac:dyDescent="0.25">
      <c r="A2098" s="56">
        <v>31318</v>
      </c>
      <c r="E2098" s="56"/>
      <c r="F2098" s="56"/>
    </row>
    <row r="2099" spans="1:6" x14ac:dyDescent="0.25">
      <c r="A2099" s="56">
        <v>31319</v>
      </c>
      <c r="E2099" s="56"/>
      <c r="F2099" s="56"/>
    </row>
    <row r="2100" spans="1:6" x14ac:dyDescent="0.25">
      <c r="A2100" s="56">
        <v>31320</v>
      </c>
      <c r="E2100" s="56"/>
      <c r="F2100" s="56"/>
    </row>
    <row r="2101" spans="1:6" x14ac:dyDescent="0.25">
      <c r="A2101" s="56">
        <v>31321</v>
      </c>
      <c r="E2101" s="56"/>
      <c r="F2101" s="56"/>
    </row>
    <row r="2102" spans="1:6" x14ac:dyDescent="0.25">
      <c r="A2102" s="56">
        <v>31322</v>
      </c>
      <c r="E2102" s="56"/>
      <c r="F2102" s="56"/>
    </row>
    <row r="2103" spans="1:6" x14ac:dyDescent="0.25">
      <c r="A2103" s="56">
        <v>31323</v>
      </c>
      <c r="E2103" s="56"/>
      <c r="F2103" s="56"/>
    </row>
    <row r="2104" spans="1:6" x14ac:dyDescent="0.25">
      <c r="A2104" s="56">
        <v>31324</v>
      </c>
      <c r="E2104" s="56"/>
      <c r="F2104" s="56"/>
    </row>
    <row r="2105" spans="1:6" x14ac:dyDescent="0.25">
      <c r="A2105" s="56">
        <v>31325</v>
      </c>
      <c r="E2105" s="56"/>
      <c r="F2105" s="56"/>
    </row>
    <row r="2106" spans="1:6" x14ac:dyDescent="0.25">
      <c r="A2106" s="56">
        <v>31326</v>
      </c>
      <c r="E2106" s="56"/>
      <c r="F2106" s="56"/>
    </row>
    <row r="2107" spans="1:6" x14ac:dyDescent="0.25">
      <c r="A2107" s="56">
        <v>31327</v>
      </c>
      <c r="E2107" s="56"/>
      <c r="F2107" s="56"/>
    </row>
    <row r="2108" spans="1:6" x14ac:dyDescent="0.25">
      <c r="A2108" s="56">
        <v>31328</v>
      </c>
      <c r="E2108" s="56"/>
      <c r="F2108" s="56"/>
    </row>
    <row r="2109" spans="1:6" x14ac:dyDescent="0.25">
      <c r="A2109" s="56">
        <v>31329</v>
      </c>
      <c r="E2109" s="56"/>
      <c r="F2109" s="56"/>
    </row>
    <row r="2110" spans="1:6" x14ac:dyDescent="0.25">
      <c r="A2110" s="56">
        <v>31330</v>
      </c>
      <c r="E2110" s="56"/>
      <c r="F2110" s="56"/>
    </row>
    <row r="2111" spans="1:6" x14ac:dyDescent="0.25">
      <c r="A2111" s="56">
        <v>31331</v>
      </c>
      <c r="E2111" s="56"/>
      <c r="F2111" s="56"/>
    </row>
    <row r="2112" spans="1:6" x14ac:dyDescent="0.25">
      <c r="A2112" s="56">
        <v>31332</v>
      </c>
      <c r="E2112" s="56"/>
      <c r="F2112" s="56"/>
    </row>
    <row r="2113" spans="1:6" x14ac:dyDescent="0.25">
      <c r="A2113" s="56">
        <v>31333</v>
      </c>
      <c r="E2113" s="56"/>
      <c r="F2113" s="56"/>
    </row>
    <row r="2114" spans="1:6" x14ac:dyDescent="0.25">
      <c r="A2114" s="56">
        <v>31334</v>
      </c>
      <c r="E2114" s="56"/>
      <c r="F2114" s="56"/>
    </row>
    <row r="2115" spans="1:6" x14ac:dyDescent="0.25">
      <c r="A2115" s="56">
        <v>31335</v>
      </c>
      <c r="E2115" s="56"/>
      <c r="F2115" s="56"/>
    </row>
    <row r="2116" spans="1:6" x14ac:dyDescent="0.25">
      <c r="A2116" s="56">
        <v>31336</v>
      </c>
      <c r="E2116" s="56"/>
      <c r="F2116" s="56"/>
    </row>
    <row r="2117" spans="1:6" x14ac:dyDescent="0.25">
      <c r="A2117" s="56">
        <v>31337</v>
      </c>
      <c r="E2117" s="56"/>
      <c r="F2117" s="56"/>
    </row>
    <row r="2118" spans="1:6" x14ac:dyDescent="0.25">
      <c r="A2118" s="56">
        <v>31338</v>
      </c>
      <c r="E2118" s="56"/>
      <c r="F2118" s="56"/>
    </row>
    <row r="2119" spans="1:6" x14ac:dyDescent="0.25">
      <c r="A2119" s="56">
        <v>31339</v>
      </c>
      <c r="E2119" s="56"/>
      <c r="F2119" s="56"/>
    </row>
    <row r="2120" spans="1:6" x14ac:dyDescent="0.25">
      <c r="A2120" s="56">
        <v>31340</v>
      </c>
      <c r="E2120" s="56"/>
      <c r="F2120" s="56"/>
    </row>
    <row r="2121" spans="1:6" x14ac:dyDescent="0.25">
      <c r="A2121" s="56">
        <v>31341</v>
      </c>
      <c r="E2121" s="56"/>
      <c r="F2121" s="56"/>
    </row>
    <row r="2122" spans="1:6" x14ac:dyDescent="0.25">
      <c r="A2122" s="56">
        <v>31342</v>
      </c>
      <c r="E2122" s="56"/>
      <c r="F2122" s="56"/>
    </row>
    <row r="2123" spans="1:6" x14ac:dyDescent="0.25">
      <c r="A2123" s="56">
        <v>31343</v>
      </c>
      <c r="E2123" s="56"/>
      <c r="F2123" s="56"/>
    </row>
    <row r="2124" spans="1:6" x14ac:dyDescent="0.25">
      <c r="A2124" s="56">
        <v>31344</v>
      </c>
      <c r="E2124" s="56"/>
      <c r="F2124" s="56"/>
    </row>
    <row r="2125" spans="1:6" x14ac:dyDescent="0.25">
      <c r="A2125" s="56">
        <v>31345</v>
      </c>
      <c r="E2125" s="56"/>
      <c r="F2125" s="56"/>
    </row>
    <row r="2126" spans="1:6" x14ac:dyDescent="0.25">
      <c r="A2126" s="56">
        <v>31346</v>
      </c>
      <c r="E2126" s="56"/>
      <c r="F2126" s="56"/>
    </row>
    <row r="2127" spans="1:6" x14ac:dyDescent="0.25">
      <c r="A2127" s="56">
        <v>31347</v>
      </c>
      <c r="E2127" s="56"/>
      <c r="F2127" s="56"/>
    </row>
    <row r="2128" spans="1:6" x14ac:dyDescent="0.25">
      <c r="A2128" s="56">
        <v>31348</v>
      </c>
      <c r="E2128" s="56"/>
      <c r="F2128" s="56"/>
    </row>
    <row r="2129" spans="1:6" x14ac:dyDescent="0.25">
      <c r="A2129" s="56">
        <v>31349</v>
      </c>
      <c r="E2129" s="56"/>
      <c r="F2129" s="56"/>
    </row>
    <row r="2130" spans="1:6" x14ac:dyDescent="0.25">
      <c r="A2130" s="56">
        <v>31350</v>
      </c>
      <c r="E2130" s="56"/>
      <c r="F2130" s="56"/>
    </row>
    <row r="2131" spans="1:6" x14ac:dyDescent="0.25">
      <c r="A2131" s="56">
        <v>31351</v>
      </c>
      <c r="E2131" s="56"/>
      <c r="F2131" s="56"/>
    </row>
    <row r="2132" spans="1:6" x14ac:dyDescent="0.25">
      <c r="A2132" s="56">
        <v>31352</v>
      </c>
      <c r="E2132" s="56"/>
      <c r="F2132" s="56"/>
    </row>
    <row r="2133" spans="1:6" x14ac:dyDescent="0.25">
      <c r="A2133" s="56">
        <v>31353</v>
      </c>
      <c r="E2133" s="56"/>
      <c r="F2133" s="56"/>
    </row>
    <row r="2134" spans="1:6" x14ac:dyDescent="0.25">
      <c r="A2134" s="56">
        <v>31354</v>
      </c>
      <c r="E2134" s="56"/>
      <c r="F2134" s="56"/>
    </row>
    <row r="2135" spans="1:6" x14ac:dyDescent="0.25">
      <c r="A2135" s="56">
        <v>31355</v>
      </c>
      <c r="E2135" s="56"/>
      <c r="F2135" s="56"/>
    </row>
    <row r="2136" spans="1:6" x14ac:dyDescent="0.25">
      <c r="A2136" s="56">
        <v>31356</v>
      </c>
      <c r="E2136" s="56"/>
      <c r="F2136" s="56"/>
    </row>
    <row r="2137" spans="1:6" x14ac:dyDescent="0.25">
      <c r="A2137" s="56">
        <v>31357</v>
      </c>
      <c r="E2137" s="56"/>
      <c r="F2137" s="56"/>
    </row>
    <row r="2138" spans="1:6" x14ac:dyDescent="0.25">
      <c r="A2138" s="56">
        <v>31358</v>
      </c>
      <c r="E2138" s="56"/>
      <c r="F2138" s="56"/>
    </row>
    <row r="2139" spans="1:6" x14ac:dyDescent="0.25">
      <c r="A2139" s="56">
        <v>31359</v>
      </c>
      <c r="E2139" s="56"/>
      <c r="F2139" s="56"/>
    </row>
    <row r="2140" spans="1:6" x14ac:dyDescent="0.25">
      <c r="A2140" s="56">
        <v>31360</v>
      </c>
      <c r="E2140" s="56"/>
      <c r="F2140" s="56"/>
    </row>
    <row r="2141" spans="1:6" x14ac:dyDescent="0.25">
      <c r="A2141" s="56">
        <v>31361</v>
      </c>
      <c r="E2141" s="56"/>
      <c r="F2141" s="56"/>
    </row>
    <row r="2142" spans="1:6" x14ac:dyDescent="0.25">
      <c r="A2142" s="56">
        <v>31362</v>
      </c>
      <c r="E2142" s="56"/>
      <c r="F2142" s="56"/>
    </row>
    <row r="2143" spans="1:6" x14ac:dyDescent="0.25">
      <c r="A2143" s="56">
        <v>31363</v>
      </c>
      <c r="E2143" s="56"/>
      <c r="F2143" s="56"/>
    </row>
    <row r="2144" spans="1:6" x14ac:dyDescent="0.25">
      <c r="A2144" s="56">
        <v>31364</v>
      </c>
      <c r="E2144" s="56"/>
      <c r="F2144" s="56"/>
    </row>
    <row r="2145" spans="1:6" x14ac:dyDescent="0.25">
      <c r="A2145" s="56">
        <v>31365</v>
      </c>
      <c r="E2145" s="56"/>
      <c r="F2145" s="56"/>
    </row>
    <row r="2146" spans="1:6" x14ac:dyDescent="0.25">
      <c r="A2146" s="56">
        <v>31366</v>
      </c>
      <c r="E2146" s="56"/>
      <c r="F2146" s="56"/>
    </row>
    <row r="2147" spans="1:6" x14ac:dyDescent="0.25">
      <c r="A2147" s="56">
        <v>31367</v>
      </c>
      <c r="E2147" s="56"/>
      <c r="F2147" s="56"/>
    </row>
    <row r="2148" spans="1:6" x14ac:dyDescent="0.25">
      <c r="A2148" s="56">
        <v>31368</v>
      </c>
      <c r="E2148" s="56"/>
      <c r="F2148" s="56"/>
    </row>
    <row r="2149" spans="1:6" x14ac:dyDescent="0.25">
      <c r="A2149" s="56">
        <v>31369</v>
      </c>
      <c r="E2149" s="56"/>
      <c r="F2149" s="56"/>
    </row>
    <row r="2150" spans="1:6" x14ac:dyDescent="0.25">
      <c r="A2150" s="56">
        <v>31370</v>
      </c>
      <c r="E2150" s="56"/>
      <c r="F2150" s="56"/>
    </row>
    <row r="2151" spans="1:6" x14ac:dyDescent="0.25">
      <c r="A2151" s="56">
        <v>31371</v>
      </c>
      <c r="E2151" s="56"/>
      <c r="F2151" s="56"/>
    </row>
    <row r="2152" spans="1:6" x14ac:dyDescent="0.25">
      <c r="A2152" s="56">
        <v>31372</v>
      </c>
      <c r="E2152" s="56"/>
      <c r="F2152" s="56"/>
    </row>
    <row r="2153" spans="1:6" x14ac:dyDescent="0.25">
      <c r="A2153" s="56">
        <v>31373</v>
      </c>
      <c r="E2153" s="56"/>
      <c r="F2153" s="56"/>
    </row>
    <row r="2154" spans="1:6" x14ac:dyDescent="0.25">
      <c r="A2154" s="56">
        <v>31374</v>
      </c>
      <c r="E2154" s="56"/>
      <c r="F2154" s="56"/>
    </row>
    <row r="2155" spans="1:6" x14ac:dyDescent="0.25">
      <c r="A2155" s="56">
        <v>31375</v>
      </c>
      <c r="E2155" s="56"/>
      <c r="F2155" s="56"/>
    </row>
    <row r="2156" spans="1:6" x14ac:dyDescent="0.25">
      <c r="A2156" s="56">
        <v>31376</v>
      </c>
      <c r="E2156" s="56"/>
      <c r="F2156" s="56"/>
    </row>
    <row r="2157" spans="1:6" x14ac:dyDescent="0.25">
      <c r="A2157" s="56">
        <v>31377</v>
      </c>
      <c r="E2157" s="56"/>
      <c r="F2157" s="56"/>
    </row>
    <row r="2158" spans="1:6" x14ac:dyDescent="0.25">
      <c r="A2158" s="56">
        <v>31378</v>
      </c>
      <c r="E2158" s="56"/>
      <c r="F2158" s="56"/>
    </row>
    <row r="2159" spans="1:6" x14ac:dyDescent="0.25">
      <c r="A2159" s="56">
        <v>31379</v>
      </c>
      <c r="E2159" s="56"/>
      <c r="F2159" s="56"/>
    </row>
    <row r="2160" spans="1:6" x14ac:dyDescent="0.25">
      <c r="A2160" s="56">
        <v>31380</v>
      </c>
      <c r="E2160" s="56"/>
      <c r="F2160" s="56"/>
    </row>
    <row r="2161" spans="1:6" x14ac:dyDescent="0.25">
      <c r="A2161" s="56">
        <v>31381</v>
      </c>
      <c r="E2161" s="56"/>
      <c r="F2161" s="56"/>
    </row>
    <row r="2162" spans="1:6" x14ac:dyDescent="0.25">
      <c r="A2162" s="56">
        <v>31382</v>
      </c>
      <c r="E2162" s="56"/>
      <c r="F2162" s="56"/>
    </row>
    <row r="2163" spans="1:6" x14ac:dyDescent="0.25">
      <c r="A2163" s="56">
        <v>31383</v>
      </c>
      <c r="E2163" s="56"/>
      <c r="F2163" s="56"/>
    </row>
    <row r="2164" spans="1:6" x14ac:dyDescent="0.25">
      <c r="A2164" s="56">
        <v>31384</v>
      </c>
      <c r="E2164" s="56"/>
      <c r="F2164" s="56"/>
    </row>
    <row r="2165" spans="1:6" x14ac:dyDescent="0.25">
      <c r="A2165" s="56">
        <v>31385</v>
      </c>
      <c r="E2165" s="56"/>
      <c r="F2165" s="56"/>
    </row>
    <row r="2166" spans="1:6" x14ac:dyDescent="0.25">
      <c r="A2166" s="56">
        <v>31386</v>
      </c>
      <c r="E2166" s="56"/>
      <c r="F2166" s="56"/>
    </row>
    <row r="2167" spans="1:6" x14ac:dyDescent="0.25">
      <c r="A2167" s="56">
        <v>31387</v>
      </c>
      <c r="E2167" s="56"/>
      <c r="F2167" s="56"/>
    </row>
    <row r="2168" spans="1:6" x14ac:dyDescent="0.25">
      <c r="A2168" s="56">
        <v>31388</v>
      </c>
      <c r="E2168" s="56"/>
      <c r="F2168" s="56"/>
    </row>
    <row r="2169" spans="1:6" x14ac:dyDescent="0.25">
      <c r="A2169" s="56">
        <v>31389</v>
      </c>
      <c r="E2169" s="56"/>
      <c r="F2169" s="56"/>
    </row>
    <row r="2170" spans="1:6" x14ac:dyDescent="0.25">
      <c r="A2170" s="56">
        <v>31390</v>
      </c>
      <c r="E2170" s="56"/>
      <c r="F2170" s="56"/>
    </row>
    <row r="2171" spans="1:6" x14ac:dyDescent="0.25">
      <c r="A2171" s="56">
        <v>31391</v>
      </c>
      <c r="E2171" s="56"/>
      <c r="F2171" s="56"/>
    </row>
    <row r="2172" spans="1:6" x14ac:dyDescent="0.25">
      <c r="A2172" s="56">
        <v>31392</v>
      </c>
      <c r="E2172" s="56"/>
      <c r="F2172" s="56"/>
    </row>
    <row r="2173" spans="1:6" x14ac:dyDescent="0.25">
      <c r="A2173" s="56">
        <v>31393</v>
      </c>
      <c r="E2173" s="56"/>
      <c r="F2173" s="56"/>
    </row>
    <row r="2174" spans="1:6" x14ac:dyDescent="0.25">
      <c r="A2174" s="56">
        <v>31394</v>
      </c>
      <c r="E2174" s="56"/>
      <c r="F2174" s="56"/>
    </row>
    <row r="2175" spans="1:6" x14ac:dyDescent="0.25">
      <c r="A2175" s="56">
        <v>31395</v>
      </c>
      <c r="E2175" s="56"/>
      <c r="F2175" s="56"/>
    </row>
    <row r="2176" spans="1:6" x14ac:dyDescent="0.25">
      <c r="A2176" s="56">
        <v>31396</v>
      </c>
      <c r="E2176" s="56"/>
      <c r="F2176" s="56"/>
    </row>
    <row r="2177" spans="1:6" x14ac:dyDescent="0.25">
      <c r="A2177" s="56">
        <v>31397</v>
      </c>
      <c r="E2177" s="56"/>
      <c r="F2177" s="56"/>
    </row>
    <row r="2178" spans="1:6" x14ac:dyDescent="0.25">
      <c r="A2178" s="56">
        <v>31398</v>
      </c>
      <c r="E2178" s="56"/>
      <c r="F2178" s="56"/>
    </row>
    <row r="2179" spans="1:6" x14ac:dyDescent="0.25">
      <c r="A2179" s="56">
        <v>31399</v>
      </c>
      <c r="E2179" s="56"/>
      <c r="F2179" s="56"/>
    </row>
    <row r="2180" spans="1:6" x14ac:dyDescent="0.25">
      <c r="A2180" s="56">
        <v>31400</v>
      </c>
      <c r="E2180" s="56"/>
      <c r="F2180" s="56"/>
    </row>
    <row r="2181" spans="1:6" x14ac:dyDescent="0.25">
      <c r="A2181" s="56">
        <v>31401</v>
      </c>
      <c r="E2181" s="56"/>
      <c r="F2181" s="56"/>
    </row>
    <row r="2182" spans="1:6" x14ac:dyDescent="0.25">
      <c r="A2182" s="56">
        <v>31402</v>
      </c>
      <c r="E2182" s="56"/>
      <c r="F2182" s="56"/>
    </row>
    <row r="2183" spans="1:6" x14ac:dyDescent="0.25">
      <c r="A2183" s="56">
        <v>31403</v>
      </c>
      <c r="E2183" s="56"/>
      <c r="F2183" s="56"/>
    </row>
    <row r="2184" spans="1:6" x14ac:dyDescent="0.25">
      <c r="A2184" s="56">
        <v>31404</v>
      </c>
      <c r="E2184" s="56"/>
      <c r="F2184" s="56"/>
    </row>
    <row r="2185" spans="1:6" x14ac:dyDescent="0.25">
      <c r="A2185" s="56">
        <v>31405</v>
      </c>
      <c r="E2185" s="56"/>
      <c r="F2185" s="56"/>
    </row>
    <row r="2186" spans="1:6" x14ac:dyDescent="0.25">
      <c r="A2186" s="56">
        <v>31406</v>
      </c>
      <c r="E2186" s="56"/>
      <c r="F2186" s="56"/>
    </row>
    <row r="2187" spans="1:6" x14ac:dyDescent="0.25">
      <c r="A2187" s="56">
        <v>31407</v>
      </c>
      <c r="E2187" s="56"/>
      <c r="F2187" s="56"/>
    </row>
    <row r="2188" spans="1:6" x14ac:dyDescent="0.25">
      <c r="A2188" s="56">
        <v>31408</v>
      </c>
      <c r="E2188" s="56"/>
      <c r="F2188" s="56"/>
    </row>
    <row r="2189" spans="1:6" x14ac:dyDescent="0.25">
      <c r="A2189" s="56">
        <v>31409</v>
      </c>
      <c r="E2189" s="56"/>
      <c r="F2189" s="56"/>
    </row>
    <row r="2190" spans="1:6" x14ac:dyDescent="0.25">
      <c r="A2190" s="56">
        <v>31410</v>
      </c>
      <c r="E2190" s="56"/>
      <c r="F2190" s="56"/>
    </row>
    <row r="2191" spans="1:6" x14ac:dyDescent="0.25">
      <c r="A2191" s="56">
        <v>31411</v>
      </c>
      <c r="E2191" s="56"/>
      <c r="F2191" s="56"/>
    </row>
    <row r="2192" spans="1:6" x14ac:dyDescent="0.25">
      <c r="A2192" s="56">
        <v>31412</v>
      </c>
      <c r="E2192" s="56"/>
      <c r="F2192" s="56"/>
    </row>
    <row r="2193" spans="1:6" x14ac:dyDescent="0.25">
      <c r="A2193" s="56">
        <v>31413</v>
      </c>
      <c r="E2193" s="56"/>
      <c r="F2193" s="56"/>
    </row>
    <row r="2194" spans="1:6" x14ac:dyDescent="0.25">
      <c r="A2194" s="56">
        <v>31414</v>
      </c>
      <c r="E2194" s="56"/>
      <c r="F2194" s="56"/>
    </row>
    <row r="2195" spans="1:6" x14ac:dyDescent="0.25">
      <c r="A2195" s="56">
        <v>31415</v>
      </c>
      <c r="E2195" s="56"/>
      <c r="F2195" s="56"/>
    </row>
    <row r="2196" spans="1:6" x14ac:dyDescent="0.25">
      <c r="A2196" s="56">
        <v>31416</v>
      </c>
      <c r="E2196" s="56"/>
      <c r="F2196" s="56"/>
    </row>
    <row r="2197" spans="1:6" x14ac:dyDescent="0.25">
      <c r="A2197" s="56">
        <v>31417</v>
      </c>
      <c r="E2197" s="56"/>
      <c r="F2197" s="56"/>
    </row>
    <row r="2198" spans="1:6" x14ac:dyDescent="0.25">
      <c r="A2198" s="56">
        <v>31418</v>
      </c>
      <c r="E2198" s="56"/>
      <c r="F2198" s="56"/>
    </row>
    <row r="2199" spans="1:6" x14ac:dyDescent="0.25">
      <c r="A2199" s="56">
        <v>31419</v>
      </c>
      <c r="E2199" s="56"/>
      <c r="F2199" s="56"/>
    </row>
    <row r="2200" spans="1:6" x14ac:dyDescent="0.25">
      <c r="A2200" s="56">
        <v>31420</v>
      </c>
      <c r="E2200" s="56"/>
      <c r="F2200" s="56"/>
    </row>
    <row r="2201" spans="1:6" x14ac:dyDescent="0.25">
      <c r="A2201" s="56">
        <v>31421</v>
      </c>
      <c r="E2201" s="56"/>
      <c r="F2201" s="56"/>
    </row>
    <row r="2202" spans="1:6" x14ac:dyDescent="0.25">
      <c r="A2202" s="56">
        <v>31422</v>
      </c>
      <c r="E2202" s="56"/>
      <c r="F2202" s="56"/>
    </row>
    <row r="2203" spans="1:6" x14ac:dyDescent="0.25">
      <c r="A2203" s="56">
        <v>31423</v>
      </c>
      <c r="E2203" s="56"/>
      <c r="F2203" s="56"/>
    </row>
    <row r="2204" spans="1:6" x14ac:dyDescent="0.25">
      <c r="A2204" s="56">
        <v>31424</v>
      </c>
      <c r="E2204" s="56"/>
      <c r="F2204" s="56"/>
    </row>
    <row r="2205" spans="1:6" x14ac:dyDescent="0.25">
      <c r="A2205" s="56">
        <v>31425</v>
      </c>
      <c r="E2205" s="56"/>
      <c r="F2205" s="56"/>
    </row>
    <row r="2206" spans="1:6" x14ac:dyDescent="0.25">
      <c r="A2206" s="56">
        <v>31426</v>
      </c>
      <c r="E2206" s="56"/>
      <c r="F2206" s="56"/>
    </row>
    <row r="2207" spans="1:6" x14ac:dyDescent="0.25">
      <c r="A2207" s="56">
        <v>31427</v>
      </c>
      <c r="E2207" s="56"/>
      <c r="F2207" s="56"/>
    </row>
    <row r="2208" spans="1:6" x14ac:dyDescent="0.25">
      <c r="A2208" s="56">
        <v>31428</v>
      </c>
      <c r="E2208" s="56"/>
      <c r="F2208" s="56"/>
    </row>
    <row r="2209" spans="1:6" x14ac:dyDescent="0.25">
      <c r="A2209" s="56">
        <v>31429</v>
      </c>
      <c r="E2209" s="56"/>
      <c r="F2209" s="56"/>
    </row>
    <row r="2210" spans="1:6" x14ac:dyDescent="0.25">
      <c r="A2210" s="56">
        <v>31430</v>
      </c>
      <c r="E2210" s="56"/>
      <c r="F2210" s="56"/>
    </row>
    <row r="2211" spans="1:6" x14ac:dyDescent="0.25">
      <c r="A2211" s="56">
        <v>31431</v>
      </c>
      <c r="E2211" s="56"/>
      <c r="F2211" s="56"/>
    </row>
    <row r="2212" spans="1:6" x14ac:dyDescent="0.25">
      <c r="A2212" s="56">
        <v>31432</v>
      </c>
      <c r="E2212" s="56"/>
      <c r="F2212" s="56"/>
    </row>
    <row r="2213" spans="1:6" x14ac:dyDescent="0.25">
      <c r="A2213" s="56">
        <v>31433</v>
      </c>
      <c r="E2213" s="56"/>
      <c r="F2213" s="56"/>
    </row>
    <row r="2214" spans="1:6" x14ac:dyDescent="0.25">
      <c r="A2214" s="56">
        <v>31434</v>
      </c>
      <c r="E2214" s="56"/>
      <c r="F2214" s="56"/>
    </row>
    <row r="2215" spans="1:6" x14ac:dyDescent="0.25">
      <c r="A2215" s="56">
        <v>31435</v>
      </c>
      <c r="E2215" s="56"/>
      <c r="F2215" s="56"/>
    </row>
    <row r="2216" spans="1:6" x14ac:dyDescent="0.25">
      <c r="A2216" s="56">
        <v>31436</v>
      </c>
      <c r="E2216" s="56"/>
      <c r="F2216" s="56"/>
    </row>
    <row r="2217" spans="1:6" x14ac:dyDescent="0.25">
      <c r="A2217" s="56">
        <v>31437</v>
      </c>
      <c r="E2217" s="56"/>
      <c r="F2217" s="56"/>
    </row>
    <row r="2218" spans="1:6" x14ac:dyDescent="0.25">
      <c r="A2218" s="56">
        <v>31438</v>
      </c>
      <c r="E2218" s="56"/>
      <c r="F2218" s="56"/>
    </row>
    <row r="2219" spans="1:6" x14ac:dyDescent="0.25">
      <c r="A2219" s="56">
        <v>31439</v>
      </c>
      <c r="E2219" s="56"/>
      <c r="F2219" s="56"/>
    </row>
    <row r="2220" spans="1:6" x14ac:dyDescent="0.25">
      <c r="A2220" s="56">
        <v>31440</v>
      </c>
      <c r="E2220" s="56"/>
      <c r="F2220" s="56"/>
    </row>
    <row r="2221" spans="1:6" x14ac:dyDescent="0.25">
      <c r="A2221" s="56">
        <v>31441</v>
      </c>
      <c r="E2221" s="56"/>
      <c r="F2221" s="56"/>
    </row>
    <row r="2222" spans="1:6" x14ac:dyDescent="0.25">
      <c r="A2222" s="56">
        <v>31442</v>
      </c>
      <c r="E2222" s="56"/>
      <c r="F2222" s="56"/>
    </row>
    <row r="2223" spans="1:6" x14ac:dyDescent="0.25">
      <c r="A2223" s="56">
        <v>31443</v>
      </c>
      <c r="E2223" s="56"/>
      <c r="F2223" s="56"/>
    </row>
    <row r="2224" spans="1:6" x14ac:dyDescent="0.25">
      <c r="A2224" s="56">
        <v>31444</v>
      </c>
      <c r="E2224" s="56"/>
      <c r="F2224" s="56"/>
    </row>
    <row r="2225" spans="1:6" x14ac:dyDescent="0.25">
      <c r="A2225" s="56">
        <v>31445</v>
      </c>
      <c r="E2225" s="56"/>
      <c r="F2225" s="56"/>
    </row>
    <row r="2226" spans="1:6" x14ac:dyDescent="0.25">
      <c r="A2226" s="56">
        <v>31446</v>
      </c>
      <c r="E2226" s="56"/>
      <c r="F2226" s="56"/>
    </row>
    <row r="2227" spans="1:6" x14ac:dyDescent="0.25">
      <c r="A2227" s="56">
        <v>31447</v>
      </c>
      <c r="E2227" s="56"/>
      <c r="F2227" s="56"/>
    </row>
    <row r="2228" spans="1:6" x14ac:dyDescent="0.25">
      <c r="A2228" s="56">
        <v>31448</v>
      </c>
      <c r="E2228" s="56"/>
      <c r="F2228" s="56"/>
    </row>
    <row r="2229" spans="1:6" x14ac:dyDescent="0.25">
      <c r="A2229" s="56">
        <v>31449</v>
      </c>
      <c r="E2229" s="56"/>
      <c r="F2229" s="56"/>
    </row>
    <row r="2230" spans="1:6" x14ac:dyDescent="0.25">
      <c r="A2230" s="56">
        <v>31450</v>
      </c>
      <c r="E2230" s="56"/>
      <c r="F2230" s="56"/>
    </row>
    <row r="2231" spans="1:6" x14ac:dyDescent="0.25">
      <c r="A2231" s="56">
        <v>31451</v>
      </c>
      <c r="E2231" s="56"/>
      <c r="F2231" s="56"/>
    </row>
    <row r="2232" spans="1:6" x14ac:dyDescent="0.25">
      <c r="A2232" s="56">
        <v>31452</v>
      </c>
      <c r="E2232" s="56"/>
      <c r="F2232" s="56"/>
    </row>
    <row r="2233" spans="1:6" x14ac:dyDescent="0.25">
      <c r="A2233" s="56">
        <v>31453</v>
      </c>
      <c r="E2233" s="56"/>
      <c r="F2233" s="56"/>
    </row>
    <row r="2234" spans="1:6" x14ac:dyDescent="0.25">
      <c r="A2234" s="56">
        <v>31454</v>
      </c>
      <c r="E2234" s="56"/>
      <c r="F2234" s="56"/>
    </row>
    <row r="2235" spans="1:6" x14ac:dyDescent="0.25">
      <c r="A2235" s="56">
        <v>31455</v>
      </c>
      <c r="E2235" s="56"/>
      <c r="F2235" s="56"/>
    </row>
    <row r="2236" spans="1:6" x14ac:dyDescent="0.25">
      <c r="A2236" s="56">
        <v>31456</v>
      </c>
      <c r="E2236" s="56"/>
      <c r="F2236" s="56"/>
    </row>
    <row r="2237" spans="1:6" x14ac:dyDescent="0.25">
      <c r="A2237" s="56">
        <v>31457</v>
      </c>
      <c r="E2237" s="56"/>
      <c r="F2237" s="56"/>
    </row>
    <row r="2238" spans="1:6" x14ac:dyDescent="0.25">
      <c r="A2238" s="56">
        <v>31458</v>
      </c>
      <c r="E2238" s="56"/>
      <c r="F2238" s="56"/>
    </row>
    <row r="2239" spans="1:6" x14ac:dyDescent="0.25">
      <c r="A2239" s="56">
        <v>31459</v>
      </c>
      <c r="E2239" s="56"/>
      <c r="F2239" s="56"/>
    </row>
    <row r="2240" spans="1:6" x14ac:dyDescent="0.25">
      <c r="A2240" s="56">
        <v>31460</v>
      </c>
      <c r="E2240" s="56"/>
      <c r="F2240" s="56"/>
    </row>
    <row r="2241" spans="1:6" x14ac:dyDescent="0.25">
      <c r="A2241" s="56">
        <v>31461</v>
      </c>
      <c r="E2241" s="56"/>
      <c r="F2241" s="56"/>
    </row>
    <row r="2242" spans="1:6" x14ac:dyDescent="0.25">
      <c r="A2242" s="56">
        <v>31462</v>
      </c>
      <c r="E2242" s="56"/>
      <c r="F2242" s="56"/>
    </row>
    <row r="2243" spans="1:6" x14ac:dyDescent="0.25">
      <c r="A2243" s="56">
        <v>31463</v>
      </c>
      <c r="E2243" s="56"/>
      <c r="F2243" s="56"/>
    </row>
    <row r="2244" spans="1:6" x14ac:dyDescent="0.25">
      <c r="A2244" s="56">
        <v>31464</v>
      </c>
      <c r="E2244" s="56"/>
      <c r="F2244" s="56"/>
    </row>
    <row r="2245" spans="1:6" x14ac:dyDescent="0.25">
      <c r="A2245" s="56">
        <v>31465</v>
      </c>
      <c r="E2245" s="56"/>
      <c r="F2245" s="56"/>
    </row>
    <row r="2246" spans="1:6" x14ac:dyDescent="0.25">
      <c r="A2246" s="56">
        <v>31466</v>
      </c>
      <c r="E2246" s="56"/>
      <c r="F2246" s="56"/>
    </row>
    <row r="2247" spans="1:6" x14ac:dyDescent="0.25">
      <c r="A2247" s="56">
        <v>31467</v>
      </c>
      <c r="E2247" s="56"/>
      <c r="F2247" s="56"/>
    </row>
    <row r="2248" spans="1:6" x14ac:dyDescent="0.25">
      <c r="A2248" s="56">
        <v>31468</v>
      </c>
      <c r="E2248" s="56"/>
      <c r="F2248" s="56"/>
    </row>
    <row r="2249" spans="1:6" x14ac:dyDescent="0.25">
      <c r="A2249" s="56">
        <v>31469</v>
      </c>
      <c r="E2249" s="56"/>
      <c r="F2249" s="56"/>
    </row>
    <row r="2250" spans="1:6" x14ac:dyDescent="0.25">
      <c r="A2250" s="56">
        <v>31470</v>
      </c>
      <c r="E2250" s="56"/>
      <c r="F2250" s="56"/>
    </row>
    <row r="2251" spans="1:6" x14ac:dyDescent="0.25">
      <c r="A2251" s="56">
        <v>31471</v>
      </c>
      <c r="E2251" s="56"/>
      <c r="F2251" s="56"/>
    </row>
    <row r="2252" spans="1:6" x14ac:dyDescent="0.25">
      <c r="A2252" s="56">
        <v>31472</v>
      </c>
      <c r="E2252" s="56"/>
      <c r="F2252" s="56"/>
    </row>
    <row r="2253" spans="1:6" x14ac:dyDescent="0.25">
      <c r="A2253" s="56">
        <v>31473</v>
      </c>
      <c r="E2253" s="56"/>
      <c r="F2253" s="56"/>
    </row>
    <row r="2254" spans="1:6" x14ac:dyDescent="0.25">
      <c r="A2254" s="56">
        <v>31474</v>
      </c>
      <c r="E2254" s="56"/>
      <c r="F2254" s="56"/>
    </row>
    <row r="2255" spans="1:6" x14ac:dyDescent="0.25">
      <c r="A2255" s="56">
        <v>31475</v>
      </c>
      <c r="E2255" s="56"/>
      <c r="F2255" s="56"/>
    </row>
    <row r="2256" spans="1:6" x14ac:dyDescent="0.25">
      <c r="A2256" s="56">
        <v>31476</v>
      </c>
      <c r="E2256" s="56"/>
      <c r="F2256" s="56"/>
    </row>
    <row r="2257" spans="1:6" x14ac:dyDescent="0.25">
      <c r="A2257" s="56">
        <v>31477</v>
      </c>
      <c r="E2257" s="56"/>
      <c r="F2257" s="56"/>
    </row>
    <row r="2258" spans="1:6" x14ac:dyDescent="0.25">
      <c r="A2258" s="56">
        <v>31478</v>
      </c>
      <c r="E2258" s="56"/>
      <c r="F2258" s="56"/>
    </row>
    <row r="2259" spans="1:6" x14ac:dyDescent="0.25">
      <c r="A2259" s="56">
        <v>31479</v>
      </c>
      <c r="E2259" s="56"/>
      <c r="F2259" s="56"/>
    </row>
    <row r="2260" spans="1:6" x14ac:dyDescent="0.25">
      <c r="A2260" s="56">
        <v>31480</v>
      </c>
      <c r="E2260" s="56"/>
      <c r="F2260" s="56"/>
    </row>
    <row r="2261" spans="1:6" x14ac:dyDescent="0.25">
      <c r="A2261" s="56">
        <v>31481</v>
      </c>
      <c r="E2261" s="56"/>
      <c r="F2261" s="56"/>
    </row>
    <row r="2262" spans="1:6" x14ac:dyDescent="0.25">
      <c r="A2262" s="56">
        <v>31482</v>
      </c>
      <c r="E2262" s="56"/>
      <c r="F2262" s="56"/>
    </row>
    <row r="2263" spans="1:6" x14ac:dyDescent="0.25">
      <c r="A2263" s="56">
        <v>31483</v>
      </c>
      <c r="E2263" s="56"/>
      <c r="F2263" s="56"/>
    </row>
    <row r="2264" spans="1:6" x14ac:dyDescent="0.25">
      <c r="A2264" s="56">
        <v>31484</v>
      </c>
      <c r="E2264" s="56"/>
      <c r="F2264" s="56"/>
    </row>
    <row r="2265" spans="1:6" x14ac:dyDescent="0.25">
      <c r="A2265" s="56">
        <v>31485</v>
      </c>
      <c r="E2265" s="56"/>
      <c r="F2265" s="56"/>
    </row>
    <row r="2266" spans="1:6" x14ac:dyDescent="0.25">
      <c r="A2266" s="56">
        <v>31486</v>
      </c>
      <c r="E2266" s="56"/>
      <c r="F2266" s="56"/>
    </row>
    <row r="2267" spans="1:6" x14ac:dyDescent="0.25">
      <c r="A2267" s="56">
        <v>31487</v>
      </c>
      <c r="E2267" s="56"/>
      <c r="F2267" s="56"/>
    </row>
    <row r="2268" spans="1:6" x14ac:dyDescent="0.25">
      <c r="A2268" s="56">
        <v>31488</v>
      </c>
      <c r="E2268" s="56"/>
      <c r="F2268" s="56"/>
    </row>
    <row r="2269" spans="1:6" x14ac:dyDescent="0.25">
      <c r="A2269" s="56">
        <v>31489</v>
      </c>
      <c r="E2269" s="56"/>
      <c r="F2269" s="56"/>
    </row>
    <row r="2270" spans="1:6" x14ac:dyDescent="0.25">
      <c r="A2270" s="56">
        <v>31490</v>
      </c>
      <c r="E2270" s="56"/>
      <c r="F2270" s="56"/>
    </row>
    <row r="2271" spans="1:6" x14ac:dyDescent="0.25">
      <c r="A2271" s="56">
        <v>31491</v>
      </c>
      <c r="E2271" s="56"/>
      <c r="F2271" s="56"/>
    </row>
    <row r="2272" spans="1:6" x14ac:dyDescent="0.25">
      <c r="A2272" s="56">
        <v>31492</v>
      </c>
      <c r="E2272" s="56"/>
      <c r="F2272" s="56"/>
    </row>
    <row r="2273" spans="1:6" x14ac:dyDescent="0.25">
      <c r="A2273" s="56">
        <v>31493</v>
      </c>
      <c r="E2273" s="56"/>
      <c r="F2273" s="56"/>
    </row>
    <row r="2274" spans="1:6" x14ac:dyDescent="0.25">
      <c r="A2274" s="56">
        <v>31494</v>
      </c>
      <c r="E2274" s="56"/>
      <c r="F2274" s="56"/>
    </row>
    <row r="2275" spans="1:6" x14ac:dyDescent="0.25">
      <c r="A2275" s="56">
        <v>31495</v>
      </c>
      <c r="E2275" s="56"/>
      <c r="F2275" s="56"/>
    </row>
    <row r="2276" spans="1:6" x14ac:dyDescent="0.25">
      <c r="A2276" s="56">
        <v>31496</v>
      </c>
      <c r="E2276" s="56"/>
      <c r="F2276" s="56"/>
    </row>
    <row r="2277" spans="1:6" x14ac:dyDescent="0.25">
      <c r="A2277" s="56">
        <v>31497</v>
      </c>
      <c r="E2277" s="56"/>
      <c r="F2277" s="56"/>
    </row>
    <row r="2278" spans="1:6" x14ac:dyDescent="0.25">
      <c r="A2278" s="56">
        <v>31498</v>
      </c>
      <c r="E2278" s="56"/>
      <c r="F2278" s="56"/>
    </row>
    <row r="2279" spans="1:6" x14ac:dyDescent="0.25">
      <c r="A2279" s="56">
        <v>31499</v>
      </c>
      <c r="E2279" s="56"/>
      <c r="F2279" s="56"/>
    </row>
    <row r="2280" spans="1:6" x14ac:dyDescent="0.25">
      <c r="A2280" s="56">
        <v>31500</v>
      </c>
      <c r="E2280" s="56"/>
      <c r="F2280" s="56"/>
    </row>
    <row r="2281" spans="1:6" x14ac:dyDescent="0.25">
      <c r="A2281" s="56">
        <v>31501</v>
      </c>
      <c r="E2281" s="56"/>
      <c r="F2281" s="56"/>
    </row>
    <row r="2282" spans="1:6" x14ac:dyDescent="0.25">
      <c r="A2282" s="56">
        <v>31502</v>
      </c>
      <c r="E2282" s="56"/>
      <c r="F2282" s="56"/>
    </row>
    <row r="2283" spans="1:6" x14ac:dyDescent="0.25">
      <c r="A2283" s="56">
        <v>31503</v>
      </c>
      <c r="E2283" s="56"/>
      <c r="F2283" s="56"/>
    </row>
    <row r="2284" spans="1:6" x14ac:dyDescent="0.25">
      <c r="A2284" s="56">
        <v>31504</v>
      </c>
      <c r="E2284" s="56"/>
      <c r="F2284" s="56"/>
    </row>
    <row r="2285" spans="1:6" x14ac:dyDescent="0.25">
      <c r="A2285" s="56">
        <v>31505</v>
      </c>
      <c r="E2285" s="56"/>
      <c r="F2285" s="56"/>
    </row>
    <row r="2286" spans="1:6" x14ac:dyDescent="0.25">
      <c r="A2286" s="56">
        <v>31506</v>
      </c>
      <c r="E2286" s="56"/>
      <c r="F2286" s="56"/>
    </row>
    <row r="2287" spans="1:6" x14ac:dyDescent="0.25">
      <c r="A2287" s="56">
        <v>31507</v>
      </c>
      <c r="E2287" s="56"/>
      <c r="F2287" s="56"/>
    </row>
    <row r="2288" spans="1:6" x14ac:dyDescent="0.25">
      <c r="A2288" s="56">
        <v>31508</v>
      </c>
      <c r="E2288" s="56"/>
      <c r="F2288" s="56"/>
    </row>
    <row r="2289" spans="1:6" x14ac:dyDescent="0.25">
      <c r="A2289" s="56">
        <v>31509</v>
      </c>
      <c r="E2289" s="56"/>
      <c r="F2289" s="56"/>
    </row>
    <row r="2290" spans="1:6" x14ac:dyDescent="0.25">
      <c r="A2290" s="56">
        <v>31510</v>
      </c>
      <c r="E2290" s="56"/>
      <c r="F2290" s="56"/>
    </row>
    <row r="2291" spans="1:6" x14ac:dyDescent="0.25">
      <c r="A2291" s="56">
        <v>31511</v>
      </c>
      <c r="E2291" s="56"/>
      <c r="F2291" s="56"/>
    </row>
    <row r="2292" spans="1:6" x14ac:dyDescent="0.25">
      <c r="A2292" s="56">
        <v>31512</v>
      </c>
      <c r="E2292" s="56"/>
      <c r="F2292" s="56"/>
    </row>
    <row r="2293" spans="1:6" x14ac:dyDescent="0.25">
      <c r="A2293" s="56">
        <v>31513</v>
      </c>
      <c r="E2293" s="56"/>
      <c r="F2293" s="56"/>
    </row>
    <row r="2294" spans="1:6" x14ac:dyDescent="0.25">
      <c r="A2294" s="56">
        <v>31514</v>
      </c>
      <c r="E2294" s="56"/>
      <c r="F2294" s="56"/>
    </row>
    <row r="2295" spans="1:6" x14ac:dyDescent="0.25">
      <c r="A2295" s="56">
        <v>31515</v>
      </c>
      <c r="E2295" s="56"/>
      <c r="F2295" s="56"/>
    </row>
    <row r="2296" spans="1:6" x14ac:dyDescent="0.25">
      <c r="A2296" s="56">
        <v>31516</v>
      </c>
      <c r="E2296" s="56"/>
      <c r="F2296" s="56"/>
    </row>
    <row r="2297" spans="1:6" x14ac:dyDescent="0.25">
      <c r="A2297" s="56">
        <v>31517</v>
      </c>
      <c r="E2297" s="56"/>
      <c r="F2297" s="56"/>
    </row>
    <row r="2298" spans="1:6" x14ac:dyDescent="0.25">
      <c r="A2298" s="56">
        <v>31518</v>
      </c>
      <c r="E2298" s="56"/>
      <c r="F2298" s="56"/>
    </row>
    <row r="2299" spans="1:6" x14ac:dyDescent="0.25">
      <c r="A2299" s="56">
        <v>31519</v>
      </c>
      <c r="E2299" s="56"/>
      <c r="F2299" s="56"/>
    </row>
    <row r="2300" spans="1:6" x14ac:dyDescent="0.25">
      <c r="A2300" s="56">
        <v>31520</v>
      </c>
      <c r="E2300" s="56"/>
      <c r="F2300" s="56"/>
    </row>
    <row r="2301" spans="1:6" x14ac:dyDescent="0.25">
      <c r="A2301" s="56">
        <v>31521</v>
      </c>
      <c r="E2301" s="56"/>
      <c r="F2301" s="56"/>
    </row>
    <row r="2302" spans="1:6" x14ac:dyDescent="0.25">
      <c r="A2302" s="56">
        <v>31522</v>
      </c>
      <c r="E2302" s="56"/>
      <c r="F2302" s="56"/>
    </row>
    <row r="2303" spans="1:6" x14ac:dyDescent="0.25">
      <c r="A2303" s="56">
        <v>31523</v>
      </c>
      <c r="E2303" s="56"/>
      <c r="F2303" s="56"/>
    </row>
    <row r="2304" spans="1:6" x14ac:dyDescent="0.25">
      <c r="A2304" s="56">
        <v>31524</v>
      </c>
      <c r="E2304" s="56"/>
      <c r="F2304" s="56"/>
    </row>
    <row r="2305" spans="1:6" x14ac:dyDescent="0.25">
      <c r="A2305" s="56">
        <v>31525</v>
      </c>
      <c r="E2305" s="56"/>
      <c r="F2305" s="56"/>
    </row>
    <row r="2306" spans="1:6" x14ac:dyDescent="0.25">
      <c r="A2306" s="56">
        <v>31526</v>
      </c>
      <c r="E2306" s="56"/>
      <c r="F2306" s="56"/>
    </row>
    <row r="2307" spans="1:6" x14ac:dyDescent="0.25">
      <c r="A2307" s="56">
        <v>31527</v>
      </c>
      <c r="E2307" s="56"/>
      <c r="F2307" s="56"/>
    </row>
    <row r="2308" spans="1:6" x14ac:dyDescent="0.25">
      <c r="A2308" s="56">
        <v>31528</v>
      </c>
      <c r="E2308" s="56"/>
      <c r="F2308" s="56"/>
    </row>
    <row r="2309" spans="1:6" x14ac:dyDescent="0.25">
      <c r="A2309" s="56">
        <v>31529</v>
      </c>
      <c r="E2309" s="56"/>
      <c r="F2309" s="56"/>
    </row>
    <row r="2310" spans="1:6" x14ac:dyDescent="0.25">
      <c r="A2310" s="56">
        <v>31530</v>
      </c>
      <c r="E2310" s="56"/>
      <c r="F2310" s="56"/>
    </row>
    <row r="2311" spans="1:6" x14ac:dyDescent="0.25">
      <c r="A2311" s="56">
        <v>31531</v>
      </c>
      <c r="E2311" s="56"/>
      <c r="F2311" s="56"/>
    </row>
    <row r="2312" spans="1:6" x14ac:dyDescent="0.25">
      <c r="A2312" s="56">
        <v>31532</v>
      </c>
      <c r="E2312" s="56"/>
      <c r="F2312" s="56"/>
    </row>
    <row r="2313" spans="1:6" x14ac:dyDescent="0.25">
      <c r="A2313" s="56">
        <v>31533</v>
      </c>
      <c r="E2313" s="56"/>
      <c r="F2313" s="56"/>
    </row>
    <row r="2314" spans="1:6" x14ac:dyDescent="0.25">
      <c r="A2314" s="56">
        <v>31534</v>
      </c>
      <c r="E2314" s="56"/>
      <c r="F2314" s="56"/>
    </row>
    <row r="2315" spans="1:6" x14ac:dyDescent="0.25">
      <c r="A2315" s="56">
        <v>31535</v>
      </c>
      <c r="E2315" s="56"/>
      <c r="F2315" s="56"/>
    </row>
    <row r="2316" spans="1:6" x14ac:dyDescent="0.25">
      <c r="A2316" s="56">
        <v>31536</v>
      </c>
      <c r="E2316" s="56"/>
      <c r="F2316" s="56"/>
    </row>
    <row r="2317" spans="1:6" x14ac:dyDescent="0.25">
      <c r="A2317" s="56">
        <v>31537</v>
      </c>
      <c r="E2317" s="56"/>
      <c r="F2317" s="56"/>
    </row>
    <row r="2318" spans="1:6" x14ac:dyDescent="0.25">
      <c r="A2318" s="56">
        <v>31538</v>
      </c>
      <c r="E2318" s="56"/>
      <c r="F2318" s="56"/>
    </row>
    <row r="2319" spans="1:6" x14ac:dyDescent="0.25">
      <c r="A2319" s="56">
        <v>31539</v>
      </c>
      <c r="E2319" s="56"/>
      <c r="F2319" s="56"/>
    </row>
    <row r="2320" spans="1:6" x14ac:dyDescent="0.25">
      <c r="A2320" s="56">
        <v>31540</v>
      </c>
      <c r="E2320" s="56"/>
      <c r="F2320" s="56"/>
    </row>
    <row r="2321" spans="1:6" x14ac:dyDescent="0.25">
      <c r="A2321" s="56">
        <v>31541</v>
      </c>
      <c r="E2321" s="56"/>
      <c r="F2321" s="56"/>
    </row>
    <row r="2322" spans="1:6" x14ac:dyDescent="0.25">
      <c r="A2322" s="56">
        <v>31542</v>
      </c>
      <c r="E2322" s="56"/>
      <c r="F2322" s="56"/>
    </row>
    <row r="2323" spans="1:6" x14ac:dyDescent="0.25">
      <c r="A2323" s="56">
        <v>31543</v>
      </c>
      <c r="E2323" s="56"/>
      <c r="F2323" s="56"/>
    </row>
    <row r="2324" spans="1:6" x14ac:dyDescent="0.25">
      <c r="A2324" s="56">
        <v>31544</v>
      </c>
      <c r="E2324" s="56"/>
      <c r="F2324" s="56"/>
    </row>
    <row r="2325" spans="1:6" x14ac:dyDescent="0.25">
      <c r="A2325" s="56">
        <v>31545</v>
      </c>
      <c r="E2325" s="56"/>
      <c r="F2325" s="56"/>
    </row>
    <row r="2326" spans="1:6" x14ac:dyDescent="0.25">
      <c r="A2326" s="56">
        <v>31546</v>
      </c>
      <c r="E2326" s="56"/>
      <c r="F2326" s="56"/>
    </row>
    <row r="2327" spans="1:6" x14ac:dyDescent="0.25">
      <c r="A2327" s="56">
        <v>31547</v>
      </c>
      <c r="E2327" s="56"/>
      <c r="F2327" s="56"/>
    </row>
    <row r="2328" spans="1:6" x14ac:dyDescent="0.25">
      <c r="A2328" s="56">
        <v>31548</v>
      </c>
      <c r="E2328" s="56"/>
      <c r="F2328" s="56"/>
    </row>
    <row r="2329" spans="1:6" x14ac:dyDescent="0.25">
      <c r="A2329" s="56">
        <v>31549</v>
      </c>
      <c r="E2329" s="56"/>
      <c r="F2329" s="56"/>
    </row>
    <row r="2330" spans="1:6" x14ac:dyDescent="0.25">
      <c r="A2330" s="56">
        <v>31550</v>
      </c>
      <c r="E2330" s="56"/>
      <c r="F2330" s="56"/>
    </row>
    <row r="2331" spans="1:6" x14ac:dyDescent="0.25">
      <c r="A2331" s="56">
        <v>31551</v>
      </c>
      <c r="E2331" s="56"/>
      <c r="F2331" s="56"/>
    </row>
    <row r="2332" spans="1:6" x14ac:dyDescent="0.25">
      <c r="A2332" s="56">
        <v>31552</v>
      </c>
      <c r="E2332" s="56"/>
      <c r="F2332" s="56"/>
    </row>
    <row r="2333" spans="1:6" x14ac:dyDescent="0.25">
      <c r="A2333" s="56">
        <v>31553</v>
      </c>
      <c r="E2333" s="56"/>
      <c r="F2333" s="56"/>
    </row>
    <row r="2334" spans="1:6" x14ac:dyDescent="0.25">
      <c r="A2334" s="56">
        <v>31554</v>
      </c>
      <c r="E2334" s="56"/>
      <c r="F2334" s="56"/>
    </row>
    <row r="2335" spans="1:6" x14ac:dyDescent="0.25">
      <c r="A2335" s="56">
        <v>31555</v>
      </c>
      <c r="E2335" s="56"/>
      <c r="F2335" s="56"/>
    </row>
    <row r="2336" spans="1:6" x14ac:dyDescent="0.25">
      <c r="A2336" s="56">
        <v>31556</v>
      </c>
      <c r="E2336" s="56"/>
      <c r="F2336" s="56"/>
    </row>
    <row r="2337" spans="1:6" x14ac:dyDescent="0.25">
      <c r="A2337" s="56">
        <v>31557</v>
      </c>
      <c r="E2337" s="56"/>
      <c r="F2337" s="56"/>
    </row>
    <row r="2338" spans="1:6" x14ac:dyDescent="0.25">
      <c r="A2338" s="56">
        <v>31558</v>
      </c>
      <c r="E2338" s="56"/>
      <c r="F2338" s="56"/>
    </row>
    <row r="2339" spans="1:6" x14ac:dyDescent="0.25">
      <c r="A2339" s="56">
        <v>31559</v>
      </c>
      <c r="E2339" s="56"/>
      <c r="F2339" s="56"/>
    </row>
    <row r="2340" spans="1:6" x14ac:dyDescent="0.25">
      <c r="A2340" s="56">
        <v>31560</v>
      </c>
      <c r="E2340" s="56"/>
      <c r="F2340" s="56"/>
    </row>
    <row r="2341" spans="1:6" x14ac:dyDescent="0.25">
      <c r="A2341" s="56">
        <v>31561</v>
      </c>
      <c r="E2341" s="56"/>
      <c r="F2341" s="56"/>
    </row>
    <row r="2342" spans="1:6" x14ac:dyDescent="0.25">
      <c r="A2342" s="56">
        <v>31562</v>
      </c>
      <c r="E2342" s="56"/>
      <c r="F2342" s="56"/>
    </row>
    <row r="2343" spans="1:6" x14ac:dyDescent="0.25">
      <c r="A2343" s="56">
        <v>31563</v>
      </c>
      <c r="E2343" s="56"/>
      <c r="F2343" s="56"/>
    </row>
    <row r="2344" spans="1:6" x14ac:dyDescent="0.25">
      <c r="A2344" s="56">
        <v>31564</v>
      </c>
      <c r="E2344" s="56"/>
      <c r="F2344" s="56"/>
    </row>
    <row r="2345" spans="1:6" x14ac:dyDescent="0.25">
      <c r="A2345" s="56">
        <v>31565</v>
      </c>
      <c r="E2345" s="56"/>
      <c r="F2345" s="56"/>
    </row>
    <row r="2346" spans="1:6" x14ac:dyDescent="0.25">
      <c r="A2346" s="56">
        <v>31566</v>
      </c>
      <c r="E2346" s="56"/>
      <c r="F2346" s="56"/>
    </row>
    <row r="2347" spans="1:6" x14ac:dyDescent="0.25">
      <c r="A2347" s="56">
        <v>31567</v>
      </c>
      <c r="E2347" s="56"/>
      <c r="F2347" s="56"/>
    </row>
    <row r="2348" spans="1:6" x14ac:dyDescent="0.25">
      <c r="A2348" s="56">
        <v>31568</v>
      </c>
      <c r="E2348" s="56"/>
      <c r="F2348" s="56"/>
    </row>
    <row r="2349" spans="1:6" x14ac:dyDescent="0.25">
      <c r="A2349" s="56">
        <v>31569</v>
      </c>
      <c r="E2349" s="56"/>
      <c r="F2349" s="56"/>
    </row>
    <row r="2350" spans="1:6" x14ac:dyDescent="0.25">
      <c r="A2350" s="56">
        <v>31570</v>
      </c>
      <c r="E2350" s="56"/>
      <c r="F2350" s="56"/>
    </row>
    <row r="2351" spans="1:6" x14ac:dyDescent="0.25">
      <c r="A2351" s="56">
        <v>31571</v>
      </c>
      <c r="E2351" s="56"/>
      <c r="F2351" s="56"/>
    </row>
    <row r="2352" spans="1:6" x14ac:dyDescent="0.25">
      <c r="A2352" s="56">
        <v>31572</v>
      </c>
      <c r="E2352" s="56"/>
      <c r="F2352" s="56"/>
    </row>
    <row r="2353" spans="1:6" x14ac:dyDescent="0.25">
      <c r="A2353" s="56">
        <v>31573</v>
      </c>
      <c r="E2353" s="56"/>
      <c r="F2353" s="56"/>
    </row>
    <row r="2354" spans="1:6" x14ac:dyDescent="0.25">
      <c r="A2354" s="56">
        <v>31574</v>
      </c>
      <c r="E2354" s="56"/>
      <c r="F2354" s="56"/>
    </row>
    <row r="2355" spans="1:6" x14ac:dyDescent="0.25">
      <c r="A2355" s="56">
        <v>31575</v>
      </c>
      <c r="E2355" s="56"/>
      <c r="F2355" s="56"/>
    </row>
    <row r="2356" spans="1:6" x14ac:dyDescent="0.25">
      <c r="A2356" s="56">
        <v>31576</v>
      </c>
      <c r="E2356" s="56"/>
      <c r="F2356" s="56"/>
    </row>
    <row r="2357" spans="1:6" x14ac:dyDescent="0.25">
      <c r="A2357" s="56">
        <v>31577</v>
      </c>
      <c r="E2357" s="56"/>
      <c r="F2357" s="56"/>
    </row>
    <row r="2358" spans="1:6" x14ac:dyDescent="0.25">
      <c r="A2358" s="56">
        <v>31578</v>
      </c>
      <c r="E2358" s="56"/>
      <c r="F2358" s="56"/>
    </row>
    <row r="2359" spans="1:6" x14ac:dyDescent="0.25">
      <c r="A2359" s="56">
        <v>31579</v>
      </c>
      <c r="E2359" s="56"/>
      <c r="F2359" s="56"/>
    </row>
    <row r="2360" spans="1:6" x14ac:dyDescent="0.25">
      <c r="A2360" s="56">
        <v>31580</v>
      </c>
      <c r="E2360" s="56"/>
      <c r="F2360" s="56"/>
    </row>
    <row r="2361" spans="1:6" x14ac:dyDescent="0.25">
      <c r="A2361" s="56">
        <v>31581</v>
      </c>
      <c r="E2361" s="56"/>
      <c r="F2361" s="56"/>
    </row>
    <row r="2362" spans="1:6" x14ac:dyDescent="0.25">
      <c r="A2362" s="56">
        <v>31582</v>
      </c>
      <c r="E2362" s="56"/>
      <c r="F2362" s="56"/>
    </row>
    <row r="2363" spans="1:6" x14ac:dyDescent="0.25">
      <c r="A2363" s="56">
        <v>31583</v>
      </c>
      <c r="E2363" s="56"/>
      <c r="F2363" s="56"/>
    </row>
    <row r="2364" spans="1:6" x14ac:dyDescent="0.25">
      <c r="A2364" s="56">
        <v>31584</v>
      </c>
      <c r="E2364" s="56"/>
      <c r="F2364" s="56"/>
    </row>
    <row r="2365" spans="1:6" x14ac:dyDescent="0.25">
      <c r="A2365" s="56">
        <v>31585</v>
      </c>
      <c r="E2365" s="56"/>
      <c r="F2365" s="56"/>
    </row>
    <row r="2366" spans="1:6" x14ac:dyDescent="0.25">
      <c r="A2366" s="56">
        <v>31586</v>
      </c>
      <c r="E2366" s="56"/>
      <c r="F2366" s="56"/>
    </row>
    <row r="2367" spans="1:6" x14ac:dyDescent="0.25">
      <c r="A2367" s="56">
        <v>31587</v>
      </c>
      <c r="E2367" s="56"/>
      <c r="F2367" s="56"/>
    </row>
    <row r="2368" spans="1:6" x14ac:dyDescent="0.25">
      <c r="A2368" s="56">
        <v>31588</v>
      </c>
      <c r="E2368" s="56"/>
      <c r="F2368" s="56"/>
    </row>
    <row r="2369" spans="1:6" x14ac:dyDescent="0.25">
      <c r="A2369" s="56">
        <v>31589</v>
      </c>
      <c r="E2369" s="56"/>
      <c r="F2369" s="56"/>
    </row>
    <row r="2370" spans="1:6" x14ac:dyDescent="0.25">
      <c r="A2370" s="56">
        <v>31590</v>
      </c>
      <c r="E2370" s="56"/>
      <c r="F2370" s="56"/>
    </row>
    <row r="2371" spans="1:6" x14ac:dyDescent="0.25">
      <c r="A2371" s="56">
        <v>31591</v>
      </c>
      <c r="E2371" s="56"/>
      <c r="F2371" s="56"/>
    </row>
    <row r="2372" spans="1:6" x14ac:dyDescent="0.25">
      <c r="A2372" s="56">
        <v>31592</v>
      </c>
      <c r="E2372" s="56"/>
      <c r="F2372" s="56"/>
    </row>
    <row r="2373" spans="1:6" x14ac:dyDescent="0.25">
      <c r="A2373" s="56">
        <v>31593</v>
      </c>
      <c r="E2373" s="56"/>
      <c r="F2373" s="56"/>
    </row>
    <row r="2374" spans="1:6" x14ac:dyDescent="0.25">
      <c r="A2374" s="56">
        <v>31594</v>
      </c>
      <c r="E2374" s="56"/>
      <c r="F2374" s="56"/>
    </row>
    <row r="2375" spans="1:6" x14ac:dyDescent="0.25">
      <c r="A2375" s="56">
        <v>31595</v>
      </c>
      <c r="E2375" s="56"/>
      <c r="F2375" s="56"/>
    </row>
    <row r="2376" spans="1:6" x14ac:dyDescent="0.25">
      <c r="A2376" s="56">
        <v>31596</v>
      </c>
      <c r="E2376" s="56"/>
      <c r="F2376" s="56"/>
    </row>
    <row r="2377" spans="1:6" x14ac:dyDescent="0.25">
      <c r="A2377" s="56">
        <v>31597</v>
      </c>
      <c r="E2377" s="56"/>
      <c r="F2377" s="56"/>
    </row>
    <row r="2378" spans="1:6" x14ac:dyDescent="0.25">
      <c r="A2378" s="56">
        <v>31598</v>
      </c>
      <c r="E2378" s="56"/>
      <c r="F2378" s="56"/>
    </row>
    <row r="2379" spans="1:6" x14ac:dyDescent="0.25">
      <c r="A2379" s="56">
        <v>31599</v>
      </c>
      <c r="E2379" s="56"/>
      <c r="F2379" s="56"/>
    </row>
    <row r="2380" spans="1:6" x14ac:dyDescent="0.25">
      <c r="A2380" s="56">
        <v>31600</v>
      </c>
      <c r="E2380" s="56"/>
      <c r="F2380" s="56"/>
    </row>
    <row r="2381" spans="1:6" x14ac:dyDescent="0.25">
      <c r="A2381" s="56">
        <v>31601</v>
      </c>
      <c r="E2381" s="56"/>
      <c r="F2381" s="56"/>
    </row>
    <row r="2382" spans="1:6" x14ac:dyDescent="0.25">
      <c r="A2382" s="56">
        <v>31602</v>
      </c>
      <c r="E2382" s="56"/>
      <c r="F2382" s="56"/>
    </row>
    <row r="2383" spans="1:6" x14ac:dyDescent="0.25">
      <c r="A2383" s="56">
        <v>31603</v>
      </c>
      <c r="E2383" s="56"/>
      <c r="F2383" s="56"/>
    </row>
    <row r="2384" spans="1:6" x14ac:dyDescent="0.25">
      <c r="A2384" s="56">
        <v>31604</v>
      </c>
      <c r="E2384" s="56"/>
      <c r="F2384" s="56"/>
    </row>
    <row r="2385" spans="1:6" x14ac:dyDescent="0.25">
      <c r="A2385" s="56">
        <v>31605</v>
      </c>
      <c r="E2385" s="56"/>
      <c r="F2385" s="56"/>
    </row>
    <row r="2386" spans="1:6" x14ac:dyDescent="0.25">
      <c r="A2386" s="56">
        <v>31606</v>
      </c>
      <c r="E2386" s="56"/>
      <c r="F2386" s="56"/>
    </row>
    <row r="2387" spans="1:6" x14ac:dyDescent="0.25">
      <c r="A2387" s="56">
        <v>31607</v>
      </c>
      <c r="E2387" s="56"/>
      <c r="F2387" s="56"/>
    </row>
    <row r="2388" spans="1:6" x14ac:dyDescent="0.25">
      <c r="A2388" s="56">
        <v>31608</v>
      </c>
      <c r="E2388" s="56"/>
      <c r="F2388" s="56"/>
    </row>
    <row r="2389" spans="1:6" x14ac:dyDescent="0.25">
      <c r="A2389" s="56">
        <v>31609</v>
      </c>
      <c r="E2389" s="56"/>
      <c r="F2389" s="56"/>
    </row>
    <row r="2390" spans="1:6" x14ac:dyDescent="0.25">
      <c r="A2390" s="56">
        <v>31610</v>
      </c>
      <c r="E2390" s="56"/>
      <c r="F2390" s="56"/>
    </row>
    <row r="2391" spans="1:6" x14ac:dyDescent="0.25">
      <c r="A2391" s="56">
        <v>31611</v>
      </c>
      <c r="E2391" s="56"/>
      <c r="F2391" s="56"/>
    </row>
    <row r="2392" spans="1:6" x14ac:dyDescent="0.25">
      <c r="A2392" s="56">
        <v>31612</v>
      </c>
      <c r="E2392" s="56"/>
      <c r="F2392" s="56"/>
    </row>
    <row r="2393" spans="1:6" x14ac:dyDescent="0.25">
      <c r="A2393" s="56">
        <v>31613</v>
      </c>
      <c r="E2393" s="56"/>
      <c r="F2393" s="56"/>
    </row>
    <row r="2394" spans="1:6" x14ac:dyDescent="0.25">
      <c r="A2394" s="56">
        <v>31614</v>
      </c>
      <c r="E2394" s="56"/>
      <c r="F2394" s="56"/>
    </row>
    <row r="2395" spans="1:6" x14ac:dyDescent="0.25">
      <c r="A2395" s="56">
        <v>31615</v>
      </c>
      <c r="E2395" s="56"/>
      <c r="F2395" s="56"/>
    </row>
    <row r="2396" spans="1:6" x14ac:dyDescent="0.25">
      <c r="A2396" s="56">
        <v>31616</v>
      </c>
      <c r="E2396" s="56"/>
      <c r="F2396" s="56"/>
    </row>
    <row r="2397" spans="1:6" x14ac:dyDescent="0.25">
      <c r="A2397" s="56">
        <v>31617</v>
      </c>
      <c r="E2397" s="56"/>
      <c r="F2397" s="56"/>
    </row>
    <row r="2398" spans="1:6" x14ac:dyDescent="0.25">
      <c r="A2398" s="56">
        <v>31618</v>
      </c>
      <c r="E2398" s="56"/>
      <c r="F2398" s="56"/>
    </row>
    <row r="2399" spans="1:6" x14ac:dyDescent="0.25">
      <c r="A2399" s="56">
        <v>31619</v>
      </c>
      <c r="E2399" s="56"/>
      <c r="F2399" s="56"/>
    </row>
    <row r="2400" spans="1:6" x14ac:dyDescent="0.25">
      <c r="A2400" s="56">
        <v>31620</v>
      </c>
      <c r="E2400" s="56"/>
      <c r="F2400" s="56"/>
    </row>
    <row r="2401" spans="1:6" x14ac:dyDescent="0.25">
      <c r="A2401" s="56">
        <v>31621</v>
      </c>
      <c r="E2401" s="56"/>
      <c r="F2401" s="56"/>
    </row>
    <row r="2402" spans="1:6" x14ac:dyDescent="0.25">
      <c r="A2402" s="56">
        <v>31622</v>
      </c>
      <c r="E2402" s="56"/>
      <c r="F2402" s="56"/>
    </row>
    <row r="2403" spans="1:6" x14ac:dyDescent="0.25">
      <c r="A2403" s="56">
        <v>31623</v>
      </c>
      <c r="E2403" s="56"/>
      <c r="F2403" s="56"/>
    </row>
    <row r="2404" spans="1:6" x14ac:dyDescent="0.25">
      <c r="A2404" s="56">
        <v>31624</v>
      </c>
      <c r="E2404" s="56"/>
      <c r="F2404" s="56"/>
    </row>
    <row r="2405" spans="1:6" x14ac:dyDescent="0.25">
      <c r="A2405" s="56">
        <v>31625</v>
      </c>
      <c r="E2405" s="56"/>
      <c r="F2405" s="56"/>
    </row>
    <row r="2406" spans="1:6" x14ac:dyDescent="0.25">
      <c r="A2406" s="56">
        <v>31626</v>
      </c>
      <c r="E2406" s="56"/>
      <c r="F2406" s="56"/>
    </row>
    <row r="2407" spans="1:6" x14ac:dyDescent="0.25">
      <c r="A2407" s="56">
        <v>31627</v>
      </c>
      <c r="E2407" s="56"/>
      <c r="F2407" s="56"/>
    </row>
    <row r="2408" spans="1:6" x14ac:dyDescent="0.25">
      <c r="A2408" s="56">
        <v>31628</v>
      </c>
      <c r="E2408" s="56"/>
      <c r="F2408" s="56"/>
    </row>
    <row r="2409" spans="1:6" x14ac:dyDescent="0.25">
      <c r="A2409" s="56">
        <v>31629</v>
      </c>
      <c r="E2409" s="56"/>
      <c r="F2409" s="56"/>
    </row>
    <row r="2410" spans="1:6" x14ac:dyDescent="0.25">
      <c r="A2410" s="56">
        <v>31630</v>
      </c>
      <c r="E2410" s="56"/>
      <c r="F2410" s="56"/>
    </row>
    <row r="2411" spans="1:6" x14ac:dyDescent="0.25">
      <c r="A2411" s="56">
        <v>31631</v>
      </c>
      <c r="E2411" s="56"/>
      <c r="F2411" s="56"/>
    </row>
    <row r="2412" spans="1:6" x14ac:dyDescent="0.25">
      <c r="A2412" s="56">
        <v>31632</v>
      </c>
      <c r="E2412" s="56"/>
      <c r="F2412" s="56"/>
    </row>
    <row r="2413" spans="1:6" x14ac:dyDescent="0.25">
      <c r="A2413" s="56">
        <v>31633</v>
      </c>
      <c r="E2413" s="56"/>
      <c r="F2413" s="56"/>
    </row>
    <row r="2414" spans="1:6" x14ac:dyDescent="0.25">
      <c r="A2414" s="56">
        <v>31634</v>
      </c>
      <c r="E2414" s="56"/>
      <c r="F2414" s="56"/>
    </row>
    <row r="2415" spans="1:6" x14ac:dyDescent="0.25">
      <c r="A2415" s="56">
        <v>31635</v>
      </c>
      <c r="E2415" s="56"/>
      <c r="F2415" s="56"/>
    </row>
    <row r="2416" spans="1:6" x14ac:dyDescent="0.25">
      <c r="A2416" s="56">
        <v>31636</v>
      </c>
      <c r="E2416" s="56"/>
      <c r="F2416" s="56"/>
    </row>
    <row r="2417" spans="1:6" x14ac:dyDescent="0.25">
      <c r="A2417" s="56">
        <v>31637</v>
      </c>
      <c r="E2417" s="56"/>
      <c r="F2417" s="56"/>
    </row>
    <row r="2418" spans="1:6" x14ac:dyDescent="0.25">
      <c r="A2418" s="56">
        <v>31638</v>
      </c>
      <c r="E2418" s="56"/>
      <c r="F2418" s="56"/>
    </row>
    <row r="2419" spans="1:6" x14ac:dyDescent="0.25">
      <c r="A2419" s="56">
        <v>31639</v>
      </c>
      <c r="E2419" s="56"/>
      <c r="F2419" s="56"/>
    </row>
    <row r="2420" spans="1:6" x14ac:dyDescent="0.25">
      <c r="A2420" s="56">
        <v>31640</v>
      </c>
      <c r="E2420" s="56"/>
      <c r="F2420" s="56"/>
    </row>
    <row r="2421" spans="1:6" x14ac:dyDescent="0.25">
      <c r="A2421" s="56">
        <v>31641</v>
      </c>
      <c r="E2421" s="56"/>
      <c r="F2421" s="56"/>
    </row>
    <row r="2422" spans="1:6" x14ac:dyDescent="0.25">
      <c r="A2422" s="56">
        <v>31642</v>
      </c>
      <c r="E2422" s="56"/>
      <c r="F2422" s="56"/>
    </row>
    <row r="2423" spans="1:6" x14ac:dyDescent="0.25">
      <c r="A2423" s="56">
        <v>31643</v>
      </c>
      <c r="E2423" s="56"/>
      <c r="F2423" s="56"/>
    </row>
    <row r="2424" spans="1:6" x14ac:dyDescent="0.25">
      <c r="A2424" s="56">
        <v>31644</v>
      </c>
      <c r="E2424" s="56"/>
      <c r="F2424" s="56"/>
    </row>
    <row r="2425" spans="1:6" x14ac:dyDescent="0.25">
      <c r="A2425" s="56">
        <v>31645</v>
      </c>
      <c r="E2425" s="56"/>
      <c r="F2425" s="56"/>
    </row>
    <row r="2426" spans="1:6" x14ac:dyDescent="0.25">
      <c r="A2426" s="56">
        <v>31646</v>
      </c>
      <c r="E2426" s="56"/>
      <c r="F2426" s="56"/>
    </row>
    <row r="2427" spans="1:6" x14ac:dyDescent="0.25">
      <c r="A2427" s="56">
        <v>31647</v>
      </c>
      <c r="E2427" s="56"/>
      <c r="F2427" s="56"/>
    </row>
    <row r="2428" spans="1:6" x14ac:dyDescent="0.25">
      <c r="A2428" s="56">
        <v>31648</v>
      </c>
      <c r="E2428" s="56"/>
      <c r="F2428" s="56"/>
    </row>
    <row r="2429" spans="1:6" x14ac:dyDescent="0.25">
      <c r="A2429" s="56">
        <v>31649</v>
      </c>
      <c r="E2429" s="56"/>
      <c r="F2429" s="56"/>
    </row>
    <row r="2430" spans="1:6" x14ac:dyDescent="0.25">
      <c r="A2430" s="56">
        <v>31650</v>
      </c>
      <c r="E2430" s="56"/>
      <c r="F2430" s="56"/>
    </row>
    <row r="2431" spans="1:6" x14ac:dyDescent="0.25">
      <c r="A2431" s="56">
        <v>31651</v>
      </c>
      <c r="E2431" s="56"/>
      <c r="F2431" s="56"/>
    </row>
    <row r="2432" spans="1:6" x14ac:dyDescent="0.25">
      <c r="A2432" s="56">
        <v>31652</v>
      </c>
      <c r="E2432" s="56"/>
      <c r="F2432" s="56"/>
    </row>
    <row r="2433" spans="1:6" x14ac:dyDescent="0.25">
      <c r="A2433" s="56">
        <v>31653</v>
      </c>
      <c r="E2433" s="56"/>
      <c r="F2433" s="56"/>
    </row>
    <row r="2434" spans="1:6" x14ac:dyDescent="0.25">
      <c r="A2434" s="56">
        <v>31654</v>
      </c>
      <c r="E2434" s="56"/>
      <c r="F2434" s="56"/>
    </row>
    <row r="2435" spans="1:6" x14ac:dyDescent="0.25">
      <c r="A2435" s="56">
        <v>31655</v>
      </c>
      <c r="E2435" s="56"/>
      <c r="F2435" s="56"/>
    </row>
    <row r="2436" spans="1:6" x14ac:dyDescent="0.25">
      <c r="A2436" s="56">
        <v>31656</v>
      </c>
      <c r="E2436" s="56"/>
      <c r="F2436" s="56"/>
    </row>
    <row r="2437" spans="1:6" x14ac:dyDescent="0.25">
      <c r="A2437" s="56">
        <v>31657</v>
      </c>
      <c r="E2437" s="56"/>
      <c r="F2437" s="56"/>
    </row>
    <row r="2438" spans="1:6" x14ac:dyDescent="0.25">
      <c r="A2438" s="56">
        <v>31658</v>
      </c>
      <c r="E2438" s="56"/>
      <c r="F2438" s="56"/>
    </row>
    <row r="2439" spans="1:6" x14ac:dyDescent="0.25">
      <c r="A2439" s="56">
        <v>31659</v>
      </c>
      <c r="E2439" s="56"/>
      <c r="F2439" s="56"/>
    </row>
    <row r="2440" spans="1:6" x14ac:dyDescent="0.25">
      <c r="A2440" s="56">
        <v>31660</v>
      </c>
      <c r="E2440" s="56"/>
      <c r="F2440" s="56"/>
    </row>
    <row r="2441" spans="1:6" x14ac:dyDescent="0.25">
      <c r="A2441" s="56">
        <v>31661</v>
      </c>
      <c r="E2441" s="56"/>
      <c r="F2441" s="56"/>
    </row>
    <row r="2442" spans="1:6" x14ac:dyDescent="0.25">
      <c r="A2442" s="56">
        <v>31662</v>
      </c>
      <c r="E2442" s="56"/>
      <c r="F2442" s="56"/>
    </row>
    <row r="2443" spans="1:6" x14ac:dyDescent="0.25">
      <c r="A2443" s="56">
        <v>31663</v>
      </c>
      <c r="E2443" s="56"/>
      <c r="F2443" s="56"/>
    </row>
    <row r="2444" spans="1:6" x14ac:dyDescent="0.25">
      <c r="A2444" s="56">
        <v>31664</v>
      </c>
      <c r="E2444" s="56"/>
      <c r="F2444" s="56"/>
    </row>
    <row r="2445" spans="1:6" x14ac:dyDescent="0.25">
      <c r="A2445" s="56">
        <v>31665</v>
      </c>
      <c r="E2445" s="56"/>
      <c r="F2445" s="56"/>
    </row>
    <row r="2446" spans="1:6" x14ac:dyDescent="0.25">
      <c r="A2446" s="56">
        <v>31666</v>
      </c>
      <c r="E2446" s="56"/>
      <c r="F2446" s="56"/>
    </row>
    <row r="2447" spans="1:6" x14ac:dyDescent="0.25">
      <c r="A2447" s="56">
        <v>31667</v>
      </c>
      <c r="E2447" s="56"/>
      <c r="F2447" s="56"/>
    </row>
    <row r="2448" spans="1:6" x14ac:dyDescent="0.25">
      <c r="A2448" s="56">
        <v>31668</v>
      </c>
      <c r="E2448" s="56"/>
      <c r="F2448" s="56"/>
    </row>
    <row r="2449" spans="1:6" x14ac:dyDescent="0.25">
      <c r="A2449" s="56">
        <v>31669</v>
      </c>
      <c r="E2449" s="56"/>
      <c r="F2449" s="56"/>
    </row>
    <row r="2450" spans="1:6" x14ac:dyDescent="0.25">
      <c r="A2450" s="56">
        <v>31670</v>
      </c>
      <c r="E2450" s="56"/>
      <c r="F2450" s="56"/>
    </row>
    <row r="2451" spans="1:6" x14ac:dyDescent="0.25">
      <c r="A2451" s="56">
        <v>31671</v>
      </c>
      <c r="E2451" s="56"/>
      <c r="F2451" s="56"/>
    </row>
    <row r="2452" spans="1:6" x14ac:dyDescent="0.25">
      <c r="A2452" s="56">
        <v>31672</v>
      </c>
      <c r="E2452" s="56"/>
      <c r="F2452" s="56"/>
    </row>
    <row r="2453" spans="1:6" x14ac:dyDescent="0.25">
      <c r="A2453" s="56">
        <v>31673</v>
      </c>
      <c r="E2453" s="56"/>
      <c r="F2453" s="56"/>
    </row>
    <row r="2454" spans="1:6" x14ac:dyDescent="0.25">
      <c r="A2454" s="56">
        <v>31674</v>
      </c>
      <c r="E2454" s="56"/>
      <c r="F2454" s="56"/>
    </row>
    <row r="2455" spans="1:6" x14ac:dyDescent="0.25">
      <c r="A2455" s="56">
        <v>31675</v>
      </c>
      <c r="E2455" s="56"/>
      <c r="F2455" s="56"/>
    </row>
    <row r="2456" spans="1:6" x14ac:dyDescent="0.25">
      <c r="A2456" s="56">
        <v>31676</v>
      </c>
      <c r="E2456" s="56"/>
      <c r="F2456" s="56"/>
    </row>
    <row r="2457" spans="1:6" x14ac:dyDescent="0.25">
      <c r="A2457" s="56">
        <v>31677</v>
      </c>
      <c r="E2457" s="56"/>
      <c r="F2457" s="56"/>
    </row>
    <row r="2458" spans="1:6" x14ac:dyDescent="0.25">
      <c r="A2458" s="56">
        <v>31678</v>
      </c>
      <c r="E2458" s="56"/>
      <c r="F2458" s="56"/>
    </row>
    <row r="2459" spans="1:6" x14ac:dyDescent="0.25">
      <c r="A2459" s="56">
        <v>31679</v>
      </c>
      <c r="E2459" s="56"/>
      <c r="F2459" s="56"/>
    </row>
    <row r="2460" spans="1:6" x14ac:dyDescent="0.25">
      <c r="A2460" s="56">
        <v>31680</v>
      </c>
      <c r="E2460" s="56"/>
      <c r="F2460" s="56"/>
    </row>
    <row r="2461" spans="1:6" x14ac:dyDescent="0.25">
      <c r="A2461" s="56">
        <v>31681</v>
      </c>
      <c r="E2461" s="56"/>
      <c r="F2461" s="56"/>
    </row>
    <row r="2462" spans="1:6" x14ac:dyDescent="0.25">
      <c r="A2462" s="56">
        <v>31682</v>
      </c>
      <c r="E2462" s="56"/>
      <c r="F2462" s="56"/>
    </row>
    <row r="2463" spans="1:6" x14ac:dyDescent="0.25">
      <c r="A2463" s="56">
        <v>31683</v>
      </c>
      <c r="E2463" s="56"/>
      <c r="F2463" s="56"/>
    </row>
    <row r="2464" spans="1:6" x14ac:dyDescent="0.25">
      <c r="A2464" s="56">
        <v>31684</v>
      </c>
      <c r="E2464" s="56"/>
      <c r="F2464" s="56"/>
    </row>
    <row r="2465" spans="1:6" x14ac:dyDescent="0.25">
      <c r="A2465" s="56">
        <v>31685</v>
      </c>
      <c r="E2465" s="56"/>
      <c r="F2465" s="56"/>
    </row>
    <row r="2466" spans="1:6" x14ac:dyDescent="0.25">
      <c r="A2466" s="56">
        <v>31686</v>
      </c>
      <c r="E2466" s="56"/>
      <c r="F2466" s="56"/>
    </row>
    <row r="2467" spans="1:6" x14ac:dyDescent="0.25">
      <c r="A2467" s="56">
        <v>31687</v>
      </c>
      <c r="E2467" s="56"/>
      <c r="F2467" s="56"/>
    </row>
    <row r="2468" spans="1:6" x14ac:dyDescent="0.25">
      <c r="A2468" s="56">
        <v>31688</v>
      </c>
      <c r="E2468" s="56"/>
      <c r="F2468" s="56"/>
    </row>
    <row r="2469" spans="1:6" x14ac:dyDescent="0.25">
      <c r="A2469" s="56">
        <v>31689</v>
      </c>
      <c r="E2469" s="56"/>
      <c r="F2469" s="56"/>
    </row>
    <row r="2470" spans="1:6" x14ac:dyDescent="0.25">
      <c r="A2470" s="56">
        <v>31690</v>
      </c>
      <c r="E2470" s="56"/>
      <c r="F2470" s="56"/>
    </row>
    <row r="2471" spans="1:6" x14ac:dyDescent="0.25">
      <c r="A2471" s="56">
        <v>31691</v>
      </c>
      <c r="E2471" s="56"/>
      <c r="F2471" s="56"/>
    </row>
    <row r="2472" spans="1:6" x14ac:dyDescent="0.25">
      <c r="A2472" s="56">
        <v>31692</v>
      </c>
      <c r="E2472" s="56"/>
      <c r="F2472" s="56"/>
    </row>
    <row r="2473" spans="1:6" x14ac:dyDescent="0.25">
      <c r="A2473" s="56">
        <v>31693</v>
      </c>
      <c r="E2473" s="56"/>
      <c r="F2473" s="56"/>
    </row>
    <row r="2474" spans="1:6" x14ac:dyDescent="0.25">
      <c r="A2474" s="56">
        <v>31694</v>
      </c>
      <c r="E2474" s="56"/>
      <c r="F2474" s="56"/>
    </row>
    <row r="2475" spans="1:6" x14ac:dyDescent="0.25">
      <c r="A2475" s="56">
        <v>31695</v>
      </c>
      <c r="E2475" s="56"/>
      <c r="F2475" s="56"/>
    </row>
    <row r="2476" spans="1:6" x14ac:dyDescent="0.25">
      <c r="A2476" s="56">
        <v>31696</v>
      </c>
      <c r="E2476" s="56"/>
      <c r="F2476" s="56"/>
    </row>
    <row r="2477" spans="1:6" x14ac:dyDescent="0.25">
      <c r="A2477" s="56">
        <v>31697</v>
      </c>
      <c r="E2477" s="56"/>
      <c r="F2477" s="56"/>
    </row>
    <row r="2478" spans="1:6" x14ac:dyDescent="0.25">
      <c r="A2478" s="56">
        <v>31698</v>
      </c>
      <c r="E2478" s="56"/>
      <c r="F2478" s="56"/>
    </row>
    <row r="2479" spans="1:6" x14ac:dyDescent="0.25">
      <c r="A2479" s="56">
        <v>31699</v>
      </c>
      <c r="E2479" s="56"/>
      <c r="F2479" s="56"/>
    </row>
    <row r="2480" spans="1:6" x14ac:dyDescent="0.25">
      <c r="A2480" s="56">
        <v>31700</v>
      </c>
      <c r="E2480" s="56"/>
      <c r="F2480" s="56"/>
    </row>
    <row r="2481" spans="1:6" x14ac:dyDescent="0.25">
      <c r="A2481" s="56">
        <v>31701</v>
      </c>
      <c r="E2481" s="56"/>
      <c r="F2481" s="56"/>
    </row>
    <row r="2482" spans="1:6" x14ac:dyDescent="0.25">
      <c r="A2482" s="56">
        <v>31702</v>
      </c>
      <c r="E2482" s="56"/>
      <c r="F2482" s="56"/>
    </row>
    <row r="2483" spans="1:6" x14ac:dyDescent="0.25">
      <c r="A2483" s="56">
        <v>31703</v>
      </c>
      <c r="E2483" s="56"/>
      <c r="F2483" s="56"/>
    </row>
    <row r="2484" spans="1:6" x14ac:dyDescent="0.25">
      <c r="A2484" s="56">
        <v>31704</v>
      </c>
      <c r="E2484" s="56"/>
      <c r="F2484" s="56"/>
    </row>
    <row r="2485" spans="1:6" x14ac:dyDescent="0.25">
      <c r="A2485" s="56">
        <v>31705</v>
      </c>
      <c r="E2485" s="56"/>
      <c r="F2485" s="56"/>
    </row>
    <row r="2486" spans="1:6" x14ac:dyDescent="0.25">
      <c r="A2486" s="56">
        <v>31706</v>
      </c>
      <c r="E2486" s="56"/>
      <c r="F2486" s="56"/>
    </row>
    <row r="2487" spans="1:6" x14ac:dyDescent="0.25">
      <c r="A2487" s="56">
        <v>31707</v>
      </c>
      <c r="E2487" s="56"/>
      <c r="F2487" s="56"/>
    </row>
    <row r="2488" spans="1:6" x14ac:dyDescent="0.25">
      <c r="A2488" s="56">
        <v>31708</v>
      </c>
      <c r="E2488" s="56"/>
      <c r="F2488" s="56"/>
    </row>
    <row r="2489" spans="1:6" x14ac:dyDescent="0.25">
      <c r="A2489" s="56">
        <v>31709</v>
      </c>
      <c r="E2489" s="56"/>
      <c r="F2489" s="56"/>
    </row>
    <row r="2490" spans="1:6" x14ac:dyDescent="0.25">
      <c r="A2490" s="56">
        <v>31710</v>
      </c>
      <c r="E2490" s="56"/>
      <c r="F2490" s="56"/>
    </row>
    <row r="2491" spans="1:6" x14ac:dyDescent="0.25">
      <c r="A2491" s="56">
        <v>31711</v>
      </c>
      <c r="E2491" s="56"/>
      <c r="F2491" s="56"/>
    </row>
    <row r="2492" spans="1:6" x14ac:dyDescent="0.25">
      <c r="A2492" s="56">
        <v>31712</v>
      </c>
      <c r="E2492" s="56"/>
      <c r="F2492" s="56"/>
    </row>
    <row r="2493" spans="1:6" x14ac:dyDescent="0.25">
      <c r="A2493" s="56">
        <v>31713</v>
      </c>
      <c r="E2493" s="56"/>
      <c r="F2493" s="56"/>
    </row>
    <row r="2494" spans="1:6" x14ac:dyDescent="0.25">
      <c r="A2494" s="56">
        <v>31714</v>
      </c>
      <c r="E2494" s="56"/>
      <c r="F2494" s="56"/>
    </row>
    <row r="2495" spans="1:6" x14ac:dyDescent="0.25">
      <c r="A2495" s="56">
        <v>31715</v>
      </c>
      <c r="E2495" s="56"/>
      <c r="F2495" s="56"/>
    </row>
    <row r="2496" spans="1:6" x14ac:dyDescent="0.25">
      <c r="A2496" s="56">
        <v>31716</v>
      </c>
      <c r="E2496" s="56"/>
      <c r="F2496" s="56"/>
    </row>
    <row r="2497" spans="1:6" x14ac:dyDescent="0.25">
      <c r="A2497" s="56">
        <v>31717</v>
      </c>
      <c r="E2497" s="56"/>
      <c r="F2497" s="56"/>
    </row>
    <row r="2498" spans="1:6" x14ac:dyDescent="0.25">
      <c r="A2498" s="56">
        <v>31718</v>
      </c>
      <c r="E2498" s="56"/>
      <c r="F2498" s="56"/>
    </row>
    <row r="2499" spans="1:6" x14ac:dyDescent="0.25">
      <c r="A2499" s="56">
        <v>31719</v>
      </c>
      <c r="E2499" s="56"/>
      <c r="F2499" s="56"/>
    </row>
    <row r="2500" spans="1:6" x14ac:dyDescent="0.25">
      <c r="A2500" s="56">
        <v>31720</v>
      </c>
      <c r="E2500" s="56"/>
      <c r="F2500" s="56"/>
    </row>
    <row r="2501" spans="1:6" x14ac:dyDescent="0.25">
      <c r="A2501" s="56">
        <v>31721</v>
      </c>
      <c r="E2501" s="56"/>
      <c r="F2501" s="56"/>
    </row>
    <row r="2502" spans="1:6" x14ac:dyDescent="0.25">
      <c r="A2502" s="56">
        <v>31722</v>
      </c>
      <c r="E2502" s="56"/>
      <c r="F2502" s="56"/>
    </row>
    <row r="2503" spans="1:6" x14ac:dyDescent="0.25">
      <c r="A2503" s="56">
        <v>31723</v>
      </c>
      <c r="E2503" s="56"/>
      <c r="F2503" s="56"/>
    </row>
    <row r="2504" spans="1:6" x14ac:dyDescent="0.25">
      <c r="A2504" s="56">
        <v>31724</v>
      </c>
      <c r="E2504" s="56"/>
      <c r="F2504" s="56"/>
    </row>
    <row r="2505" spans="1:6" x14ac:dyDescent="0.25">
      <c r="A2505" s="56">
        <v>31725</v>
      </c>
      <c r="E2505" s="56"/>
      <c r="F2505" s="56"/>
    </row>
    <row r="2506" spans="1:6" x14ac:dyDescent="0.25">
      <c r="A2506" s="56">
        <v>31726</v>
      </c>
      <c r="E2506" s="56"/>
      <c r="F2506" s="56"/>
    </row>
    <row r="2507" spans="1:6" x14ac:dyDescent="0.25">
      <c r="A2507" s="56">
        <v>31727</v>
      </c>
      <c r="E2507" s="56"/>
      <c r="F2507" s="56"/>
    </row>
    <row r="2508" spans="1:6" x14ac:dyDescent="0.25">
      <c r="A2508" s="56">
        <v>31728</v>
      </c>
      <c r="E2508" s="56"/>
      <c r="F2508" s="56"/>
    </row>
    <row r="2509" spans="1:6" x14ac:dyDescent="0.25">
      <c r="A2509" s="56">
        <v>31729</v>
      </c>
      <c r="E2509" s="56"/>
      <c r="F2509" s="56"/>
    </row>
    <row r="2510" spans="1:6" x14ac:dyDescent="0.25">
      <c r="A2510" s="56">
        <v>31730</v>
      </c>
      <c r="E2510" s="56"/>
      <c r="F2510" s="56"/>
    </row>
    <row r="2511" spans="1:6" x14ac:dyDescent="0.25">
      <c r="A2511" s="56">
        <v>31731</v>
      </c>
      <c r="E2511" s="56"/>
      <c r="F2511" s="56"/>
    </row>
    <row r="2512" spans="1:6" x14ac:dyDescent="0.25">
      <c r="A2512" s="56">
        <v>31732</v>
      </c>
      <c r="E2512" s="56"/>
      <c r="F2512" s="56"/>
    </row>
    <row r="2513" spans="1:6" x14ac:dyDescent="0.25">
      <c r="A2513" s="56">
        <v>31733</v>
      </c>
      <c r="E2513" s="56"/>
      <c r="F2513" s="56"/>
    </row>
    <row r="2514" spans="1:6" x14ac:dyDescent="0.25">
      <c r="A2514" s="56">
        <v>31734</v>
      </c>
      <c r="E2514" s="56"/>
      <c r="F2514" s="56"/>
    </row>
    <row r="2515" spans="1:6" x14ac:dyDescent="0.25">
      <c r="A2515" s="56">
        <v>31735</v>
      </c>
      <c r="E2515" s="56"/>
      <c r="F2515" s="56"/>
    </row>
    <row r="2516" spans="1:6" x14ac:dyDescent="0.25">
      <c r="A2516" s="56">
        <v>31736</v>
      </c>
      <c r="E2516" s="56"/>
      <c r="F2516" s="56"/>
    </row>
    <row r="2517" spans="1:6" x14ac:dyDescent="0.25">
      <c r="A2517" s="56">
        <v>31737</v>
      </c>
      <c r="E2517" s="56"/>
      <c r="F2517" s="56"/>
    </row>
    <row r="2518" spans="1:6" x14ac:dyDescent="0.25">
      <c r="A2518" s="56">
        <v>31738</v>
      </c>
      <c r="E2518" s="56"/>
      <c r="F2518" s="56"/>
    </row>
    <row r="2519" spans="1:6" x14ac:dyDescent="0.25">
      <c r="A2519" s="56">
        <v>31739</v>
      </c>
      <c r="E2519" s="56"/>
      <c r="F2519" s="56"/>
    </row>
    <row r="2520" spans="1:6" x14ac:dyDescent="0.25">
      <c r="A2520" s="56">
        <v>31740</v>
      </c>
      <c r="E2520" s="56"/>
      <c r="F2520" s="56"/>
    </row>
    <row r="2521" spans="1:6" x14ac:dyDescent="0.25">
      <c r="A2521" s="56">
        <v>31741</v>
      </c>
      <c r="E2521" s="56"/>
      <c r="F2521" s="56"/>
    </row>
    <row r="2522" spans="1:6" x14ac:dyDescent="0.25">
      <c r="A2522" s="56">
        <v>31742</v>
      </c>
      <c r="E2522" s="56"/>
      <c r="F2522" s="56"/>
    </row>
    <row r="2523" spans="1:6" x14ac:dyDescent="0.25">
      <c r="A2523" s="56">
        <v>31743</v>
      </c>
      <c r="E2523" s="56"/>
      <c r="F2523" s="56"/>
    </row>
    <row r="2524" spans="1:6" x14ac:dyDescent="0.25">
      <c r="A2524" s="56">
        <v>31744</v>
      </c>
      <c r="E2524" s="56"/>
      <c r="F2524" s="56"/>
    </row>
    <row r="2525" spans="1:6" x14ac:dyDescent="0.25">
      <c r="A2525" s="56">
        <v>31745</v>
      </c>
      <c r="E2525" s="56"/>
      <c r="F2525" s="56"/>
    </row>
    <row r="2526" spans="1:6" x14ac:dyDescent="0.25">
      <c r="A2526" s="56">
        <v>31746</v>
      </c>
      <c r="E2526" s="56"/>
      <c r="F2526" s="56"/>
    </row>
    <row r="2527" spans="1:6" x14ac:dyDescent="0.25">
      <c r="A2527" s="56">
        <v>31747</v>
      </c>
      <c r="E2527" s="56"/>
      <c r="F2527" s="56"/>
    </row>
    <row r="2528" spans="1:6" x14ac:dyDescent="0.25">
      <c r="A2528" s="56">
        <v>31748</v>
      </c>
      <c r="E2528" s="56"/>
      <c r="F2528" s="56"/>
    </row>
    <row r="2529" spans="1:6" x14ac:dyDescent="0.25">
      <c r="A2529" s="56">
        <v>31749</v>
      </c>
      <c r="E2529" s="56"/>
      <c r="F2529" s="56"/>
    </row>
    <row r="2530" spans="1:6" x14ac:dyDescent="0.25">
      <c r="A2530" s="56">
        <v>31750</v>
      </c>
      <c r="E2530" s="56"/>
      <c r="F2530" s="56"/>
    </row>
    <row r="2531" spans="1:6" x14ac:dyDescent="0.25">
      <c r="A2531" s="56">
        <v>31751</v>
      </c>
      <c r="E2531" s="56"/>
      <c r="F2531" s="56"/>
    </row>
    <row r="2532" spans="1:6" x14ac:dyDescent="0.25">
      <c r="A2532" s="56">
        <v>31752</v>
      </c>
      <c r="E2532" s="56"/>
      <c r="F2532" s="56"/>
    </row>
    <row r="2533" spans="1:6" x14ac:dyDescent="0.25">
      <c r="A2533" s="56">
        <v>31753</v>
      </c>
      <c r="E2533" s="56"/>
      <c r="F2533" s="56"/>
    </row>
    <row r="2534" spans="1:6" x14ac:dyDescent="0.25">
      <c r="A2534" s="56">
        <v>31754</v>
      </c>
      <c r="E2534" s="56"/>
      <c r="F2534" s="56"/>
    </row>
    <row r="2535" spans="1:6" x14ac:dyDescent="0.25">
      <c r="A2535" s="56">
        <v>31755</v>
      </c>
      <c r="E2535" s="56"/>
      <c r="F2535" s="56"/>
    </row>
    <row r="2536" spans="1:6" x14ac:dyDescent="0.25">
      <c r="A2536" s="56">
        <v>31756</v>
      </c>
      <c r="E2536" s="56"/>
      <c r="F2536" s="56"/>
    </row>
    <row r="2537" spans="1:6" x14ac:dyDescent="0.25">
      <c r="A2537" s="56">
        <v>31757</v>
      </c>
      <c r="E2537" s="56"/>
      <c r="F2537" s="56"/>
    </row>
    <row r="2538" spans="1:6" x14ac:dyDescent="0.25">
      <c r="A2538" s="56">
        <v>31758</v>
      </c>
      <c r="E2538" s="56"/>
      <c r="F2538" s="56"/>
    </row>
    <row r="2539" spans="1:6" x14ac:dyDescent="0.25">
      <c r="A2539" s="56">
        <v>31759</v>
      </c>
      <c r="E2539" s="56"/>
      <c r="F2539" s="56"/>
    </row>
    <row r="2540" spans="1:6" x14ac:dyDescent="0.25">
      <c r="A2540" s="56">
        <v>31760</v>
      </c>
      <c r="E2540" s="56"/>
      <c r="F2540" s="56"/>
    </row>
    <row r="2541" spans="1:6" x14ac:dyDescent="0.25">
      <c r="A2541" s="56">
        <v>31761</v>
      </c>
      <c r="E2541" s="56"/>
      <c r="F2541" s="56"/>
    </row>
    <row r="2542" spans="1:6" x14ac:dyDescent="0.25">
      <c r="A2542" s="56">
        <v>31762</v>
      </c>
      <c r="E2542" s="56"/>
      <c r="F2542" s="56"/>
    </row>
    <row r="2543" spans="1:6" x14ac:dyDescent="0.25">
      <c r="A2543" s="56">
        <v>31763</v>
      </c>
      <c r="E2543" s="56"/>
      <c r="F2543" s="56"/>
    </row>
    <row r="2544" spans="1:6" x14ac:dyDescent="0.25">
      <c r="A2544" s="56">
        <v>31764</v>
      </c>
      <c r="E2544" s="56"/>
      <c r="F2544" s="56"/>
    </row>
    <row r="2545" spans="1:6" x14ac:dyDescent="0.25">
      <c r="A2545" s="56">
        <v>31765</v>
      </c>
      <c r="E2545" s="56"/>
      <c r="F2545" s="56"/>
    </row>
    <row r="2546" spans="1:6" x14ac:dyDescent="0.25">
      <c r="A2546" s="56">
        <v>31766</v>
      </c>
      <c r="E2546" s="56"/>
      <c r="F2546" s="56"/>
    </row>
    <row r="2547" spans="1:6" x14ac:dyDescent="0.25">
      <c r="A2547" s="56">
        <v>31767</v>
      </c>
      <c r="E2547" s="56"/>
      <c r="F2547" s="56"/>
    </row>
    <row r="2548" spans="1:6" x14ac:dyDescent="0.25">
      <c r="A2548" s="56">
        <v>31768</v>
      </c>
      <c r="E2548" s="56"/>
      <c r="F2548" s="56"/>
    </row>
    <row r="2549" spans="1:6" x14ac:dyDescent="0.25">
      <c r="A2549" s="56">
        <v>31769</v>
      </c>
      <c r="E2549" s="56"/>
      <c r="F2549" s="56"/>
    </row>
    <row r="2550" spans="1:6" x14ac:dyDescent="0.25">
      <c r="A2550" s="56">
        <v>31770</v>
      </c>
      <c r="E2550" s="56"/>
      <c r="F2550" s="56"/>
    </row>
    <row r="2551" spans="1:6" x14ac:dyDescent="0.25">
      <c r="A2551" s="56">
        <v>31771</v>
      </c>
      <c r="E2551" s="56"/>
      <c r="F2551" s="56"/>
    </row>
    <row r="2552" spans="1:6" x14ac:dyDescent="0.25">
      <c r="A2552" s="56">
        <v>31772</v>
      </c>
      <c r="E2552" s="56"/>
      <c r="F2552" s="56"/>
    </row>
    <row r="2553" spans="1:6" x14ac:dyDescent="0.25">
      <c r="A2553" s="56">
        <v>31773</v>
      </c>
      <c r="E2553" s="56"/>
      <c r="F2553" s="56"/>
    </row>
    <row r="2554" spans="1:6" x14ac:dyDescent="0.25">
      <c r="A2554" s="56">
        <v>31774</v>
      </c>
      <c r="E2554" s="56"/>
      <c r="F2554" s="56"/>
    </row>
    <row r="2555" spans="1:6" x14ac:dyDescent="0.25">
      <c r="A2555" s="56">
        <v>31775</v>
      </c>
      <c r="E2555" s="56"/>
      <c r="F2555" s="56"/>
    </row>
    <row r="2556" spans="1:6" x14ac:dyDescent="0.25">
      <c r="A2556" s="56">
        <v>31776</v>
      </c>
      <c r="E2556" s="56"/>
      <c r="F2556" s="56"/>
    </row>
    <row r="2557" spans="1:6" x14ac:dyDescent="0.25">
      <c r="A2557" s="56">
        <v>31777</v>
      </c>
      <c r="E2557" s="56"/>
      <c r="F2557" s="56"/>
    </row>
    <row r="2558" spans="1:6" x14ac:dyDescent="0.25">
      <c r="A2558" s="56">
        <v>31778</v>
      </c>
      <c r="E2558" s="56"/>
      <c r="F2558" s="56"/>
    </row>
    <row r="2559" spans="1:6" x14ac:dyDescent="0.25">
      <c r="A2559" s="56">
        <v>31779</v>
      </c>
      <c r="E2559" s="56"/>
      <c r="F2559" s="56"/>
    </row>
    <row r="2560" spans="1:6" x14ac:dyDescent="0.25">
      <c r="A2560" s="56">
        <v>31780</v>
      </c>
      <c r="E2560" s="56"/>
      <c r="F2560" s="56"/>
    </row>
    <row r="2561" spans="1:6" x14ac:dyDescent="0.25">
      <c r="A2561" s="56">
        <v>31781</v>
      </c>
      <c r="E2561" s="56"/>
      <c r="F2561" s="56"/>
    </row>
    <row r="2562" spans="1:6" x14ac:dyDescent="0.25">
      <c r="A2562" s="56">
        <v>31782</v>
      </c>
      <c r="E2562" s="56"/>
      <c r="F2562" s="56"/>
    </row>
    <row r="2563" spans="1:6" x14ac:dyDescent="0.25">
      <c r="A2563" s="56">
        <v>31783</v>
      </c>
      <c r="E2563" s="56"/>
      <c r="F2563" s="56"/>
    </row>
    <row r="2564" spans="1:6" x14ac:dyDescent="0.25">
      <c r="A2564" s="56">
        <v>31784</v>
      </c>
      <c r="E2564" s="56"/>
      <c r="F2564" s="56"/>
    </row>
    <row r="2565" spans="1:6" x14ac:dyDescent="0.25">
      <c r="A2565" s="56">
        <v>31785</v>
      </c>
      <c r="E2565" s="56"/>
      <c r="F2565" s="56"/>
    </row>
    <row r="2566" spans="1:6" x14ac:dyDescent="0.25">
      <c r="A2566" s="56">
        <v>31786</v>
      </c>
      <c r="E2566" s="56"/>
      <c r="F2566" s="56"/>
    </row>
    <row r="2567" spans="1:6" x14ac:dyDescent="0.25">
      <c r="A2567" s="56">
        <v>31787</v>
      </c>
      <c r="E2567" s="56"/>
      <c r="F2567" s="56"/>
    </row>
    <row r="2568" spans="1:6" x14ac:dyDescent="0.25">
      <c r="A2568" s="56">
        <v>31788</v>
      </c>
      <c r="E2568" s="56"/>
      <c r="F2568" s="56"/>
    </row>
    <row r="2569" spans="1:6" x14ac:dyDescent="0.25">
      <c r="A2569" s="56">
        <v>31789</v>
      </c>
      <c r="E2569" s="56"/>
      <c r="F2569" s="56"/>
    </row>
    <row r="2570" spans="1:6" x14ac:dyDescent="0.25">
      <c r="A2570" s="56">
        <v>31790</v>
      </c>
      <c r="E2570" s="56"/>
      <c r="F2570" s="56"/>
    </row>
    <row r="2571" spans="1:6" x14ac:dyDescent="0.25">
      <c r="A2571" s="56">
        <v>31791</v>
      </c>
      <c r="E2571" s="56"/>
      <c r="F2571" s="56"/>
    </row>
    <row r="2572" spans="1:6" x14ac:dyDescent="0.25">
      <c r="A2572" s="56">
        <v>31792</v>
      </c>
      <c r="E2572" s="56"/>
      <c r="F2572" s="56"/>
    </row>
    <row r="2573" spans="1:6" x14ac:dyDescent="0.25">
      <c r="A2573" s="56">
        <v>31793</v>
      </c>
      <c r="E2573" s="56"/>
      <c r="F2573" s="56"/>
    </row>
    <row r="2574" spans="1:6" x14ac:dyDescent="0.25">
      <c r="A2574" s="56">
        <v>31794</v>
      </c>
      <c r="E2574" s="56"/>
      <c r="F2574" s="56"/>
    </row>
    <row r="2575" spans="1:6" x14ac:dyDescent="0.25">
      <c r="A2575" s="56">
        <v>31795</v>
      </c>
      <c r="E2575" s="56"/>
      <c r="F2575" s="56"/>
    </row>
    <row r="2576" spans="1:6" x14ac:dyDescent="0.25">
      <c r="A2576" s="56">
        <v>31796</v>
      </c>
      <c r="E2576" s="56"/>
      <c r="F2576" s="56"/>
    </row>
    <row r="2577" spans="1:6" x14ac:dyDescent="0.25">
      <c r="A2577" s="56">
        <v>31797</v>
      </c>
      <c r="E2577" s="56"/>
      <c r="F2577" s="56"/>
    </row>
    <row r="2578" spans="1:6" x14ac:dyDescent="0.25">
      <c r="A2578" s="56">
        <v>31798</v>
      </c>
      <c r="E2578" s="56"/>
      <c r="F2578" s="56"/>
    </row>
    <row r="2579" spans="1:6" x14ac:dyDescent="0.25">
      <c r="A2579" s="56">
        <v>31799</v>
      </c>
      <c r="E2579" s="56"/>
      <c r="F2579" s="56"/>
    </row>
    <row r="2580" spans="1:6" x14ac:dyDescent="0.25">
      <c r="A2580" s="56">
        <v>31800</v>
      </c>
      <c r="E2580" s="56"/>
      <c r="F2580" s="56"/>
    </row>
    <row r="2581" spans="1:6" x14ac:dyDescent="0.25">
      <c r="A2581" s="56">
        <v>31801</v>
      </c>
      <c r="E2581" s="56"/>
      <c r="F2581" s="56"/>
    </row>
    <row r="2582" spans="1:6" x14ac:dyDescent="0.25">
      <c r="A2582" s="56">
        <v>31802</v>
      </c>
      <c r="E2582" s="56"/>
      <c r="F2582" s="56"/>
    </row>
    <row r="2583" spans="1:6" x14ac:dyDescent="0.25">
      <c r="A2583" s="56">
        <v>31803</v>
      </c>
      <c r="E2583" s="56"/>
      <c r="F2583" s="56"/>
    </row>
    <row r="2584" spans="1:6" x14ac:dyDescent="0.25">
      <c r="A2584" s="56">
        <v>31804</v>
      </c>
      <c r="E2584" s="56"/>
      <c r="F2584" s="56"/>
    </row>
    <row r="2585" spans="1:6" x14ac:dyDescent="0.25">
      <c r="A2585" s="56">
        <v>31805</v>
      </c>
      <c r="E2585" s="56"/>
      <c r="F2585" s="56"/>
    </row>
    <row r="2586" spans="1:6" x14ac:dyDescent="0.25">
      <c r="A2586" s="56">
        <v>31806</v>
      </c>
      <c r="E2586" s="56"/>
      <c r="F2586" s="56"/>
    </row>
    <row r="2587" spans="1:6" x14ac:dyDescent="0.25">
      <c r="A2587" s="56">
        <v>31807</v>
      </c>
      <c r="E2587" s="56"/>
      <c r="F2587" s="56"/>
    </row>
    <row r="2588" spans="1:6" x14ac:dyDescent="0.25">
      <c r="A2588" s="56">
        <v>31808</v>
      </c>
      <c r="E2588" s="56"/>
      <c r="F2588" s="56"/>
    </row>
    <row r="2589" spans="1:6" x14ac:dyDescent="0.25">
      <c r="A2589" s="56">
        <v>31809</v>
      </c>
      <c r="E2589" s="56"/>
      <c r="F2589" s="56"/>
    </row>
    <row r="2590" spans="1:6" x14ac:dyDescent="0.25">
      <c r="A2590" s="56">
        <v>31810</v>
      </c>
      <c r="E2590" s="56"/>
      <c r="F2590" s="56"/>
    </row>
    <row r="2591" spans="1:6" x14ac:dyDescent="0.25">
      <c r="A2591" s="56">
        <v>31811</v>
      </c>
      <c r="E2591" s="56"/>
      <c r="F2591" s="56"/>
    </row>
    <row r="2592" spans="1:6" x14ac:dyDescent="0.25">
      <c r="A2592" s="56">
        <v>31812</v>
      </c>
      <c r="E2592" s="56"/>
      <c r="F2592" s="56"/>
    </row>
    <row r="2593" spans="1:6" x14ac:dyDescent="0.25">
      <c r="A2593" s="56">
        <v>31813</v>
      </c>
      <c r="E2593" s="56"/>
      <c r="F2593" s="56"/>
    </row>
    <row r="2594" spans="1:6" x14ac:dyDescent="0.25">
      <c r="A2594" s="56">
        <v>31814</v>
      </c>
      <c r="E2594" s="56"/>
      <c r="F2594" s="56"/>
    </row>
    <row r="2595" spans="1:6" x14ac:dyDescent="0.25">
      <c r="A2595" s="56">
        <v>31815</v>
      </c>
      <c r="E2595" s="56"/>
      <c r="F2595" s="56"/>
    </row>
    <row r="2596" spans="1:6" x14ac:dyDescent="0.25">
      <c r="A2596" s="56">
        <v>31816</v>
      </c>
      <c r="E2596" s="56"/>
      <c r="F2596" s="56"/>
    </row>
    <row r="2597" spans="1:6" x14ac:dyDescent="0.25">
      <c r="A2597" s="56">
        <v>31817</v>
      </c>
      <c r="E2597" s="56"/>
      <c r="F2597" s="56"/>
    </row>
    <row r="2598" spans="1:6" x14ac:dyDescent="0.25">
      <c r="A2598" s="56">
        <v>31818</v>
      </c>
      <c r="E2598" s="56"/>
      <c r="F2598" s="56"/>
    </row>
    <row r="2599" spans="1:6" x14ac:dyDescent="0.25">
      <c r="A2599" s="56">
        <v>31819</v>
      </c>
      <c r="E2599" s="56"/>
      <c r="F2599" s="56"/>
    </row>
    <row r="2600" spans="1:6" x14ac:dyDescent="0.25">
      <c r="A2600" s="56">
        <v>31820</v>
      </c>
      <c r="E2600" s="56"/>
      <c r="F2600" s="56"/>
    </row>
    <row r="2601" spans="1:6" x14ac:dyDescent="0.25">
      <c r="A2601" s="56">
        <v>31821</v>
      </c>
      <c r="E2601" s="56"/>
      <c r="F2601" s="56"/>
    </row>
    <row r="2602" spans="1:6" x14ac:dyDescent="0.25">
      <c r="A2602" s="56">
        <v>31822</v>
      </c>
      <c r="E2602" s="56"/>
      <c r="F2602" s="56"/>
    </row>
    <row r="2603" spans="1:6" x14ac:dyDescent="0.25">
      <c r="A2603" s="56">
        <v>31823</v>
      </c>
      <c r="E2603" s="56"/>
      <c r="F2603" s="56"/>
    </row>
    <row r="2604" spans="1:6" x14ac:dyDescent="0.25">
      <c r="A2604" s="56">
        <v>31824</v>
      </c>
      <c r="E2604" s="56"/>
      <c r="F2604" s="56"/>
    </row>
    <row r="2605" spans="1:6" x14ac:dyDescent="0.25">
      <c r="A2605" s="56">
        <v>31825</v>
      </c>
      <c r="E2605" s="56"/>
      <c r="F2605" s="56"/>
    </row>
    <row r="2606" spans="1:6" x14ac:dyDescent="0.25">
      <c r="A2606" s="56">
        <v>31826</v>
      </c>
      <c r="E2606" s="56"/>
      <c r="F2606" s="56"/>
    </row>
    <row r="2607" spans="1:6" x14ac:dyDescent="0.25">
      <c r="A2607" s="56">
        <v>31827</v>
      </c>
      <c r="E2607" s="56"/>
      <c r="F2607" s="56"/>
    </row>
    <row r="2608" spans="1:6" x14ac:dyDescent="0.25">
      <c r="A2608" s="56">
        <v>31828</v>
      </c>
      <c r="E2608" s="56"/>
      <c r="F2608" s="56"/>
    </row>
    <row r="2609" spans="1:6" x14ac:dyDescent="0.25">
      <c r="A2609" s="56">
        <v>31829</v>
      </c>
      <c r="E2609" s="56"/>
      <c r="F2609" s="56"/>
    </row>
    <row r="2610" spans="1:6" x14ac:dyDescent="0.25">
      <c r="A2610" s="56">
        <v>31830</v>
      </c>
      <c r="E2610" s="56"/>
      <c r="F2610" s="56"/>
    </row>
    <row r="2611" spans="1:6" x14ac:dyDescent="0.25">
      <c r="A2611" s="56">
        <v>31831</v>
      </c>
      <c r="E2611" s="56"/>
      <c r="F2611" s="56"/>
    </row>
    <row r="2612" spans="1:6" x14ac:dyDescent="0.25">
      <c r="A2612" s="56">
        <v>31832</v>
      </c>
      <c r="E2612" s="56"/>
      <c r="F2612" s="56"/>
    </row>
    <row r="2613" spans="1:6" x14ac:dyDescent="0.25">
      <c r="A2613" s="56">
        <v>31833</v>
      </c>
      <c r="E2613" s="56"/>
      <c r="F2613" s="56"/>
    </row>
    <row r="2614" spans="1:6" x14ac:dyDescent="0.25">
      <c r="A2614" s="56">
        <v>31834</v>
      </c>
      <c r="E2614" s="56"/>
      <c r="F2614" s="56"/>
    </row>
    <row r="2615" spans="1:6" x14ac:dyDescent="0.25">
      <c r="A2615" s="56">
        <v>31835</v>
      </c>
      <c r="E2615" s="56"/>
      <c r="F2615" s="56"/>
    </row>
    <row r="2616" spans="1:6" x14ac:dyDescent="0.25">
      <c r="A2616" s="56">
        <v>31836</v>
      </c>
      <c r="E2616" s="56"/>
      <c r="F2616" s="56"/>
    </row>
    <row r="2617" spans="1:6" x14ac:dyDescent="0.25">
      <c r="A2617" s="56">
        <v>31837</v>
      </c>
      <c r="E2617" s="56"/>
      <c r="F2617" s="56"/>
    </row>
    <row r="2618" spans="1:6" x14ac:dyDescent="0.25">
      <c r="A2618" s="56">
        <v>31838</v>
      </c>
      <c r="E2618" s="56"/>
      <c r="F2618" s="56"/>
    </row>
    <row r="2619" spans="1:6" x14ac:dyDescent="0.25">
      <c r="A2619" s="56">
        <v>31839</v>
      </c>
      <c r="E2619" s="56"/>
      <c r="F2619" s="56"/>
    </row>
    <row r="2620" spans="1:6" x14ac:dyDescent="0.25">
      <c r="A2620" s="56">
        <v>31840</v>
      </c>
      <c r="E2620" s="56"/>
      <c r="F2620" s="56"/>
    </row>
    <row r="2621" spans="1:6" x14ac:dyDescent="0.25">
      <c r="A2621" s="56">
        <v>31841</v>
      </c>
      <c r="E2621" s="56"/>
      <c r="F2621" s="56"/>
    </row>
    <row r="2622" spans="1:6" x14ac:dyDescent="0.25">
      <c r="A2622" s="56">
        <v>31842</v>
      </c>
      <c r="E2622" s="56"/>
      <c r="F2622" s="56"/>
    </row>
    <row r="2623" spans="1:6" x14ac:dyDescent="0.25">
      <c r="A2623" s="56">
        <v>31843</v>
      </c>
      <c r="E2623" s="56"/>
      <c r="F2623" s="56"/>
    </row>
    <row r="2624" spans="1:6" x14ac:dyDescent="0.25">
      <c r="A2624" s="56">
        <v>31844</v>
      </c>
      <c r="E2624" s="56"/>
      <c r="F2624" s="56"/>
    </row>
    <row r="2625" spans="1:6" x14ac:dyDescent="0.25">
      <c r="A2625" s="56">
        <v>31845</v>
      </c>
      <c r="E2625" s="56"/>
      <c r="F2625" s="56"/>
    </row>
    <row r="2626" spans="1:6" x14ac:dyDescent="0.25">
      <c r="A2626" s="56">
        <v>31846</v>
      </c>
      <c r="E2626" s="56"/>
      <c r="F2626" s="56"/>
    </row>
    <row r="2627" spans="1:6" x14ac:dyDescent="0.25">
      <c r="A2627" s="56">
        <v>31847</v>
      </c>
      <c r="E2627" s="56"/>
      <c r="F2627" s="56"/>
    </row>
    <row r="2628" spans="1:6" x14ac:dyDescent="0.25">
      <c r="A2628" s="56">
        <v>31848</v>
      </c>
      <c r="E2628" s="56"/>
      <c r="F2628" s="56"/>
    </row>
    <row r="2629" spans="1:6" x14ac:dyDescent="0.25">
      <c r="A2629" s="56">
        <v>31849</v>
      </c>
      <c r="E2629" s="56"/>
      <c r="F2629" s="56"/>
    </row>
    <row r="2630" spans="1:6" x14ac:dyDescent="0.25">
      <c r="A2630" s="56">
        <v>31850</v>
      </c>
      <c r="E2630" s="56"/>
      <c r="F2630" s="56"/>
    </row>
    <row r="2631" spans="1:6" x14ac:dyDescent="0.25">
      <c r="A2631" s="56">
        <v>31851</v>
      </c>
      <c r="E2631" s="56"/>
      <c r="F2631" s="56"/>
    </row>
    <row r="2632" spans="1:6" x14ac:dyDescent="0.25">
      <c r="A2632" s="56">
        <v>31852</v>
      </c>
      <c r="E2632" s="56"/>
      <c r="F2632" s="56"/>
    </row>
    <row r="2633" spans="1:6" x14ac:dyDescent="0.25">
      <c r="A2633" s="56">
        <v>31853</v>
      </c>
      <c r="E2633" s="56"/>
      <c r="F2633" s="56"/>
    </row>
    <row r="2634" spans="1:6" x14ac:dyDescent="0.25">
      <c r="A2634" s="56">
        <v>31854</v>
      </c>
      <c r="E2634" s="56"/>
      <c r="F2634" s="56"/>
    </row>
    <row r="2635" spans="1:6" x14ac:dyDescent="0.25">
      <c r="A2635" s="56">
        <v>31855</v>
      </c>
      <c r="E2635" s="56"/>
      <c r="F2635" s="56"/>
    </row>
    <row r="2636" spans="1:6" x14ac:dyDescent="0.25">
      <c r="A2636" s="56">
        <v>31856</v>
      </c>
      <c r="E2636" s="56"/>
      <c r="F2636" s="56"/>
    </row>
    <row r="2637" spans="1:6" x14ac:dyDescent="0.25">
      <c r="A2637" s="56">
        <v>31857</v>
      </c>
      <c r="E2637" s="56"/>
      <c r="F2637" s="56"/>
    </row>
    <row r="2638" spans="1:6" x14ac:dyDescent="0.25">
      <c r="A2638" s="56">
        <v>31858</v>
      </c>
      <c r="E2638" s="56"/>
      <c r="F2638" s="56"/>
    </row>
    <row r="2639" spans="1:6" x14ac:dyDescent="0.25">
      <c r="A2639" s="56">
        <v>31859</v>
      </c>
      <c r="E2639" s="56"/>
      <c r="F2639" s="56"/>
    </row>
    <row r="2640" spans="1:6" x14ac:dyDescent="0.25">
      <c r="A2640" s="56">
        <v>31860</v>
      </c>
      <c r="E2640" s="56"/>
      <c r="F2640" s="56"/>
    </row>
    <row r="2641" spans="1:6" x14ac:dyDescent="0.25">
      <c r="A2641" s="56">
        <v>31861</v>
      </c>
      <c r="E2641" s="56"/>
      <c r="F2641" s="56"/>
    </row>
    <row r="2642" spans="1:6" x14ac:dyDescent="0.25">
      <c r="A2642" s="56">
        <v>31862</v>
      </c>
      <c r="E2642" s="56"/>
      <c r="F2642" s="56"/>
    </row>
    <row r="2643" spans="1:6" x14ac:dyDescent="0.25">
      <c r="A2643" s="56">
        <v>31863</v>
      </c>
      <c r="E2643" s="56"/>
      <c r="F2643" s="56"/>
    </row>
    <row r="2644" spans="1:6" x14ac:dyDescent="0.25">
      <c r="A2644" s="56">
        <v>31864</v>
      </c>
      <c r="E2644" s="56"/>
      <c r="F2644" s="56"/>
    </row>
    <row r="2645" spans="1:6" x14ac:dyDescent="0.25">
      <c r="A2645" s="56">
        <v>31865</v>
      </c>
      <c r="E2645" s="56"/>
      <c r="F2645" s="56"/>
    </row>
    <row r="2646" spans="1:6" x14ac:dyDescent="0.25">
      <c r="A2646" s="56">
        <v>31866</v>
      </c>
      <c r="E2646" s="56"/>
      <c r="F2646" s="56"/>
    </row>
    <row r="2647" spans="1:6" x14ac:dyDescent="0.25">
      <c r="A2647" s="56">
        <v>31867</v>
      </c>
      <c r="E2647" s="56"/>
      <c r="F2647" s="56"/>
    </row>
    <row r="2648" spans="1:6" x14ac:dyDescent="0.25">
      <c r="A2648" s="56">
        <v>31868</v>
      </c>
      <c r="E2648" s="56"/>
      <c r="F2648" s="56"/>
    </row>
    <row r="2649" spans="1:6" x14ac:dyDescent="0.25">
      <c r="A2649" s="56">
        <v>31869</v>
      </c>
      <c r="E2649" s="56"/>
      <c r="F2649" s="56"/>
    </row>
    <row r="2650" spans="1:6" x14ac:dyDescent="0.25">
      <c r="A2650" s="56">
        <v>31870</v>
      </c>
      <c r="E2650" s="56"/>
      <c r="F2650" s="56"/>
    </row>
    <row r="2651" spans="1:6" x14ac:dyDescent="0.25">
      <c r="A2651" s="56">
        <v>31871</v>
      </c>
      <c r="E2651" s="56"/>
      <c r="F2651" s="56"/>
    </row>
    <row r="2652" spans="1:6" x14ac:dyDescent="0.25">
      <c r="A2652" s="56">
        <v>31872</v>
      </c>
      <c r="E2652" s="56"/>
      <c r="F2652" s="56"/>
    </row>
    <row r="2653" spans="1:6" x14ac:dyDescent="0.25">
      <c r="A2653" s="56">
        <v>31873</v>
      </c>
      <c r="E2653" s="56"/>
      <c r="F2653" s="56"/>
    </row>
    <row r="2654" spans="1:6" x14ac:dyDescent="0.25">
      <c r="A2654" s="56">
        <v>31874</v>
      </c>
      <c r="E2654" s="56"/>
      <c r="F2654" s="56"/>
    </row>
    <row r="2655" spans="1:6" x14ac:dyDescent="0.25">
      <c r="A2655" s="56">
        <v>31875</v>
      </c>
      <c r="E2655" s="56"/>
      <c r="F2655" s="56"/>
    </row>
    <row r="2656" spans="1:6" x14ac:dyDescent="0.25">
      <c r="A2656" s="56">
        <v>31876</v>
      </c>
      <c r="E2656" s="56"/>
      <c r="F2656" s="56"/>
    </row>
    <row r="2657" spans="1:6" x14ac:dyDescent="0.25">
      <c r="A2657" s="56">
        <v>31877</v>
      </c>
      <c r="E2657" s="56"/>
      <c r="F2657" s="56"/>
    </row>
    <row r="2658" spans="1:6" x14ac:dyDescent="0.25">
      <c r="A2658" s="56">
        <v>31878</v>
      </c>
      <c r="E2658" s="56"/>
      <c r="F2658" s="56"/>
    </row>
    <row r="2659" spans="1:6" x14ac:dyDescent="0.25">
      <c r="A2659" s="56">
        <v>31879</v>
      </c>
      <c r="E2659" s="56"/>
      <c r="F2659" s="56"/>
    </row>
    <row r="2660" spans="1:6" x14ac:dyDescent="0.25">
      <c r="A2660" s="56">
        <v>31880</v>
      </c>
      <c r="E2660" s="56"/>
      <c r="F2660" s="56"/>
    </row>
    <row r="2661" spans="1:6" x14ac:dyDescent="0.25">
      <c r="A2661" s="56">
        <v>31881</v>
      </c>
      <c r="E2661" s="56"/>
      <c r="F2661" s="56"/>
    </row>
    <row r="2662" spans="1:6" x14ac:dyDescent="0.25">
      <c r="A2662" s="56">
        <v>31882</v>
      </c>
      <c r="E2662" s="56"/>
      <c r="F2662" s="56"/>
    </row>
    <row r="2663" spans="1:6" x14ac:dyDescent="0.25">
      <c r="A2663" s="56">
        <v>31883</v>
      </c>
      <c r="E2663" s="56"/>
      <c r="F2663" s="56"/>
    </row>
    <row r="2664" spans="1:6" x14ac:dyDescent="0.25">
      <c r="A2664" s="56">
        <v>31884</v>
      </c>
      <c r="E2664" s="56"/>
      <c r="F2664" s="56"/>
    </row>
    <row r="2665" spans="1:6" x14ac:dyDescent="0.25">
      <c r="A2665" s="56">
        <v>31885</v>
      </c>
      <c r="E2665" s="56"/>
      <c r="F2665" s="56"/>
    </row>
    <row r="2666" spans="1:6" x14ac:dyDescent="0.25">
      <c r="A2666" s="56">
        <v>31886</v>
      </c>
      <c r="E2666" s="56"/>
      <c r="F2666" s="56"/>
    </row>
    <row r="2667" spans="1:6" x14ac:dyDescent="0.25">
      <c r="A2667" s="56">
        <v>31887</v>
      </c>
      <c r="E2667" s="56"/>
      <c r="F2667" s="56"/>
    </row>
    <row r="2668" spans="1:6" x14ac:dyDescent="0.25">
      <c r="A2668" s="56">
        <v>31888</v>
      </c>
      <c r="E2668" s="56"/>
      <c r="F2668" s="56"/>
    </row>
    <row r="2669" spans="1:6" x14ac:dyDescent="0.25">
      <c r="A2669" s="56">
        <v>31889</v>
      </c>
      <c r="E2669" s="56"/>
      <c r="F2669" s="56"/>
    </row>
    <row r="2670" spans="1:6" x14ac:dyDescent="0.25">
      <c r="A2670" s="56">
        <v>31890</v>
      </c>
      <c r="E2670" s="56"/>
      <c r="F2670" s="56"/>
    </row>
    <row r="2671" spans="1:6" x14ac:dyDescent="0.25">
      <c r="A2671" s="56">
        <v>31891</v>
      </c>
      <c r="E2671" s="56"/>
      <c r="F2671" s="56"/>
    </row>
    <row r="2672" spans="1:6" x14ac:dyDescent="0.25">
      <c r="A2672" s="56">
        <v>31892</v>
      </c>
      <c r="E2672" s="56"/>
      <c r="F2672" s="56"/>
    </row>
    <row r="2673" spans="1:6" x14ac:dyDescent="0.25">
      <c r="A2673" s="56">
        <v>31893</v>
      </c>
      <c r="E2673" s="56"/>
      <c r="F2673" s="56"/>
    </row>
    <row r="2674" spans="1:6" x14ac:dyDescent="0.25">
      <c r="A2674" s="56">
        <v>31894</v>
      </c>
      <c r="E2674" s="56"/>
      <c r="F2674" s="56"/>
    </row>
    <row r="2675" spans="1:6" x14ac:dyDescent="0.25">
      <c r="A2675" s="56">
        <v>31895</v>
      </c>
      <c r="E2675" s="56"/>
      <c r="F2675" s="56"/>
    </row>
    <row r="2676" spans="1:6" x14ac:dyDescent="0.25">
      <c r="A2676" s="56">
        <v>31896</v>
      </c>
      <c r="E2676" s="56"/>
      <c r="F2676" s="56"/>
    </row>
    <row r="2677" spans="1:6" x14ac:dyDescent="0.25">
      <c r="A2677" s="56">
        <v>31897</v>
      </c>
      <c r="E2677" s="56"/>
      <c r="F2677" s="56"/>
    </row>
    <row r="2678" spans="1:6" x14ac:dyDescent="0.25">
      <c r="A2678" s="56">
        <v>31898</v>
      </c>
      <c r="E2678" s="56"/>
      <c r="F2678" s="56"/>
    </row>
    <row r="2679" spans="1:6" x14ac:dyDescent="0.25">
      <c r="A2679" s="56">
        <v>31899</v>
      </c>
      <c r="E2679" s="56"/>
      <c r="F2679" s="56"/>
    </row>
    <row r="2680" spans="1:6" x14ac:dyDescent="0.25">
      <c r="A2680" s="56">
        <v>31900</v>
      </c>
      <c r="E2680" s="56"/>
      <c r="F2680" s="56"/>
    </row>
    <row r="2681" spans="1:6" x14ac:dyDescent="0.25">
      <c r="A2681" s="56">
        <v>31901</v>
      </c>
      <c r="E2681" s="56"/>
      <c r="F2681" s="56"/>
    </row>
    <row r="2682" spans="1:6" x14ac:dyDescent="0.25">
      <c r="A2682" s="56">
        <v>31902</v>
      </c>
      <c r="E2682" s="56"/>
      <c r="F2682" s="56"/>
    </row>
    <row r="2683" spans="1:6" x14ac:dyDescent="0.25">
      <c r="A2683" s="56">
        <v>31903</v>
      </c>
      <c r="E2683" s="56"/>
      <c r="F2683" s="56"/>
    </row>
    <row r="2684" spans="1:6" x14ac:dyDescent="0.25">
      <c r="A2684" s="56">
        <v>31904</v>
      </c>
      <c r="E2684" s="56"/>
      <c r="F2684" s="56"/>
    </row>
    <row r="2685" spans="1:6" x14ac:dyDescent="0.25">
      <c r="A2685" s="56">
        <v>31905</v>
      </c>
      <c r="E2685" s="56"/>
      <c r="F2685" s="56"/>
    </row>
    <row r="2686" spans="1:6" x14ac:dyDescent="0.25">
      <c r="A2686" s="56">
        <v>31906</v>
      </c>
      <c r="E2686" s="56"/>
      <c r="F2686" s="56"/>
    </row>
    <row r="2687" spans="1:6" x14ac:dyDescent="0.25">
      <c r="A2687" s="56">
        <v>31907</v>
      </c>
      <c r="E2687" s="56"/>
      <c r="F2687" s="56"/>
    </row>
    <row r="2688" spans="1:6" x14ac:dyDescent="0.25">
      <c r="A2688" s="56">
        <v>31908</v>
      </c>
      <c r="E2688" s="56"/>
      <c r="F2688" s="56"/>
    </row>
    <row r="2689" spans="1:6" x14ac:dyDescent="0.25">
      <c r="A2689" s="56">
        <v>31909</v>
      </c>
      <c r="E2689" s="56"/>
      <c r="F2689" s="56"/>
    </row>
    <row r="2690" spans="1:6" x14ac:dyDescent="0.25">
      <c r="A2690" s="56">
        <v>31910</v>
      </c>
      <c r="E2690" s="56"/>
      <c r="F2690" s="56"/>
    </row>
    <row r="2691" spans="1:6" x14ac:dyDescent="0.25">
      <c r="A2691" s="56">
        <v>31911</v>
      </c>
      <c r="E2691" s="56"/>
      <c r="F2691" s="56"/>
    </row>
    <row r="2692" spans="1:6" x14ac:dyDescent="0.25">
      <c r="A2692" s="56">
        <v>31912</v>
      </c>
      <c r="E2692" s="56"/>
      <c r="F2692" s="56"/>
    </row>
    <row r="2693" spans="1:6" x14ac:dyDescent="0.25">
      <c r="A2693" s="56">
        <v>31913</v>
      </c>
      <c r="E2693" s="56"/>
      <c r="F2693" s="56"/>
    </row>
    <row r="2694" spans="1:6" x14ac:dyDescent="0.25">
      <c r="A2694" s="56">
        <v>31914</v>
      </c>
      <c r="E2694" s="56"/>
      <c r="F2694" s="56"/>
    </row>
    <row r="2695" spans="1:6" x14ac:dyDescent="0.25">
      <c r="A2695" s="56">
        <v>31915</v>
      </c>
      <c r="E2695" s="56"/>
      <c r="F2695" s="56"/>
    </row>
    <row r="2696" spans="1:6" x14ac:dyDescent="0.25">
      <c r="A2696" s="56">
        <v>31916</v>
      </c>
      <c r="E2696" s="56"/>
      <c r="F2696" s="56"/>
    </row>
    <row r="2697" spans="1:6" x14ac:dyDescent="0.25">
      <c r="A2697" s="56">
        <v>31917</v>
      </c>
      <c r="E2697" s="56"/>
      <c r="F2697" s="56"/>
    </row>
    <row r="2698" spans="1:6" x14ac:dyDescent="0.25">
      <c r="A2698" s="56">
        <v>31918</v>
      </c>
      <c r="E2698" s="56"/>
      <c r="F2698" s="56"/>
    </row>
    <row r="2699" spans="1:6" x14ac:dyDescent="0.25">
      <c r="A2699" s="56">
        <v>31919</v>
      </c>
      <c r="E2699" s="56"/>
      <c r="F2699" s="56"/>
    </row>
    <row r="2700" spans="1:6" x14ac:dyDescent="0.25">
      <c r="A2700" s="56">
        <v>31920</v>
      </c>
      <c r="E2700" s="56"/>
      <c r="F2700" s="56"/>
    </row>
    <row r="2701" spans="1:6" x14ac:dyDescent="0.25">
      <c r="A2701" s="56">
        <v>31921</v>
      </c>
      <c r="E2701" s="56"/>
      <c r="F2701" s="56"/>
    </row>
    <row r="2702" spans="1:6" x14ac:dyDescent="0.25">
      <c r="A2702" s="56">
        <v>31922</v>
      </c>
      <c r="E2702" s="56"/>
      <c r="F2702" s="56"/>
    </row>
    <row r="2703" spans="1:6" x14ac:dyDescent="0.25">
      <c r="A2703" s="56">
        <v>31923</v>
      </c>
      <c r="E2703" s="56"/>
      <c r="F2703" s="56"/>
    </row>
    <row r="2704" spans="1:6" x14ac:dyDescent="0.25">
      <c r="A2704" s="56">
        <v>31924</v>
      </c>
      <c r="E2704" s="56"/>
      <c r="F2704" s="56"/>
    </row>
    <row r="2705" spans="1:6" x14ac:dyDescent="0.25">
      <c r="A2705" s="56">
        <v>31925</v>
      </c>
      <c r="E2705" s="56"/>
      <c r="F2705" s="56"/>
    </row>
    <row r="2706" spans="1:6" x14ac:dyDescent="0.25">
      <c r="A2706" s="56">
        <v>31926</v>
      </c>
      <c r="E2706" s="56"/>
      <c r="F2706" s="56"/>
    </row>
    <row r="2707" spans="1:6" x14ac:dyDescent="0.25">
      <c r="A2707" s="56">
        <v>31927</v>
      </c>
      <c r="E2707" s="56"/>
      <c r="F2707" s="56"/>
    </row>
    <row r="2708" spans="1:6" x14ac:dyDescent="0.25">
      <c r="A2708" s="56">
        <v>31928</v>
      </c>
      <c r="E2708" s="56"/>
      <c r="F2708" s="56"/>
    </row>
    <row r="2709" spans="1:6" x14ac:dyDescent="0.25">
      <c r="A2709" s="56">
        <v>31929</v>
      </c>
      <c r="E2709" s="56"/>
      <c r="F2709" s="56"/>
    </row>
    <row r="2710" spans="1:6" x14ac:dyDescent="0.25">
      <c r="A2710" s="56">
        <v>31930</v>
      </c>
      <c r="E2710" s="56"/>
      <c r="F2710" s="56"/>
    </row>
    <row r="2711" spans="1:6" x14ac:dyDescent="0.25">
      <c r="A2711" s="56">
        <v>31931</v>
      </c>
      <c r="E2711" s="56"/>
      <c r="F2711" s="56"/>
    </row>
    <row r="2712" spans="1:6" x14ac:dyDescent="0.25">
      <c r="A2712" s="56">
        <v>31932</v>
      </c>
      <c r="E2712" s="56"/>
      <c r="F2712" s="56"/>
    </row>
    <row r="2713" spans="1:6" x14ac:dyDescent="0.25">
      <c r="A2713" s="56">
        <v>31933</v>
      </c>
      <c r="E2713" s="56"/>
      <c r="F2713" s="56"/>
    </row>
    <row r="2714" spans="1:6" x14ac:dyDescent="0.25">
      <c r="A2714" s="56">
        <v>31934</v>
      </c>
      <c r="E2714" s="56"/>
      <c r="F2714" s="56"/>
    </row>
    <row r="2715" spans="1:6" x14ac:dyDescent="0.25">
      <c r="A2715" s="56">
        <v>31935</v>
      </c>
      <c r="E2715" s="56"/>
      <c r="F2715" s="56"/>
    </row>
    <row r="2716" spans="1:6" x14ac:dyDescent="0.25">
      <c r="A2716" s="56">
        <v>31936</v>
      </c>
      <c r="E2716" s="56"/>
      <c r="F2716" s="56"/>
    </row>
    <row r="2717" spans="1:6" x14ac:dyDescent="0.25">
      <c r="A2717" s="56">
        <v>31937</v>
      </c>
      <c r="E2717" s="56"/>
      <c r="F2717" s="56"/>
    </row>
    <row r="2718" spans="1:6" x14ac:dyDescent="0.25">
      <c r="A2718" s="56">
        <v>31938</v>
      </c>
      <c r="E2718" s="56"/>
      <c r="F2718" s="56"/>
    </row>
    <row r="2719" spans="1:6" x14ac:dyDescent="0.25">
      <c r="A2719" s="56">
        <v>31939</v>
      </c>
      <c r="E2719" s="56"/>
      <c r="F2719" s="56"/>
    </row>
    <row r="2720" spans="1:6" x14ac:dyDescent="0.25">
      <c r="A2720" s="56">
        <v>31940</v>
      </c>
      <c r="E2720" s="56"/>
      <c r="F2720" s="56"/>
    </row>
    <row r="2721" spans="1:6" x14ac:dyDescent="0.25">
      <c r="A2721" s="56">
        <v>31941</v>
      </c>
      <c r="E2721" s="56"/>
      <c r="F2721" s="56"/>
    </row>
    <row r="2722" spans="1:6" x14ac:dyDescent="0.25">
      <c r="A2722" s="56">
        <v>31942</v>
      </c>
      <c r="E2722" s="56"/>
      <c r="F2722" s="56"/>
    </row>
    <row r="2723" spans="1:6" x14ac:dyDescent="0.25">
      <c r="A2723" s="56">
        <v>31943</v>
      </c>
      <c r="E2723" s="56"/>
      <c r="F2723" s="56"/>
    </row>
    <row r="2724" spans="1:6" x14ac:dyDescent="0.25">
      <c r="A2724" s="56">
        <v>31944</v>
      </c>
      <c r="E2724" s="56"/>
      <c r="F2724" s="56"/>
    </row>
    <row r="2725" spans="1:6" x14ac:dyDescent="0.25">
      <c r="A2725" s="56">
        <v>31945</v>
      </c>
      <c r="E2725" s="56"/>
      <c r="F2725" s="56"/>
    </row>
    <row r="2726" spans="1:6" x14ac:dyDescent="0.25">
      <c r="A2726" s="56">
        <v>31946</v>
      </c>
      <c r="E2726" s="56"/>
      <c r="F2726" s="56"/>
    </row>
    <row r="2727" spans="1:6" x14ac:dyDescent="0.25">
      <c r="A2727" s="56">
        <v>31947</v>
      </c>
      <c r="E2727" s="56"/>
      <c r="F2727" s="56"/>
    </row>
    <row r="2728" spans="1:6" x14ac:dyDescent="0.25">
      <c r="A2728" s="56">
        <v>31948</v>
      </c>
      <c r="E2728" s="56"/>
      <c r="F2728" s="56"/>
    </row>
    <row r="2729" spans="1:6" x14ac:dyDescent="0.25">
      <c r="A2729" s="56">
        <v>31949</v>
      </c>
      <c r="E2729" s="56"/>
      <c r="F2729" s="56"/>
    </row>
    <row r="2730" spans="1:6" x14ac:dyDescent="0.25">
      <c r="A2730" s="56">
        <v>31950</v>
      </c>
      <c r="E2730" s="56"/>
      <c r="F2730" s="56"/>
    </row>
    <row r="2731" spans="1:6" x14ac:dyDescent="0.25">
      <c r="A2731" s="56">
        <v>31951</v>
      </c>
      <c r="E2731" s="56"/>
      <c r="F2731" s="56"/>
    </row>
    <row r="2732" spans="1:6" x14ac:dyDescent="0.25">
      <c r="A2732" s="56">
        <v>31952</v>
      </c>
      <c r="E2732" s="56"/>
      <c r="F2732" s="56"/>
    </row>
    <row r="2733" spans="1:6" x14ac:dyDescent="0.25">
      <c r="A2733" s="56">
        <v>31953</v>
      </c>
      <c r="E2733" s="56"/>
      <c r="F2733" s="56"/>
    </row>
    <row r="2734" spans="1:6" x14ac:dyDescent="0.25">
      <c r="A2734" s="56">
        <v>31954</v>
      </c>
      <c r="E2734" s="56"/>
      <c r="F2734" s="56"/>
    </row>
    <row r="2735" spans="1:6" x14ac:dyDescent="0.25">
      <c r="A2735" s="56">
        <v>31955</v>
      </c>
      <c r="E2735" s="56"/>
      <c r="F2735" s="56"/>
    </row>
    <row r="2736" spans="1:6" x14ac:dyDescent="0.25">
      <c r="A2736" s="56">
        <v>31956</v>
      </c>
      <c r="E2736" s="56"/>
      <c r="F2736" s="56"/>
    </row>
    <row r="2737" spans="1:6" x14ac:dyDescent="0.25">
      <c r="A2737" s="56">
        <v>31957</v>
      </c>
      <c r="E2737" s="56"/>
      <c r="F2737" s="56"/>
    </row>
    <row r="2738" spans="1:6" x14ac:dyDescent="0.25">
      <c r="A2738" s="56">
        <v>31958</v>
      </c>
      <c r="E2738" s="56"/>
      <c r="F2738" s="56"/>
    </row>
    <row r="2739" spans="1:6" x14ac:dyDescent="0.25">
      <c r="A2739" s="56">
        <v>31959</v>
      </c>
      <c r="E2739" s="56"/>
      <c r="F2739" s="56"/>
    </row>
    <row r="2740" spans="1:6" x14ac:dyDescent="0.25">
      <c r="A2740" s="56">
        <v>31960</v>
      </c>
      <c r="E2740" s="56"/>
      <c r="F2740" s="56"/>
    </row>
    <row r="2741" spans="1:6" x14ac:dyDescent="0.25">
      <c r="A2741" s="56">
        <v>31961</v>
      </c>
      <c r="E2741" s="56"/>
      <c r="F2741" s="56"/>
    </row>
    <row r="2742" spans="1:6" x14ac:dyDescent="0.25">
      <c r="A2742" s="56">
        <v>31962</v>
      </c>
      <c r="E2742" s="56"/>
      <c r="F2742" s="56"/>
    </row>
    <row r="2743" spans="1:6" x14ac:dyDescent="0.25">
      <c r="A2743" s="56">
        <v>31963</v>
      </c>
      <c r="E2743" s="56"/>
      <c r="F2743" s="56"/>
    </row>
    <row r="2744" spans="1:6" x14ac:dyDescent="0.25">
      <c r="A2744" s="56">
        <v>31964</v>
      </c>
      <c r="E2744" s="56"/>
      <c r="F2744" s="56"/>
    </row>
    <row r="2745" spans="1:6" x14ac:dyDescent="0.25">
      <c r="A2745" s="56">
        <v>31965</v>
      </c>
      <c r="E2745" s="56"/>
      <c r="F2745" s="56"/>
    </row>
    <row r="2746" spans="1:6" x14ac:dyDescent="0.25">
      <c r="A2746" s="56">
        <v>31966</v>
      </c>
      <c r="E2746" s="56"/>
      <c r="F2746" s="56"/>
    </row>
    <row r="2747" spans="1:6" x14ac:dyDescent="0.25">
      <c r="A2747" s="56">
        <v>31967</v>
      </c>
      <c r="E2747" s="56"/>
      <c r="F2747" s="56"/>
    </row>
    <row r="2748" spans="1:6" x14ac:dyDescent="0.25">
      <c r="A2748" s="56">
        <v>31968</v>
      </c>
      <c r="E2748" s="56"/>
      <c r="F2748" s="56"/>
    </row>
    <row r="2749" spans="1:6" x14ac:dyDescent="0.25">
      <c r="A2749" s="56">
        <v>31969</v>
      </c>
      <c r="E2749" s="56"/>
      <c r="F2749" s="56"/>
    </row>
    <row r="2750" spans="1:6" x14ac:dyDescent="0.25">
      <c r="A2750" s="56">
        <v>31970</v>
      </c>
      <c r="E2750" s="56"/>
      <c r="F2750" s="56"/>
    </row>
    <row r="2751" spans="1:6" x14ac:dyDescent="0.25">
      <c r="A2751" s="56">
        <v>31971</v>
      </c>
      <c r="E2751" s="56"/>
      <c r="F2751" s="56"/>
    </row>
    <row r="2752" spans="1:6" x14ac:dyDescent="0.25">
      <c r="A2752" s="56">
        <v>31972</v>
      </c>
      <c r="E2752" s="56"/>
      <c r="F2752" s="56"/>
    </row>
    <row r="2753" spans="1:6" x14ac:dyDescent="0.25">
      <c r="A2753" s="56">
        <v>31973</v>
      </c>
      <c r="E2753" s="56"/>
      <c r="F2753" s="56"/>
    </row>
    <row r="2754" spans="1:6" x14ac:dyDescent="0.25">
      <c r="A2754" s="56">
        <v>31974</v>
      </c>
      <c r="E2754" s="56"/>
      <c r="F2754" s="56"/>
    </row>
    <row r="2755" spans="1:6" x14ac:dyDescent="0.25">
      <c r="A2755" s="56">
        <v>31975</v>
      </c>
      <c r="E2755" s="56"/>
      <c r="F2755" s="56"/>
    </row>
    <row r="2756" spans="1:6" x14ac:dyDescent="0.25">
      <c r="A2756" s="56">
        <v>31976</v>
      </c>
      <c r="E2756" s="56"/>
      <c r="F2756" s="56"/>
    </row>
    <row r="2757" spans="1:6" x14ac:dyDescent="0.25">
      <c r="A2757" s="56">
        <v>31977</v>
      </c>
      <c r="E2757" s="56"/>
      <c r="F2757" s="56"/>
    </row>
    <row r="2758" spans="1:6" x14ac:dyDescent="0.25">
      <c r="A2758" s="56">
        <v>31978</v>
      </c>
      <c r="E2758" s="56"/>
      <c r="F2758" s="56"/>
    </row>
    <row r="2759" spans="1:6" x14ac:dyDescent="0.25">
      <c r="A2759" s="56">
        <v>31979</v>
      </c>
      <c r="E2759" s="56"/>
      <c r="F2759" s="56"/>
    </row>
    <row r="2760" spans="1:6" x14ac:dyDescent="0.25">
      <c r="A2760" s="56">
        <v>31980</v>
      </c>
      <c r="E2760" s="56"/>
      <c r="F2760" s="56"/>
    </row>
    <row r="2761" spans="1:6" x14ac:dyDescent="0.25">
      <c r="A2761" s="56">
        <v>31981</v>
      </c>
      <c r="E2761" s="56"/>
      <c r="F2761" s="56"/>
    </row>
    <row r="2762" spans="1:6" x14ac:dyDescent="0.25">
      <c r="A2762" s="56">
        <v>31982</v>
      </c>
      <c r="E2762" s="56"/>
      <c r="F2762" s="56"/>
    </row>
    <row r="2763" spans="1:6" x14ac:dyDescent="0.25">
      <c r="A2763" s="56">
        <v>31983</v>
      </c>
      <c r="E2763" s="56"/>
      <c r="F2763" s="56"/>
    </row>
    <row r="2764" spans="1:6" x14ac:dyDescent="0.25">
      <c r="A2764" s="56">
        <v>31984</v>
      </c>
      <c r="E2764" s="56"/>
      <c r="F2764" s="56"/>
    </row>
    <row r="2765" spans="1:6" x14ac:dyDescent="0.25">
      <c r="A2765" s="56">
        <v>31985</v>
      </c>
      <c r="E2765" s="56"/>
      <c r="F2765" s="56"/>
    </row>
    <row r="2766" spans="1:6" x14ac:dyDescent="0.25">
      <c r="A2766" s="56">
        <v>31986</v>
      </c>
      <c r="E2766" s="56"/>
      <c r="F2766" s="56"/>
    </row>
    <row r="2767" spans="1:6" x14ac:dyDescent="0.25">
      <c r="A2767" s="56">
        <v>31987</v>
      </c>
      <c r="E2767" s="56"/>
      <c r="F2767" s="56"/>
    </row>
    <row r="2768" spans="1:6" x14ac:dyDescent="0.25">
      <c r="A2768" s="56">
        <v>31988</v>
      </c>
      <c r="E2768" s="56"/>
      <c r="F2768" s="56"/>
    </row>
    <row r="2769" spans="1:6" x14ac:dyDescent="0.25">
      <c r="A2769" s="56">
        <v>31989</v>
      </c>
      <c r="E2769" s="56"/>
      <c r="F2769" s="56"/>
    </row>
    <row r="2770" spans="1:6" x14ac:dyDescent="0.25">
      <c r="A2770" s="56">
        <v>31990</v>
      </c>
      <c r="E2770" s="56"/>
      <c r="F2770" s="56"/>
    </row>
    <row r="2771" spans="1:6" x14ac:dyDescent="0.25">
      <c r="A2771" s="56">
        <v>31991</v>
      </c>
      <c r="E2771" s="56"/>
      <c r="F2771" s="56"/>
    </row>
    <row r="2772" spans="1:6" x14ac:dyDescent="0.25">
      <c r="A2772" s="56">
        <v>31992</v>
      </c>
      <c r="E2772" s="56"/>
      <c r="F2772" s="56"/>
    </row>
    <row r="2773" spans="1:6" x14ac:dyDescent="0.25">
      <c r="A2773" s="56">
        <v>31993</v>
      </c>
      <c r="E2773" s="56"/>
      <c r="F2773" s="56"/>
    </row>
    <row r="2774" spans="1:6" x14ac:dyDescent="0.25">
      <c r="A2774" s="56">
        <v>31994</v>
      </c>
      <c r="E2774" s="56"/>
      <c r="F2774" s="56"/>
    </row>
    <row r="2775" spans="1:6" x14ac:dyDescent="0.25">
      <c r="A2775" s="56">
        <v>31995</v>
      </c>
      <c r="E2775" s="56"/>
      <c r="F2775" s="56"/>
    </row>
    <row r="2776" spans="1:6" x14ac:dyDescent="0.25">
      <c r="A2776" s="56">
        <v>31996</v>
      </c>
      <c r="E2776" s="56"/>
      <c r="F2776" s="56"/>
    </row>
    <row r="2777" spans="1:6" x14ac:dyDescent="0.25">
      <c r="A2777" s="56">
        <v>31997</v>
      </c>
      <c r="E2777" s="56"/>
      <c r="F2777" s="56"/>
    </row>
    <row r="2778" spans="1:6" x14ac:dyDescent="0.25">
      <c r="A2778" s="56">
        <v>31998</v>
      </c>
      <c r="E2778" s="56"/>
      <c r="F2778" s="56"/>
    </row>
    <row r="2779" spans="1:6" x14ac:dyDescent="0.25">
      <c r="A2779" s="56">
        <v>31999</v>
      </c>
      <c r="E2779" s="56"/>
      <c r="F2779" s="56"/>
    </row>
    <row r="2780" spans="1:6" x14ac:dyDescent="0.25">
      <c r="A2780" s="56">
        <v>32000</v>
      </c>
      <c r="E2780" s="56"/>
      <c r="F2780" s="56"/>
    </row>
    <row r="2781" spans="1:6" x14ac:dyDescent="0.25">
      <c r="A2781" s="56">
        <v>32001</v>
      </c>
      <c r="E2781" s="56"/>
      <c r="F2781" s="56"/>
    </row>
    <row r="2782" spans="1:6" x14ac:dyDescent="0.25">
      <c r="A2782" s="56">
        <v>32002</v>
      </c>
      <c r="E2782" s="56"/>
      <c r="F2782" s="56"/>
    </row>
    <row r="2783" spans="1:6" x14ac:dyDescent="0.25">
      <c r="A2783" s="56">
        <v>32003</v>
      </c>
      <c r="E2783" s="56"/>
      <c r="F2783" s="56"/>
    </row>
    <row r="2784" spans="1:6" x14ac:dyDescent="0.25">
      <c r="A2784" s="56">
        <v>32004</v>
      </c>
      <c r="E2784" s="56"/>
      <c r="F2784" s="56"/>
    </row>
    <row r="2785" spans="1:6" x14ac:dyDescent="0.25">
      <c r="A2785" s="56">
        <v>32005</v>
      </c>
      <c r="E2785" s="56"/>
      <c r="F2785" s="56"/>
    </row>
    <row r="2786" spans="1:6" x14ac:dyDescent="0.25">
      <c r="A2786" s="56">
        <v>32006</v>
      </c>
      <c r="E2786" s="56"/>
      <c r="F2786" s="56"/>
    </row>
    <row r="2787" spans="1:6" x14ac:dyDescent="0.25">
      <c r="A2787" s="56">
        <v>32007</v>
      </c>
      <c r="E2787" s="56"/>
      <c r="F2787" s="56"/>
    </row>
    <row r="2788" spans="1:6" x14ac:dyDescent="0.25">
      <c r="A2788" s="56">
        <v>32008</v>
      </c>
      <c r="E2788" s="56"/>
      <c r="F2788" s="56"/>
    </row>
    <row r="2789" spans="1:6" x14ac:dyDescent="0.25">
      <c r="A2789" s="56">
        <v>32009</v>
      </c>
      <c r="E2789" s="56"/>
      <c r="F2789" s="56"/>
    </row>
    <row r="2790" spans="1:6" x14ac:dyDescent="0.25">
      <c r="A2790" s="56">
        <v>32010</v>
      </c>
      <c r="E2790" s="56"/>
      <c r="F2790" s="56"/>
    </row>
    <row r="2791" spans="1:6" x14ac:dyDescent="0.25">
      <c r="A2791" s="56">
        <v>32011</v>
      </c>
      <c r="E2791" s="56"/>
      <c r="F2791" s="56"/>
    </row>
    <row r="2792" spans="1:6" x14ac:dyDescent="0.25">
      <c r="A2792" s="56">
        <v>32012</v>
      </c>
      <c r="E2792" s="56"/>
      <c r="F2792" s="56"/>
    </row>
    <row r="2793" spans="1:6" x14ac:dyDescent="0.25">
      <c r="A2793" s="56">
        <v>32013</v>
      </c>
      <c r="E2793" s="56"/>
      <c r="F2793" s="56"/>
    </row>
    <row r="2794" spans="1:6" x14ac:dyDescent="0.25">
      <c r="A2794" s="56">
        <v>32014</v>
      </c>
      <c r="E2794" s="56"/>
      <c r="F2794" s="56"/>
    </row>
    <row r="2795" spans="1:6" x14ac:dyDescent="0.25">
      <c r="A2795" s="56">
        <v>32015</v>
      </c>
      <c r="E2795" s="56"/>
      <c r="F2795" s="56"/>
    </row>
    <row r="2796" spans="1:6" x14ac:dyDescent="0.25">
      <c r="A2796" s="56">
        <v>32016</v>
      </c>
      <c r="E2796" s="56"/>
      <c r="F2796" s="56"/>
    </row>
    <row r="2797" spans="1:6" x14ac:dyDescent="0.25">
      <c r="A2797" s="56">
        <v>32017</v>
      </c>
      <c r="E2797" s="56"/>
      <c r="F2797" s="56"/>
    </row>
    <row r="2798" spans="1:6" x14ac:dyDescent="0.25">
      <c r="A2798" s="56">
        <v>32018</v>
      </c>
      <c r="E2798" s="56"/>
      <c r="F2798" s="56"/>
    </row>
    <row r="2799" spans="1:6" x14ac:dyDescent="0.25">
      <c r="A2799" s="56">
        <v>32019</v>
      </c>
      <c r="E2799" s="56"/>
      <c r="F2799" s="56"/>
    </row>
    <row r="2800" spans="1:6" x14ac:dyDescent="0.25">
      <c r="A2800" s="56">
        <v>32020</v>
      </c>
      <c r="E2800" s="56"/>
      <c r="F2800" s="56"/>
    </row>
    <row r="2801" spans="1:6" x14ac:dyDescent="0.25">
      <c r="A2801" s="56">
        <v>32021</v>
      </c>
      <c r="E2801" s="56"/>
      <c r="F2801" s="56"/>
    </row>
    <row r="2802" spans="1:6" x14ac:dyDescent="0.25">
      <c r="A2802" s="56">
        <v>32022</v>
      </c>
      <c r="E2802" s="56"/>
      <c r="F2802" s="56"/>
    </row>
    <row r="2803" spans="1:6" x14ac:dyDescent="0.25">
      <c r="A2803" s="56">
        <v>32023</v>
      </c>
      <c r="E2803" s="56"/>
      <c r="F2803" s="56"/>
    </row>
    <row r="2804" spans="1:6" x14ac:dyDescent="0.25">
      <c r="A2804" s="56">
        <v>32024</v>
      </c>
      <c r="E2804" s="56"/>
      <c r="F2804" s="56"/>
    </row>
    <row r="2805" spans="1:6" x14ac:dyDescent="0.25">
      <c r="A2805" s="56">
        <v>32025</v>
      </c>
      <c r="E2805" s="56"/>
      <c r="F2805" s="56"/>
    </row>
    <row r="2806" spans="1:6" x14ac:dyDescent="0.25">
      <c r="A2806" s="56">
        <v>32026</v>
      </c>
      <c r="E2806" s="56"/>
      <c r="F2806" s="56"/>
    </row>
    <row r="2807" spans="1:6" x14ac:dyDescent="0.25">
      <c r="A2807" s="56">
        <v>32027</v>
      </c>
      <c r="E2807" s="56"/>
      <c r="F2807" s="56"/>
    </row>
    <row r="2808" spans="1:6" x14ac:dyDescent="0.25">
      <c r="A2808" s="56">
        <v>32028</v>
      </c>
      <c r="E2808" s="56"/>
      <c r="F2808" s="56"/>
    </row>
    <row r="2809" spans="1:6" x14ac:dyDescent="0.25">
      <c r="A2809" s="56">
        <v>32029</v>
      </c>
      <c r="E2809" s="56"/>
      <c r="F2809" s="56"/>
    </row>
    <row r="2810" spans="1:6" x14ac:dyDescent="0.25">
      <c r="A2810" s="56">
        <v>32030</v>
      </c>
      <c r="E2810" s="56"/>
      <c r="F2810" s="56"/>
    </row>
    <row r="2811" spans="1:6" x14ac:dyDescent="0.25">
      <c r="A2811" s="56">
        <v>32031</v>
      </c>
      <c r="E2811" s="56"/>
      <c r="F2811" s="56"/>
    </row>
    <row r="2812" spans="1:6" x14ac:dyDescent="0.25">
      <c r="A2812" s="56">
        <v>32032</v>
      </c>
      <c r="E2812" s="56"/>
      <c r="F2812" s="56"/>
    </row>
    <row r="2813" spans="1:6" x14ac:dyDescent="0.25">
      <c r="A2813" s="56">
        <v>32033</v>
      </c>
      <c r="E2813" s="56"/>
      <c r="F2813" s="56"/>
    </row>
    <row r="2814" spans="1:6" x14ac:dyDescent="0.25">
      <c r="A2814" s="56">
        <v>32034</v>
      </c>
      <c r="E2814" s="56"/>
      <c r="F2814" s="56"/>
    </row>
    <row r="2815" spans="1:6" x14ac:dyDescent="0.25">
      <c r="A2815" s="56">
        <v>32035</v>
      </c>
      <c r="E2815" s="56"/>
      <c r="F2815" s="56"/>
    </row>
    <row r="2816" spans="1:6" x14ac:dyDescent="0.25">
      <c r="A2816" s="56">
        <v>32036</v>
      </c>
      <c r="E2816" s="56"/>
      <c r="F2816" s="56"/>
    </row>
    <row r="2817" spans="1:6" x14ac:dyDescent="0.25">
      <c r="A2817" s="56">
        <v>32037</v>
      </c>
      <c r="E2817" s="56"/>
      <c r="F2817" s="56"/>
    </row>
    <row r="2818" spans="1:6" x14ac:dyDescent="0.25">
      <c r="A2818" s="56">
        <v>32038</v>
      </c>
      <c r="E2818" s="56"/>
      <c r="F2818" s="56"/>
    </row>
    <row r="2819" spans="1:6" x14ac:dyDescent="0.25">
      <c r="A2819" s="56">
        <v>32039</v>
      </c>
      <c r="E2819" s="56"/>
      <c r="F2819" s="56"/>
    </row>
    <row r="2820" spans="1:6" x14ac:dyDescent="0.25">
      <c r="A2820" s="56">
        <v>32040</v>
      </c>
      <c r="E2820" s="56"/>
      <c r="F2820" s="56"/>
    </row>
    <row r="2821" spans="1:6" x14ac:dyDescent="0.25">
      <c r="A2821" s="56">
        <v>32041</v>
      </c>
      <c r="E2821" s="56"/>
      <c r="F2821" s="56"/>
    </row>
    <row r="2822" spans="1:6" x14ac:dyDescent="0.25">
      <c r="A2822" s="56">
        <v>32042</v>
      </c>
      <c r="E2822" s="56"/>
      <c r="F2822" s="56"/>
    </row>
    <row r="2823" spans="1:6" x14ac:dyDescent="0.25">
      <c r="A2823" s="56">
        <v>32043</v>
      </c>
      <c r="E2823" s="56"/>
      <c r="F2823" s="56"/>
    </row>
    <row r="2824" spans="1:6" x14ac:dyDescent="0.25">
      <c r="A2824" s="56">
        <v>32044</v>
      </c>
      <c r="E2824" s="56"/>
      <c r="F2824" s="56"/>
    </row>
    <row r="2825" spans="1:6" x14ac:dyDescent="0.25">
      <c r="A2825" s="56">
        <v>32045</v>
      </c>
      <c r="E2825" s="56"/>
      <c r="F2825" s="56"/>
    </row>
    <row r="2826" spans="1:6" x14ac:dyDescent="0.25">
      <c r="A2826" s="56">
        <v>32046</v>
      </c>
      <c r="E2826" s="56"/>
      <c r="F2826" s="56"/>
    </row>
    <row r="2827" spans="1:6" x14ac:dyDescent="0.25">
      <c r="A2827" s="56">
        <v>32047</v>
      </c>
      <c r="E2827" s="56"/>
      <c r="F2827" s="56"/>
    </row>
    <row r="2828" spans="1:6" x14ac:dyDescent="0.25">
      <c r="A2828" s="56">
        <v>32048</v>
      </c>
      <c r="E2828" s="56"/>
      <c r="F2828" s="56"/>
    </row>
    <row r="2829" spans="1:6" x14ac:dyDescent="0.25">
      <c r="A2829" s="56">
        <v>32049</v>
      </c>
      <c r="E2829" s="56"/>
      <c r="F2829" s="56"/>
    </row>
    <row r="2830" spans="1:6" x14ac:dyDescent="0.25">
      <c r="A2830" s="56">
        <v>32050</v>
      </c>
      <c r="E2830" s="56"/>
      <c r="F2830" s="56"/>
    </row>
    <row r="2831" spans="1:6" x14ac:dyDescent="0.25">
      <c r="A2831" s="56">
        <v>32051</v>
      </c>
      <c r="E2831" s="56"/>
      <c r="F2831" s="56"/>
    </row>
    <row r="2832" spans="1:6" x14ac:dyDescent="0.25">
      <c r="A2832" s="56">
        <v>32052</v>
      </c>
      <c r="E2832" s="56"/>
      <c r="F2832" s="56"/>
    </row>
    <row r="2833" spans="1:6" x14ac:dyDescent="0.25">
      <c r="A2833" s="56">
        <v>32053</v>
      </c>
      <c r="E2833" s="56"/>
      <c r="F2833" s="56"/>
    </row>
    <row r="2834" spans="1:6" x14ac:dyDescent="0.25">
      <c r="A2834" s="56">
        <v>32054</v>
      </c>
      <c r="E2834" s="56"/>
      <c r="F2834" s="56"/>
    </row>
    <row r="2835" spans="1:6" x14ac:dyDescent="0.25">
      <c r="A2835" s="56">
        <v>32055</v>
      </c>
      <c r="E2835" s="56"/>
      <c r="F2835" s="56"/>
    </row>
    <row r="2836" spans="1:6" x14ac:dyDescent="0.25">
      <c r="A2836" s="56">
        <v>32056</v>
      </c>
      <c r="E2836" s="56"/>
      <c r="F2836" s="56"/>
    </row>
    <row r="2837" spans="1:6" x14ac:dyDescent="0.25">
      <c r="A2837" s="56">
        <v>32057</v>
      </c>
      <c r="E2837" s="56"/>
      <c r="F2837" s="56"/>
    </row>
    <row r="2838" spans="1:6" x14ac:dyDescent="0.25">
      <c r="A2838" s="56">
        <v>32058</v>
      </c>
      <c r="E2838" s="56"/>
      <c r="F2838" s="56"/>
    </row>
    <row r="2839" spans="1:6" x14ac:dyDescent="0.25">
      <c r="A2839" s="56">
        <v>32059</v>
      </c>
      <c r="E2839" s="56"/>
      <c r="F2839" s="56"/>
    </row>
    <row r="2840" spans="1:6" x14ac:dyDescent="0.25">
      <c r="A2840" s="56">
        <v>32060</v>
      </c>
      <c r="E2840" s="56"/>
      <c r="F2840" s="56"/>
    </row>
    <row r="2841" spans="1:6" x14ac:dyDescent="0.25">
      <c r="A2841" s="56">
        <v>32061</v>
      </c>
      <c r="E2841" s="56"/>
      <c r="F2841" s="56"/>
    </row>
    <row r="2842" spans="1:6" x14ac:dyDescent="0.25">
      <c r="A2842" s="56">
        <v>32062</v>
      </c>
      <c r="E2842" s="56"/>
      <c r="F2842" s="56"/>
    </row>
    <row r="2843" spans="1:6" x14ac:dyDescent="0.25">
      <c r="A2843" s="56">
        <v>32063</v>
      </c>
      <c r="E2843" s="56"/>
      <c r="F2843" s="56"/>
    </row>
    <row r="2844" spans="1:6" x14ac:dyDescent="0.25">
      <c r="A2844" s="56">
        <v>32064</v>
      </c>
      <c r="E2844" s="56"/>
      <c r="F2844" s="56"/>
    </row>
    <row r="2845" spans="1:6" x14ac:dyDescent="0.25">
      <c r="A2845" s="56">
        <v>32065</v>
      </c>
      <c r="E2845" s="56"/>
      <c r="F2845" s="56"/>
    </row>
    <row r="2846" spans="1:6" x14ac:dyDescent="0.25">
      <c r="A2846" s="56">
        <v>32066</v>
      </c>
      <c r="E2846" s="56"/>
      <c r="F2846" s="56"/>
    </row>
    <row r="2847" spans="1:6" x14ac:dyDescent="0.25">
      <c r="A2847" s="56">
        <v>32067</v>
      </c>
      <c r="E2847" s="56"/>
      <c r="F2847" s="56"/>
    </row>
    <row r="2848" spans="1:6" x14ac:dyDescent="0.25">
      <c r="A2848" s="56">
        <v>32068</v>
      </c>
      <c r="E2848" s="56"/>
      <c r="F2848" s="56"/>
    </row>
    <row r="2849" spans="1:6" x14ac:dyDescent="0.25">
      <c r="A2849" s="56">
        <v>32069</v>
      </c>
      <c r="E2849" s="56"/>
      <c r="F2849" s="56"/>
    </row>
    <row r="2850" spans="1:6" x14ac:dyDescent="0.25">
      <c r="A2850" s="56">
        <v>32070</v>
      </c>
      <c r="E2850" s="56"/>
      <c r="F2850" s="56"/>
    </row>
    <row r="2851" spans="1:6" x14ac:dyDescent="0.25">
      <c r="A2851" s="56">
        <v>32071</v>
      </c>
      <c r="E2851" s="56"/>
      <c r="F2851" s="56"/>
    </row>
    <row r="2852" spans="1:6" x14ac:dyDescent="0.25">
      <c r="A2852" s="56">
        <v>32072</v>
      </c>
      <c r="E2852" s="56"/>
      <c r="F2852" s="56"/>
    </row>
    <row r="2853" spans="1:6" x14ac:dyDescent="0.25">
      <c r="A2853" s="56">
        <v>32073</v>
      </c>
      <c r="E2853" s="56"/>
      <c r="F2853" s="56"/>
    </row>
    <row r="2854" spans="1:6" x14ac:dyDescent="0.25">
      <c r="A2854" s="56">
        <v>32074</v>
      </c>
      <c r="E2854" s="56"/>
      <c r="F2854" s="56"/>
    </row>
    <row r="2855" spans="1:6" x14ac:dyDescent="0.25">
      <c r="A2855" s="56">
        <v>32075</v>
      </c>
      <c r="E2855" s="56"/>
      <c r="F2855" s="56"/>
    </row>
    <row r="2856" spans="1:6" x14ac:dyDescent="0.25">
      <c r="A2856" s="56">
        <v>32076</v>
      </c>
      <c r="E2856" s="56"/>
      <c r="F2856" s="56"/>
    </row>
    <row r="2857" spans="1:6" x14ac:dyDescent="0.25">
      <c r="A2857" s="56">
        <v>32077</v>
      </c>
      <c r="E2857" s="56"/>
      <c r="F2857" s="56"/>
    </row>
    <row r="2858" spans="1:6" x14ac:dyDescent="0.25">
      <c r="A2858" s="56">
        <v>32078</v>
      </c>
      <c r="E2858" s="56"/>
      <c r="F2858" s="56"/>
    </row>
    <row r="2859" spans="1:6" x14ac:dyDescent="0.25">
      <c r="A2859" s="56">
        <v>32079</v>
      </c>
      <c r="E2859" s="56"/>
      <c r="F2859" s="56"/>
    </row>
    <row r="2860" spans="1:6" x14ac:dyDescent="0.25">
      <c r="A2860" s="56">
        <v>32080</v>
      </c>
      <c r="E2860" s="56"/>
      <c r="F2860" s="56"/>
    </row>
    <row r="2861" spans="1:6" x14ac:dyDescent="0.25">
      <c r="A2861" s="56">
        <v>32081</v>
      </c>
      <c r="E2861" s="56"/>
      <c r="F2861" s="56"/>
    </row>
    <row r="2862" spans="1:6" x14ac:dyDescent="0.25">
      <c r="A2862" s="56">
        <v>32082</v>
      </c>
      <c r="E2862" s="56"/>
      <c r="F2862" s="56"/>
    </row>
    <row r="2863" spans="1:6" x14ac:dyDescent="0.25">
      <c r="A2863" s="56">
        <v>32083</v>
      </c>
      <c r="E2863" s="56"/>
      <c r="F2863" s="56"/>
    </row>
    <row r="2864" spans="1:6" x14ac:dyDescent="0.25">
      <c r="A2864" s="56">
        <v>32084</v>
      </c>
      <c r="E2864" s="56"/>
      <c r="F2864" s="56"/>
    </row>
    <row r="2865" spans="1:6" x14ac:dyDescent="0.25">
      <c r="A2865" s="56">
        <v>32085</v>
      </c>
      <c r="E2865" s="56"/>
      <c r="F2865" s="56"/>
    </row>
    <row r="2866" spans="1:6" x14ac:dyDescent="0.25">
      <c r="A2866" s="56">
        <v>32086</v>
      </c>
      <c r="E2866" s="56"/>
      <c r="F2866" s="56"/>
    </row>
    <row r="2867" spans="1:6" x14ac:dyDescent="0.25">
      <c r="A2867" s="56">
        <v>32087</v>
      </c>
      <c r="E2867" s="56"/>
      <c r="F2867" s="56"/>
    </row>
    <row r="2868" spans="1:6" x14ac:dyDescent="0.25">
      <c r="A2868" s="56">
        <v>32088</v>
      </c>
      <c r="E2868" s="56"/>
      <c r="F2868" s="56"/>
    </row>
    <row r="2869" spans="1:6" x14ac:dyDescent="0.25">
      <c r="A2869" s="56">
        <v>32089</v>
      </c>
      <c r="E2869" s="56"/>
      <c r="F2869" s="56"/>
    </row>
    <row r="2870" spans="1:6" x14ac:dyDescent="0.25">
      <c r="A2870" s="56">
        <v>32090</v>
      </c>
      <c r="E2870" s="56"/>
      <c r="F2870" s="56"/>
    </row>
    <row r="2871" spans="1:6" x14ac:dyDescent="0.25">
      <c r="A2871" s="56">
        <v>32091</v>
      </c>
      <c r="E2871" s="56"/>
      <c r="F2871" s="56"/>
    </row>
    <row r="2872" spans="1:6" x14ac:dyDescent="0.25">
      <c r="A2872" s="56">
        <v>32092</v>
      </c>
      <c r="E2872" s="56"/>
      <c r="F2872" s="56"/>
    </row>
    <row r="2873" spans="1:6" x14ac:dyDescent="0.25">
      <c r="A2873" s="56">
        <v>32093</v>
      </c>
      <c r="E2873" s="56"/>
      <c r="F2873" s="56"/>
    </row>
    <row r="2874" spans="1:6" x14ac:dyDescent="0.25">
      <c r="A2874" s="56">
        <v>32094</v>
      </c>
      <c r="E2874" s="56"/>
      <c r="F2874" s="56"/>
    </row>
    <row r="2875" spans="1:6" x14ac:dyDescent="0.25">
      <c r="A2875" s="56">
        <v>32095</v>
      </c>
      <c r="E2875" s="56"/>
      <c r="F2875" s="56"/>
    </row>
    <row r="2876" spans="1:6" x14ac:dyDescent="0.25">
      <c r="A2876" s="56">
        <v>32096</v>
      </c>
      <c r="E2876" s="56"/>
      <c r="F2876" s="56"/>
    </row>
    <row r="2877" spans="1:6" x14ac:dyDescent="0.25">
      <c r="A2877" s="56">
        <v>32097</v>
      </c>
      <c r="E2877" s="56"/>
      <c r="F2877" s="56"/>
    </row>
    <row r="2878" spans="1:6" x14ac:dyDescent="0.25">
      <c r="A2878" s="56">
        <v>32098</v>
      </c>
      <c r="E2878" s="56"/>
      <c r="F2878" s="56"/>
    </row>
    <row r="2879" spans="1:6" x14ac:dyDescent="0.25">
      <c r="A2879" s="56">
        <v>32099</v>
      </c>
      <c r="E2879" s="56"/>
      <c r="F2879" s="56"/>
    </row>
    <row r="2880" spans="1:6" x14ac:dyDescent="0.25">
      <c r="A2880" s="56">
        <v>32100</v>
      </c>
      <c r="E2880" s="56"/>
      <c r="F2880" s="56"/>
    </row>
    <row r="2881" spans="1:6" x14ac:dyDescent="0.25">
      <c r="A2881" s="56">
        <v>32101</v>
      </c>
      <c r="E2881" s="56"/>
      <c r="F2881" s="56"/>
    </row>
    <row r="2882" spans="1:6" x14ac:dyDescent="0.25">
      <c r="A2882" s="56">
        <v>32102</v>
      </c>
      <c r="E2882" s="56"/>
      <c r="F2882" s="56"/>
    </row>
    <row r="2883" spans="1:6" x14ac:dyDescent="0.25">
      <c r="A2883" s="56">
        <v>32103</v>
      </c>
      <c r="E2883" s="56"/>
      <c r="F2883" s="56"/>
    </row>
    <row r="2884" spans="1:6" x14ac:dyDescent="0.25">
      <c r="A2884" s="56">
        <v>32104</v>
      </c>
      <c r="E2884" s="56"/>
      <c r="F2884" s="56"/>
    </row>
    <row r="2885" spans="1:6" x14ac:dyDescent="0.25">
      <c r="A2885" s="56">
        <v>32105</v>
      </c>
      <c r="E2885" s="56"/>
      <c r="F2885" s="56"/>
    </row>
    <row r="2886" spans="1:6" x14ac:dyDescent="0.25">
      <c r="A2886" s="56">
        <v>32106</v>
      </c>
      <c r="E2886" s="56"/>
      <c r="F2886" s="56"/>
    </row>
    <row r="2887" spans="1:6" x14ac:dyDescent="0.25">
      <c r="A2887" s="56">
        <v>32107</v>
      </c>
      <c r="E2887" s="56"/>
      <c r="F2887" s="56"/>
    </row>
    <row r="2888" spans="1:6" x14ac:dyDescent="0.25">
      <c r="A2888" s="56">
        <v>32108</v>
      </c>
      <c r="E2888" s="56"/>
      <c r="F2888" s="56"/>
    </row>
    <row r="2889" spans="1:6" x14ac:dyDescent="0.25">
      <c r="A2889" s="56">
        <v>32109</v>
      </c>
      <c r="E2889" s="56"/>
      <c r="F2889" s="56"/>
    </row>
    <row r="2890" spans="1:6" x14ac:dyDescent="0.25">
      <c r="A2890" s="56">
        <v>32110</v>
      </c>
      <c r="E2890" s="56"/>
      <c r="F2890" s="56"/>
    </row>
    <row r="2891" spans="1:6" x14ac:dyDescent="0.25">
      <c r="A2891" s="56">
        <v>32111</v>
      </c>
      <c r="E2891" s="56"/>
      <c r="F2891" s="56"/>
    </row>
    <row r="2892" spans="1:6" x14ac:dyDescent="0.25">
      <c r="A2892" s="56">
        <v>32112</v>
      </c>
      <c r="E2892" s="56"/>
      <c r="F2892" s="56"/>
    </row>
    <row r="2893" spans="1:6" x14ac:dyDescent="0.25">
      <c r="A2893" s="56">
        <v>32113</v>
      </c>
      <c r="E2893" s="56"/>
      <c r="F2893" s="56"/>
    </row>
    <row r="2894" spans="1:6" x14ac:dyDescent="0.25">
      <c r="A2894" s="56">
        <v>32114</v>
      </c>
      <c r="E2894" s="56"/>
      <c r="F2894" s="56"/>
    </row>
    <row r="2895" spans="1:6" x14ac:dyDescent="0.25">
      <c r="A2895" s="56">
        <v>32115</v>
      </c>
      <c r="E2895" s="56"/>
      <c r="F2895" s="56"/>
    </row>
    <row r="2896" spans="1:6" x14ac:dyDescent="0.25">
      <c r="A2896" s="56">
        <v>32116</v>
      </c>
      <c r="E2896" s="56"/>
      <c r="F2896" s="56"/>
    </row>
    <row r="2897" spans="1:6" x14ac:dyDescent="0.25">
      <c r="A2897" s="56">
        <v>32117</v>
      </c>
      <c r="E2897" s="56"/>
      <c r="F2897" s="56"/>
    </row>
    <row r="2898" spans="1:6" x14ac:dyDescent="0.25">
      <c r="A2898" s="56">
        <v>32118</v>
      </c>
      <c r="E2898" s="56"/>
      <c r="F2898" s="56"/>
    </row>
    <row r="2899" spans="1:6" x14ac:dyDescent="0.25">
      <c r="A2899" s="56">
        <v>32119</v>
      </c>
      <c r="E2899" s="56"/>
      <c r="F2899" s="56"/>
    </row>
    <row r="2900" spans="1:6" x14ac:dyDescent="0.25">
      <c r="A2900" s="56">
        <v>32120</v>
      </c>
      <c r="E2900" s="56"/>
      <c r="F2900" s="56"/>
    </row>
    <row r="2901" spans="1:6" x14ac:dyDescent="0.25">
      <c r="A2901" s="56">
        <v>32121</v>
      </c>
      <c r="E2901" s="56"/>
      <c r="F2901" s="56"/>
    </row>
    <row r="2902" spans="1:6" x14ac:dyDescent="0.25">
      <c r="A2902" s="56">
        <v>32122</v>
      </c>
      <c r="E2902" s="56"/>
      <c r="F2902" s="56"/>
    </row>
    <row r="2903" spans="1:6" x14ac:dyDescent="0.25">
      <c r="A2903" s="56">
        <v>32123</v>
      </c>
      <c r="E2903" s="56"/>
      <c r="F2903" s="56"/>
    </row>
    <row r="2904" spans="1:6" x14ac:dyDescent="0.25">
      <c r="A2904" s="56">
        <v>32124</v>
      </c>
      <c r="E2904" s="56"/>
      <c r="F2904" s="56"/>
    </row>
    <row r="2905" spans="1:6" x14ac:dyDescent="0.25">
      <c r="A2905" s="56">
        <v>32125</v>
      </c>
      <c r="E2905" s="56"/>
      <c r="F2905" s="56"/>
    </row>
    <row r="2906" spans="1:6" x14ac:dyDescent="0.25">
      <c r="A2906" s="56">
        <v>32126</v>
      </c>
      <c r="E2906" s="56"/>
      <c r="F2906" s="56"/>
    </row>
    <row r="2907" spans="1:6" x14ac:dyDescent="0.25">
      <c r="A2907" s="56">
        <v>32127</v>
      </c>
      <c r="E2907" s="56"/>
      <c r="F2907" s="56"/>
    </row>
    <row r="2908" spans="1:6" x14ac:dyDescent="0.25">
      <c r="A2908" s="56">
        <v>32128</v>
      </c>
      <c r="E2908" s="56"/>
      <c r="F2908" s="56"/>
    </row>
    <row r="2909" spans="1:6" x14ac:dyDescent="0.25">
      <c r="A2909" s="56">
        <v>32129</v>
      </c>
      <c r="E2909" s="56"/>
      <c r="F2909" s="56"/>
    </row>
    <row r="2910" spans="1:6" x14ac:dyDescent="0.25">
      <c r="A2910" s="56">
        <v>32130</v>
      </c>
      <c r="E2910" s="56"/>
      <c r="F2910" s="56"/>
    </row>
    <row r="2911" spans="1:6" x14ac:dyDescent="0.25">
      <c r="A2911" s="56">
        <v>32131</v>
      </c>
      <c r="E2911" s="56"/>
      <c r="F2911" s="56"/>
    </row>
    <row r="2912" spans="1:6" x14ac:dyDescent="0.25">
      <c r="A2912" s="56">
        <v>32132</v>
      </c>
      <c r="E2912" s="56"/>
      <c r="F2912" s="56"/>
    </row>
    <row r="2913" spans="1:6" x14ac:dyDescent="0.25">
      <c r="A2913" s="56">
        <v>32133</v>
      </c>
      <c r="E2913" s="56"/>
      <c r="F2913" s="56"/>
    </row>
    <row r="2914" spans="1:6" x14ac:dyDescent="0.25">
      <c r="A2914" s="56">
        <v>32134</v>
      </c>
      <c r="E2914" s="56"/>
      <c r="F2914" s="56"/>
    </row>
    <row r="2915" spans="1:6" x14ac:dyDescent="0.25">
      <c r="A2915" s="56">
        <v>32135</v>
      </c>
      <c r="E2915" s="56"/>
      <c r="F2915" s="56"/>
    </row>
    <row r="2916" spans="1:6" x14ac:dyDescent="0.25">
      <c r="A2916" s="56">
        <v>32136</v>
      </c>
      <c r="E2916" s="56"/>
      <c r="F2916" s="56"/>
    </row>
    <row r="2917" spans="1:6" x14ac:dyDescent="0.25">
      <c r="A2917" s="56">
        <v>32137</v>
      </c>
      <c r="E2917" s="56"/>
      <c r="F2917" s="56"/>
    </row>
    <row r="2918" spans="1:6" x14ac:dyDescent="0.25">
      <c r="A2918" s="56">
        <v>32138</v>
      </c>
      <c r="E2918" s="56"/>
      <c r="F2918" s="56"/>
    </row>
    <row r="2919" spans="1:6" x14ac:dyDescent="0.25">
      <c r="A2919" s="56">
        <v>32139</v>
      </c>
      <c r="E2919" s="56"/>
      <c r="F2919" s="56"/>
    </row>
    <row r="2920" spans="1:6" x14ac:dyDescent="0.25">
      <c r="A2920" s="56">
        <v>32140</v>
      </c>
      <c r="E2920" s="56"/>
      <c r="F2920" s="56"/>
    </row>
    <row r="2921" spans="1:6" x14ac:dyDescent="0.25">
      <c r="A2921" s="56">
        <v>32141</v>
      </c>
      <c r="E2921" s="56"/>
      <c r="F2921" s="56"/>
    </row>
    <row r="2922" spans="1:6" x14ac:dyDescent="0.25">
      <c r="A2922" s="56">
        <v>32142</v>
      </c>
      <c r="E2922" s="56"/>
      <c r="F2922" s="56"/>
    </row>
    <row r="2923" spans="1:6" x14ac:dyDescent="0.25">
      <c r="A2923" s="56">
        <v>32143</v>
      </c>
      <c r="E2923" s="56"/>
      <c r="F2923" s="56"/>
    </row>
    <row r="2924" spans="1:6" x14ac:dyDescent="0.25">
      <c r="A2924" s="56">
        <v>32144</v>
      </c>
      <c r="E2924" s="56"/>
      <c r="F2924" s="56"/>
    </row>
    <row r="2925" spans="1:6" x14ac:dyDescent="0.25">
      <c r="A2925" s="56">
        <v>32145</v>
      </c>
      <c r="E2925" s="56"/>
      <c r="F2925" s="56"/>
    </row>
    <row r="2926" spans="1:6" x14ac:dyDescent="0.25">
      <c r="A2926" s="56">
        <v>32146</v>
      </c>
      <c r="E2926" s="56"/>
      <c r="F2926" s="56"/>
    </row>
    <row r="2927" spans="1:6" x14ac:dyDescent="0.25">
      <c r="A2927" s="56">
        <v>32147</v>
      </c>
      <c r="E2927" s="56"/>
      <c r="F2927" s="56"/>
    </row>
    <row r="2928" spans="1:6" x14ac:dyDescent="0.25">
      <c r="A2928" s="56">
        <v>32148</v>
      </c>
      <c r="E2928" s="56"/>
      <c r="F2928" s="56"/>
    </row>
    <row r="2929" spans="1:6" x14ac:dyDescent="0.25">
      <c r="A2929" s="56">
        <v>32149</v>
      </c>
      <c r="E2929" s="56"/>
      <c r="F2929" s="56"/>
    </row>
    <row r="2930" spans="1:6" x14ac:dyDescent="0.25">
      <c r="A2930" s="56">
        <v>32150</v>
      </c>
      <c r="E2930" s="56"/>
      <c r="F2930" s="56"/>
    </row>
    <row r="2931" spans="1:6" x14ac:dyDescent="0.25">
      <c r="A2931" s="56">
        <v>32151</v>
      </c>
      <c r="E2931" s="56"/>
      <c r="F2931" s="56"/>
    </row>
    <row r="2932" spans="1:6" x14ac:dyDescent="0.25">
      <c r="A2932" s="56">
        <v>32152</v>
      </c>
      <c r="E2932" s="56"/>
      <c r="F2932" s="56"/>
    </row>
    <row r="2933" spans="1:6" x14ac:dyDescent="0.25">
      <c r="A2933" s="56">
        <v>32153</v>
      </c>
      <c r="E2933" s="56"/>
      <c r="F2933" s="56"/>
    </row>
    <row r="2934" spans="1:6" x14ac:dyDescent="0.25">
      <c r="A2934" s="56">
        <v>32154</v>
      </c>
      <c r="E2934" s="56"/>
      <c r="F2934" s="56"/>
    </row>
    <row r="2935" spans="1:6" x14ac:dyDescent="0.25">
      <c r="A2935" s="56">
        <v>32155</v>
      </c>
      <c r="E2935" s="56"/>
      <c r="F2935" s="56"/>
    </row>
    <row r="2936" spans="1:6" x14ac:dyDescent="0.25">
      <c r="A2936" s="56">
        <v>32156</v>
      </c>
      <c r="E2936" s="56"/>
      <c r="F2936" s="56"/>
    </row>
    <row r="2937" spans="1:6" x14ac:dyDescent="0.25">
      <c r="A2937" s="56">
        <v>32157</v>
      </c>
      <c r="E2937" s="56"/>
      <c r="F2937" s="56"/>
    </row>
    <row r="2938" spans="1:6" x14ac:dyDescent="0.25">
      <c r="A2938" s="56">
        <v>32158</v>
      </c>
      <c r="E2938" s="56"/>
      <c r="F2938" s="56"/>
    </row>
    <row r="2939" spans="1:6" x14ac:dyDescent="0.25">
      <c r="A2939" s="56">
        <v>32159</v>
      </c>
      <c r="E2939" s="56"/>
      <c r="F2939" s="56"/>
    </row>
    <row r="2940" spans="1:6" x14ac:dyDescent="0.25">
      <c r="A2940" s="56">
        <v>32160</v>
      </c>
      <c r="E2940" s="56"/>
      <c r="F2940" s="56"/>
    </row>
    <row r="2941" spans="1:6" x14ac:dyDescent="0.25">
      <c r="A2941" s="56">
        <v>32161</v>
      </c>
      <c r="E2941" s="56"/>
      <c r="F2941" s="56"/>
    </row>
    <row r="2942" spans="1:6" x14ac:dyDescent="0.25">
      <c r="A2942" s="56">
        <v>32162</v>
      </c>
      <c r="E2942" s="56"/>
      <c r="F2942" s="56"/>
    </row>
    <row r="2943" spans="1:6" x14ac:dyDescent="0.25">
      <c r="A2943" s="56">
        <v>32163</v>
      </c>
      <c r="E2943" s="56"/>
      <c r="F2943" s="56"/>
    </row>
    <row r="2944" spans="1:6" x14ac:dyDescent="0.25">
      <c r="A2944" s="56">
        <v>32164</v>
      </c>
      <c r="E2944" s="56"/>
      <c r="F2944" s="56"/>
    </row>
    <row r="2945" spans="1:6" x14ac:dyDescent="0.25">
      <c r="A2945" s="56">
        <v>32165</v>
      </c>
      <c r="E2945" s="56"/>
      <c r="F2945" s="56"/>
    </row>
    <row r="2946" spans="1:6" x14ac:dyDescent="0.25">
      <c r="A2946" s="56">
        <v>32166</v>
      </c>
      <c r="E2946" s="56"/>
      <c r="F2946" s="56"/>
    </row>
    <row r="2947" spans="1:6" x14ac:dyDescent="0.25">
      <c r="A2947" s="56">
        <v>32167</v>
      </c>
      <c r="E2947" s="56"/>
      <c r="F2947" s="56"/>
    </row>
    <row r="2948" spans="1:6" x14ac:dyDescent="0.25">
      <c r="A2948" s="56">
        <v>32168</v>
      </c>
      <c r="E2948" s="56"/>
      <c r="F2948" s="56"/>
    </row>
    <row r="2949" spans="1:6" x14ac:dyDescent="0.25">
      <c r="A2949" s="56">
        <v>32169</v>
      </c>
      <c r="E2949" s="56"/>
      <c r="F2949" s="56"/>
    </row>
    <row r="2950" spans="1:6" x14ac:dyDescent="0.25">
      <c r="A2950" s="56">
        <v>32170</v>
      </c>
      <c r="E2950" s="56"/>
      <c r="F2950" s="56"/>
    </row>
    <row r="2951" spans="1:6" x14ac:dyDescent="0.25">
      <c r="A2951" s="56">
        <v>32171</v>
      </c>
      <c r="E2951" s="56"/>
      <c r="F2951" s="56"/>
    </row>
    <row r="2952" spans="1:6" x14ac:dyDescent="0.25">
      <c r="A2952" s="56">
        <v>32172</v>
      </c>
      <c r="E2952" s="56"/>
      <c r="F2952" s="56"/>
    </row>
    <row r="2953" spans="1:6" x14ac:dyDescent="0.25">
      <c r="A2953" s="56">
        <v>32173</v>
      </c>
      <c r="E2953" s="56"/>
      <c r="F2953" s="56"/>
    </row>
    <row r="2954" spans="1:6" x14ac:dyDescent="0.25">
      <c r="A2954" s="56">
        <v>32174</v>
      </c>
      <c r="E2954" s="56"/>
      <c r="F2954" s="56"/>
    </row>
    <row r="2955" spans="1:6" x14ac:dyDescent="0.25">
      <c r="A2955" s="56">
        <v>32175</v>
      </c>
      <c r="E2955" s="56"/>
      <c r="F2955" s="56"/>
    </row>
    <row r="2956" spans="1:6" x14ac:dyDescent="0.25">
      <c r="A2956" s="56">
        <v>32176</v>
      </c>
      <c r="E2956" s="56"/>
      <c r="F2956" s="56"/>
    </row>
    <row r="2957" spans="1:6" x14ac:dyDescent="0.25">
      <c r="A2957" s="56">
        <v>32177</v>
      </c>
      <c r="E2957" s="56"/>
      <c r="F2957" s="56"/>
    </row>
    <row r="2958" spans="1:6" x14ac:dyDescent="0.25">
      <c r="A2958" s="56">
        <v>32178</v>
      </c>
      <c r="E2958" s="56"/>
      <c r="F2958" s="56"/>
    </row>
    <row r="2959" spans="1:6" x14ac:dyDescent="0.25">
      <c r="A2959" s="56">
        <v>32179</v>
      </c>
      <c r="E2959" s="56"/>
      <c r="F2959" s="56"/>
    </row>
    <row r="2960" spans="1:6" x14ac:dyDescent="0.25">
      <c r="A2960" s="56">
        <v>32180</v>
      </c>
      <c r="E2960" s="56"/>
      <c r="F2960" s="56"/>
    </row>
    <row r="2961" spans="1:6" x14ac:dyDescent="0.25">
      <c r="A2961" s="56">
        <v>32181</v>
      </c>
      <c r="E2961" s="56"/>
      <c r="F2961" s="56"/>
    </row>
    <row r="2962" spans="1:6" x14ac:dyDescent="0.25">
      <c r="A2962" s="56">
        <v>32182</v>
      </c>
      <c r="E2962" s="56"/>
      <c r="F2962" s="56"/>
    </row>
    <row r="2963" spans="1:6" x14ac:dyDescent="0.25">
      <c r="A2963" s="56">
        <v>32183</v>
      </c>
      <c r="E2963" s="56"/>
      <c r="F2963" s="56"/>
    </row>
    <row r="2964" spans="1:6" x14ac:dyDescent="0.25">
      <c r="A2964" s="56">
        <v>32184</v>
      </c>
      <c r="E2964" s="56"/>
      <c r="F2964" s="56"/>
    </row>
    <row r="2965" spans="1:6" x14ac:dyDescent="0.25">
      <c r="A2965" s="56">
        <v>32185</v>
      </c>
      <c r="E2965" s="56"/>
      <c r="F2965" s="56"/>
    </row>
    <row r="2966" spans="1:6" x14ac:dyDescent="0.25">
      <c r="A2966" s="56">
        <v>32186</v>
      </c>
      <c r="E2966" s="56"/>
      <c r="F2966" s="56"/>
    </row>
    <row r="2967" spans="1:6" x14ac:dyDescent="0.25">
      <c r="A2967" s="56">
        <v>32187</v>
      </c>
      <c r="E2967" s="56"/>
      <c r="F2967" s="56"/>
    </row>
    <row r="2968" spans="1:6" x14ac:dyDescent="0.25">
      <c r="A2968" s="56">
        <v>32188</v>
      </c>
      <c r="E2968" s="56"/>
      <c r="F2968" s="56"/>
    </row>
    <row r="2969" spans="1:6" x14ac:dyDescent="0.25">
      <c r="A2969" s="56">
        <v>32189</v>
      </c>
      <c r="E2969" s="56"/>
      <c r="F2969" s="56"/>
    </row>
    <row r="2970" spans="1:6" x14ac:dyDescent="0.25">
      <c r="A2970" s="56">
        <v>32190</v>
      </c>
      <c r="E2970" s="56"/>
      <c r="F2970" s="56"/>
    </row>
    <row r="2971" spans="1:6" x14ac:dyDescent="0.25">
      <c r="A2971" s="56">
        <v>32191</v>
      </c>
      <c r="E2971" s="56"/>
      <c r="F2971" s="56"/>
    </row>
    <row r="2972" spans="1:6" x14ac:dyDescent="0.25">
      <c r="A2972" s="56">
        <v>32192</v>
      </c>
      <c r="E2972" s="56"/>
      <c r="F2972" s="56"/>
    </row>
    <row r="2973" spans="1:6" x14ac:dyDescent="0.25">
      <c r="A2973" s="56">
        <v>32193</v>
      </c>
      <c r="E2973" s="56"/>
      <c r="F2973" s="56"/>
    </row>
    <row r="2974" spans="1:6" x14ac:dyDescent="0.25">
      <c r="A2974" s="56">
        <v>32194</v>
      </c>
      <c r="E2974" s="56"/>
      <c r="F2974" s="56"/>
    </row>
    <row r="2975" spans="1:6" x14ac:dyDescent="0.25">
      <c r="A2975" s="56">
        <v>32195</v>
      </c>
      <c r="E2975" s="56"/>
      <c r="F2975" s="56"/>
    </row>
    <row r="2976" spans="1:6" x14ac:dyDescent="0.25">
      <c r="A2976" s="56">
        <v>32196</v>
      </c>
      <c r="E2976" s="56"/>
      <c r="F2976" s="56"/>
    </row>
    <row r="2977" spans="1:6" x14ac:dyDescent="0.25">
      <c r="A2977" s="56">
        <v>32197</v>
      </c>
      <c r="E2977" s="56"/>
      <c r="F2977" s="56"/>
    </row>
    <row r="2978" spans="1:6" x14ac:dyDescent="0.25">
      <c r="A2978" s="56">
        <v>32198</v>
      </c>
      <c r="E2978" s="56"/>
      <c r="F2978" s="56"/>
    </row>
    <row r="2979" spans="1:6" x14ac:dyDescent="0.25">
      <c r="A2979" s="56">
        <v>32199</v>
      </c>
      <c r="E2979" s="56"/>
      <c r="F2979" s="56"/>
    </row>
    <row r="2980" spans="1:6" x14ac:dyDescent="0.25">
      <c r="A2980" s="56">
        <v>32200</v>
      </c>
      <c r="E2980" s="56"/>
      <c r="F2980" s="56"/>
    </row>
    <row r="2981" spans="1:6" x14ac:dyDescent="0.25">
      <c r="A2981" s="56">
        <v>32201</v>
      </c>
      <c r="E2981" s="56"/>
      <c r="F2981" s="56"/>
    </row>
    <row r="2982" spans="1:6" x14ac:dyDescent="0.25">
      <c r="A2982" s="56">
        <v>32202</v>
      </c>
      <c r="E2982" s="56"/>
      <c r="F2982" s="56"/>
    </row>
    <row r="2983" spans="1:6" x14ac:dyDescent="0.25">
      <c r="A2983" s="56">
        <v>32203</v>
      </c>
      <c r="E2983" s="56"/>
      <c r="F2983" s="56"/>
    </row>
    <row r="2984" spans="1:6" x14ac:dyDescent="0.25">
      <c r="A2984" s="56">
        <v>32204</v>
      </c>
      <c r="E2984" s="56"/>
      <c r="F2984" s="56"/>
    </row>
    <row r="2985" spans="1:6" x14ac:dyDescent="0.25">
      <c r="A2985" s="56">
        <v>32205</v>
      </c>
      <c r="E2985" s="56"/>
      <c r="F2985" s="56"/>
    </row>
    <row r="2986" spans="1:6" x14ac:dyDescent="0.25">
      <c r="A2986" s="56">
        <v>32206</v>
      </c>
      <c r="E2986" s="56"/>
      <c r="F2986" s="56"/>
    </row>
    <row r="2987" spans="1:6" x14ac:dyDescent="0.25">
      <c r="A2987" s="56">
        <v>32207</v>
      </c>
      <c r="E2987" s="56"/>
      <c r="F2987" s="56"/>
    </row>
    <row r="2988" spans="1:6" x14ac:dyDescent="0.25">
      <c r="A2988" s="56">
        <v>32208</v>
      </c>
      <c r="E2988" s="56"/>
      <c r="F2988" s="56"/>
    </row>
    <row r="2989" spans="1:6" x14ac:dyDescent="0.25">
      <c r="A2989" s="56">
        <v>32209</v>
      </c>
      <c r="E2989" s="56"/>
      <c r="F2989" s="56"/>
    </row>
    <row r="2990" spans="1:6" x14ac:dyDescent="0.25">
      <c r="A2990" s="56">
        <v>32210</v>
      </c>
      <c r="E2990" s="56"/>
      <c r="F2990" s="56"/>
    </row>
    <row r="2991" spans="1:6" x14ac:dyDescent="0.25">
      <c r="A2991" s="56">
        <v>32211</v>
      </c>
      <c r="E2991" s="56"/>
      <c r="F2991" s="56"/>
    </row>
    <row r="2992" spans="1:6" x14ac:dyDescent="0.25">
      <c r="A2992" s="56">
        <v>32212</v>
      </c>
      <c r="E2992" s="56"/>
      <c r="F2992" s="56"/>
    </row>
    <row r="2993" spans="1:6" x14ac:dyDescent="0.25">
      <c r="A2993" s="56">
        <v>32213</v>
      </c>
      <c r="E2993" s="56"/>
      <c r="F2993" s="56"/>
    </row>
    <row r="2994" spans="1:6" x14ac:dyDescent="0.25">
      <c r="A2994" s="56">
        <v>32214</v>
      </c>
      <c r="E2994" s="56"/>
      <c r="F2994" s="56"/>
    </row>
    <row r="2995" spans="1:6" x14ac:dyDescent="0.25">
      <c r="A2995" s="56">
        <v>32215</v>
      </c>
      <c r="E2995" s="56"/>
      <c r="F2995" s="56"/>
    </row>
    <row r="2996" spans="1:6" x14ac:dyDescent="0.25">
      <c r="A2996" s="56">
        <v>32216</v>
      </c>
      <c r="E2996" s="56"/>
      <c r="F2996" s="56"/>
    </row>
    <row r="2997" spans="1:6" x14ac:dyDescent="0.25">
      <c r="A2997" s="56">
        <v>32217</v>
      </c>
      <c r="E2997" s="56"/>
      <c r="F2997" s="56"/>
    </row>
    <row r="2998" spans="1:6" x14ac:dyDescent="0.25">
      <c r="A2998" s="56">
        <v>32218</v>
      </c>
      <c r="E2998" s="56"/>
      <c r="F2998" s="56"/>
    </row>
    <row r="2999" spans="1:6" x14ac:dyDescent="0.25">
      <c r="A2999" s="56">
        <v>32219</v>
      </c>
      <c r="E2999" s="56"/>
      <c r="F2999" s="56"/>
    </row>
    <row r="3000" spans="1:6" x14ac:dyDescent="0.25">
      <c r="A3000" s="56">
        <v>32220</v>
      </c>
      <c r="E3000" s="56"/>
      <c r="F3000" s="56"/>
    </row>
    <row r="3001" spans="1:6" x14ac:dyDescent="0.25">
      <c r="A3001" s="56">
        <v>32221</v>
      </c>
      <c r="E3001" s="56"/>
      <c r="F3001" s="56"/>
    </row>
    <row r="3002" spans="1:6" x14ac:dyDescent="0.25">
      <c r="A3002" s="56">
        <v>32222</v>
      </c>
      <c r="E3002" s="56"/>
      <c r="F3002" s="56"/>
    </row>
    <row r="3003" spans="1:6" x14ac:dyDescent="0.25">
      <c r="A3003" s="56">
        <v>32223</v>
      </c>
      <c r="E3003" s="56"/>
      <c r="F3003" s="56"/>
    </row>
    <row r="3004" spans="1:6" x14ac:dyDescent="0.25">
      <c r="A3004" s="56">
        <v>32224</v>
      </c>
      <c r="E3004" s="56"/>
      <c r="F3004" s="56"/>
    </row>
    <row r="3005" spans="1:6" x14ac:dyDescent="0.25">
      <c r="A3005" s="56">
        <v>32225</v>
      </c>
      <c r="E3005" s="56"/>
      <c r="F3005" s="56"/>
    </row>
    <row r="3006" spans="1:6" x14ac:dyDescent="0.25">
      <c r="A3006" s="56">
        <v>32226</v>
      </c>
      <c r="E3006" s="56"/>
      <c r="F3006" s="56"/>
    </row>
    <row r="3007" spans="1:6" x14ac:dyDescent="0.25">
      <c r="A3007" s="56">
        <v>32227</v>
      </c>
      <c r="E3007" s="56"/>
      <c r="F3007" s="56"/>
    </row>
    <row r="3008" spans="1:6" x14ac:dyDescent="0.25">
      <c r="A3008" s="56">
        <v>32228</v>
      </c>
      <c r="E3008" s="56"/>
      <c r="F3008" s="56"/>
    </row>
    <row r="3009" spans="1:6" x14ac:dyDescent="0.25">
      <c r="A3009" s="56">
        <v>32229</v>
      </c>
      <c r="E3009" s="56"/>
      <c r="F3009" s="56"/>
    </row>
    <row r="3010" spans="1:6" x14ac:dyDescent="0.25">
      <c r="A3010" s="56">
        <v>32230</v>
      </c>
      <c r="E3010" s="56"/>
      <c r="F3010" s="56"/>
    </row>
    <row r="3011" spans="1:6" x14ac:dyDescent="0.25">
      <c r="A3011" s="56">
        <v>32231</v>
      </c>
      <c r="E3011" s="56"/>
      <c r="F3011" s="56"/>
    </row>
    <row r="3012" spans="1:6" x14ac:dyDescent="0.25">
      <c r="A3012" s="56">
        <v>32232</v>
      </c>
      <c r="E3012" s="56"/>
      <c r="F3012" s="56"/>
    </row>
    <row r="3013" spans="1:6" x14ac:dyDescent="0.25">
      <c r="A3013" s="56">
        <v>32233</v>
      </c>
      <c r="E3013" s="56"/>
      <c r="F3013" s="56"/>
    </row>
    <row r="3014" spans="1:6" x14ac:dyDescent="0.25">
      <c r="A3014" s="56">
        <v>32234</v>
      </c>
      <c r="E3014" s="56"/>
      <c r="F3014" s="56"/>
    </row>
    <row r="3015" spans="1:6" x14ac:dyDescent="0.25">
      <c r="A3015" s="56">
        <v>32235</v>
      </c>
      <c r="E3015" s="56"/>
      <c r="F3015" s="56"/>
    </row>
    <row r="3016" spans="1:6" x14ac:dyDescent="0.25">
      <c r="A3016" s="56">
        <v>32236</v>
      </c>
      <c r="E3016" s="56"/>
      <c r="F3016" s="56"/>
    </row>
    <row r="3017" spans="1:6" x14ac:dyDescent="0.25">
      <c r="A3017" s="56">
        <v>32237</v>
      </c>
      <c r="E3017" s="56"/>
      <c r="F3017" s="56"/>
    </row>
    <row r="3018" spans="1:6" x14ac:dyDescent="0.25">
      <c r="A3018" s="56">
        <v>32238</v>
      </c>
      <c r="E3018" s="56"/>
      <c r="F3018" s="56"/>
    </row>
    <row r="3019" spans="1:6" x14ac:dyDescent="0.25">
      <c r="A3019" s="56">
        <v>32239</v>
      </c>
      <c r="E3019" s="56"/>
      <c r="F3019" s="56"/>
    </row>
    <row r="3020" spans="1:6" x14ac:dyDescent="0.25">
      <c r="A3020" s="56">
        <v>32240</v>
      </c>
      <c r="E3020" s="56"/>
      <c r="F3020" s="56"/>
    </row>
    <row r="3021" spans="1:6" x14ac:dyDescent="0.25">
      <c r="A3021" s="56">
        <v>32241</v>
      </c>
      <c r="E3021" s="56"/>
      <c r="F3021" s="56"/>
    </row>
    <row r="3022" spans="1:6" x14ac:dyDescent="0.25">
      <c r="A3022" s="56">
        <v>32242</v>
      </c>
      <c r="E3022" s="56"/>
      <c r="F3022" s="56"/>
    </row>
    <row r="3023" spans="1:6" x14ac:dyDescent="0.25">
      <c r="A3023" s="56">
        <v>32243</v>
      </c>
      <c r="E3023" s="56"/>
      <c r="F3023" s="56"/>
    </row>
    <row r="3024" spans="1:6" x14ac:dyDescent="0.25">
      <c r="A3024" s="56">
        <v>32244</v>
      </c>
      <c r="E3024" s="56"/>
      <c r="F3024" s="56"/>
    </row>
    <row r="3025" spans="1:6" x14ac:dyDescent="0.25">
      <c r="A3025" s="56">
        <v>32245</v>
      </c>
      <c r="E3025" s="56"/>
      <c r="F3025" s="56"/>
    </row>
    <row r="3026" spans="1:6" x14ac:dyDescent="0.25">
      <c r="A3026" s="56">
        <v>32246</v>
      </c>
      <c r="E3026" s="56"/>
      <c r="F3026" s="56"/>
    </row>
    <row r="3027" spans="1:6" x14ac:dyDescent="0.25">
      <c r="A3027" s="56">
        <v>32247</v>
      </c>
      <c r="E3027" s="56"/>
      <c r="F3027" s="56"/>
    </row>
    <row r="3028" spans="1:6" x14ac:dyDescent="0.25">
      <c r="A3028" s="56">
        <v>32248</v>
      </c>
      <c r="E3028" s="56"/>
      <c r="F3028" s="56"/>
    </row>
    <row r="3029" spans="1:6" x14ac:dyDescent="0.25">
      <c r="A3029" s="56">
        <v>32249</v>
      </c>
      <c r="E3029" s="56"/>
      <c r="F3029" s="56"/>
    </row>
    <row r="3030" spans="1:6" x14ac:dyDescent="0.25">
      <c r="A3030" s="56">
        <v>32250</v>
      </c>
      <c r="E3030" s="56"/>
      <c r="F3030" s="56"/>
    </row>
    <row r="3031" spans="1:6" x14ac:dyDescent="0.25">
      <c r="A3031" s="56">
        <v>32251</v>
      </c>
      <c r="E3031" s="56"/>
      <c r="F3031" s="56"/>
    </row>
    <row r="3032" spans="1:6" x14ac:dyDescent="0.25">
      <c r="A3032" s="56">
        <v>32252</v>
      </c>
      <c r="E3032" s="56"/>
      <c r="F3032" s="56"/>
    </row>
    <row r="3033" spans="1:6" x14ac:dyDescent="0.25">
      <c r="A3033" s="56">
        <v>32253</v>
      </c>
      <c r="E3033" s="56"/>
      <c r="F3033" s="56"/>
    </row>
    <row r="3034" spans="1:6" x14ac:dyDescent="0.25">
      <c r="A3034" s="56">
        <v>32254</v>
      </c>
      <c r="E3034" s="56"/>
      <c r="F3034" s="56"/>
    </row>
    <row r="3035" spans="1:6" x14ac:dyDescent="0.25">
      <c r="A3035" s="56">
        <v>32255</v>
      </c>
      <c r="E3035" s="56"/>
      <c r="F3035" s="56"/>
    </row>
    <row r="3036" spans="1:6" x14ac:dyDescent="0.25">
      <c r="A3036" s="56">
        <v>32256</v>
      </c>
      <c r="E3036" s="56"/>
      <c r="F3036" s="56"/>
    </row>
    <row r="3037" spans="1:6" x14ac:dyDescent="0.25">
      <c r="A3037" s="56">
        <v>32257</v>
      </c>
      <c r="E3037" s="56"/>
      <c r="F3037" s="56"/>
    </row>
    <row r="3038" spans="1:6" x14ac:dyDescent="0.25">
      <c r="A3038" s="56">
        <v>32258</v>
      </c>
      <c r="E3038" s="56"/>
      <c r="F3038" s="56"/>
    </row>
    <row r="3039" spans="1:6" x14ac:dyDescent="0.25">
      <c r="A3039" s="56">
        <v>32259</v>
      </c>
      <c r="E3039" s="56"/>
      <c r="F3039" s="56"/>
    </row>
    <row r="3040" spans="1:6" x14ac:dyDescent="0.25">
      <c r="A3040" s="56">
        <v>32260</v>
      </c>
      <c r="E3040" s="56"/>
      <c r="F3040" s="56"/>
    </row>
    <row r="3041" spans="1:6" x14ac:dyDescent="0.25">
      <c r="A3041" s="56">
        <v>32261</v>
      </c>
      <c r="E3041" s="56"/>
      <c r="F3041" s="56"/>
    </row>
    <row r="3042" spans="1:6" x14ac:dyDescent="0.25">
      <c r="A3042" s="56">
        <v>32262</v>
      </c>
      <c r="E3042" s="56"/>
      <c r="F3042" s="56"/>
    </row>
    <row r="3043" spans="1:6" x14ac:dyDescent="0.25">
      <c r="A3043" s="56">
        <v>32263</v>
      </c>
      <c r="E3043" s="56"/>
      <c r="F3043" s="56"/>
    </row>
    <row r="3044" spans="1:6" x14ac:dyDescent="0.25">
      <c r="A3044" s="56">
        <v>32264</v>
      </c>
      <c r="E3044" s="56"/>
      <c r="F3044" s="56"/>
    </row>
    <row r="3045" spans="1:6" x14ac:dyDescent="0.25">
      <c r="A3045" s="56">
        <v>32265</v>
      </c>
      <c r="E3045" s="56"/>
      <c r="F3045" s="56"/>
    </row>
    <row r="3046" spans="1:6" x14ac:dyDescent="0.25">
      <c r="A3046" s="56">
        <v>32266</v>
      </c>
      <c r="E3046" s="56"/>
      <c r="F3046" s="56"/>
    </row>
    <row r="3047" spans="1:6" x14ac:dyDescent="0.25">
      <c r="A3047" s="56">
        <v>32267</v>
      </c>
      <c r="E3047" s="56"/>
      <c r="F3047" s="56"/>
    </row>
    <row r="3048" spans="1:6" x14ac:dyDescent="0.25">
      <c r="A3048" s="56">
        <v>32268</v>
      </c>
      <c r="E3048" s="56"/>
      <c r="F3048" s="56"/>
    </row>
    <row r="3049" spans="1:6" x14ac:dyDescent="0.25">
      <c r="A3049" s="56">
        <v>32269</v>
      </c>
      <c r="E3049" s="56"/>
      <c r="F3049" s="56"/>
    </row>
    <row r="3050" spans="1:6" x14ac:dyDescent="0.25">
      <c r="A3050" s="56">
        <v>32270</v>
      </c>
      <c r="E3050" s="56"/>
      <c r="F3050" s="56"/>
    </row>
    <row r="3051" spans="1:6" x14ac:dyDescent="0.25">
      <c r="A3051" s="56">
        <v>32271</v>
      </c>
      <c r="E3051" s="56"/>
      <c r="F3051" s="56"/>
    </row>
    <row r="3052" spans="1:6" x14ac:dyDescent="0.25">
      <c r="A3052" s="56">
        <v>32272</v>
      </c>
      <c r="E3052" s="56"/>
      <c r="F3052" s="56"/>
    </row>
    <row r="3053" spans="1:6" x14ac:dyDescent="0.25">
      <c r="A3053" s="56">
        <v>32273</v>
      </c>
      <c r="E3053" s="56"/>
      <c r="F3053" s="56"/>
    </row>
    <row r="3054" spans="1:6" x14ac:dyDescent="0.25">
      <c r="A3054" s="56">
        <v>32274</v>
      </c>
      <c r="E3054" s="56"/>
      <c r="F3054" s="56"/>
    </row>
    <row r="3055" spans="1:6" x14ac:dyDescent="0.25">
      <c r="A3055" s="56">
        <v>32275</v>
      </c>
      <c r="E3055" s="56"/>
      <c r="F3055" s="56"/>
    </row>
    <row r="3056" spans="1:6" x14ac:dyDescent="0.25">
      <c r="A3056" s="56">
        <v>32276</v>
      </c>
      <c r="E3056" s="56"/>
      <c r="F3056" s="56"/>
    </row>
    <row r="3057" spans="1:6" x14ac:dyDescent="0.25">
      <c r="A3057" s="56">
        <v>32277</v>
      </c>
      <c r="E3057" s="56"/>
      <c r="F3057" s="56"/>
    </row>
    <row r="3058" spans="1:6" x14ac:dyDescent="0.25">
      <c r="A3058" s="56">
        <v>32278</v>
      </c>
      <c r="E3058" s="56"/>
      <c r="F3058" s="56"/>
    </row>
    <row r="3059" spans="1:6" x14ac:dyDescent="0.25">
      <c r="A3059" s="56">
        <v>32279</v>
      </c>
      <c r="E3059" s="56"/>
      <c r="F3059" s="56"/>
    </row>
    <row r="3060" spans="1:6" x14ac:dyDescent="0.25">
      <c r="A3060" s="56">
        <v>32280</v>
      </c>
      <c r="E3060" s="56"/>
      <c r="F3060" s="56"/>
    </row>
    <row r="3061" spans="1:6" x14ac:dyDescent="0.25">
      <c r="A3061" s="56">
        <v>32281</v>
      </c>
      <c r="E3061" s="56"/>
      <c r="F3061" s="56"/>
    </row>
    <row r="3062" spans="1:6" x14ac:dyDescent="0.25">
      <c r="A3062" s="56">
        <v>32282</v>
      </c>
      <c r="E3062" s="56"/>
      <c r="F3062" s="56"/>
    </row>
    <row r="3063" spans="1:6" x14ac:dyDescent="0.25">
      <c r="A3063" s="56">
        <v>32283</v>
      </c>
      <c r="E3063" s="56"/>
      <c r="F3063" s="56"/>
    </row>
    <row r="3064" spans="1:6" x14ac:dyDescent="0.25">
      <c r="A3064" s="56">
        <v>32284</v>
      </c>
      <c r="E3064" s="56"/>
      <c r="F3064" s="56"/>
    </row>
    <row r="3065" spans="1:6" x14ac:dyDescent="0.25">
      <c r="A3065" s="56">
        <v>32285</v>
      </c>
      <c r="E3065" s="56"/>
      <c r="F3065" s="56"/>
    </row>
    <row r="3066" spans="1:6" x14ac:dyDescent="0.25">
      <c r="A3066" s="56">
        <v>32286</v>
      </c>
      <c r="E3066" s="56"/>
      <c r="F3066" s="56"/>
    </row>
    <row r="3067" spans="1:6" x14ac:dyDescent="0.25">
      <c r="A3067" s="56">
        <v>32287</v>
      </c>
      <c r="E3067" s="56"/>
      <c r="F3067" s="56"/>
    </row>
    <row r="3068" spans="1:6" x14ac:dyDescent="0.25">
      <c r="A3068" s="56">
        <v>32288</v>
      </c>
      <c r="E3068" s="56"/>
      <c r="F3068" s="56"/>
    </row>
    <row r="3069" spans="1:6" x14ac:dyDescent="0.25">
      <c r="A3069" s="56">
        <v>32289</v>
      </c>
      <c r="E3069" s="56"/>
      <c r="F3069" s="56"/>
    </row>
    <row r="3070" spans="1:6" x14ac:dyDescent="0.25">
      <c r="A3070" s="56">
        <v>32290</v>
      </c>
      <c r="E3070" s="56"/>
      <c r="F3070" s="56"/>
    </row>
    <row r="3071" spans="1:6" x14ac:dyDescent="0.25">
      <c r="A3071" s="56">
        <v>32291</v>
      </c>
      <c r="E3071" s="56"/>
      <c r="F3071" s="56"/>
    </row>
    <row r="3072" spans="1:6" x14ac:dyDescent="0.25">
      <c r="A3072" s="56">
        <v>32292</v>
      </c>
      <c r="E3072" s="56"/>
      <c r="F3072" s="56"/>
    </row>
    <row r="3073" spans="1:6" x14ac:dyDescent="0.25">
      <c r="A3073" s="56">
        <v>32293</v>
      </c>
      <c r="E3073" s="56"/>
      <c r="F3073" s="56"/>
    </row>
    <row r="3074" spans="1:6" x14ac:dyDescent="0.25">
      <c r="A3074" s="56">
        <v>32294</v>
      </c>
      <c r="E3074" s="56"/>
      <c r="F3074" s="56"/>
    </row>
    <row r="3075" spans="1:6" x14ac:dyDescent="0.25">
      <c r="A3075" s="56">
        <v>32295</v>
      </c>
      <c r="E3075" s="56"/>
      <c r="F3075" s="56"/>
    </row>
    <row r="3076" spans="1:6" x14ac:dyDescent="0.25">
      <c r="A3076" s="56">
        <v>32296</v>
      </c>
      <c r="E3076" s="56"/>
      <c r="F3076" s="56"/>
    </row>
    <row r="3077" spans="1:6" x14ac:dyDescent="0.25">
      <c r="A3077" s="56">
        <v>32297</v>
      </c>
      <c r="E3077" s="56"/>
      <c r="F3077" s="56"/>
    </row>
    <row r="3078" spans="1:6" x14ac:dyDescent="0.25">
      <c r="A3078" s="56">
        <v>32298</v>
      </c>
      <c r="E3078" s="56"/>
      <c r="F3078" s="56"/>
    </row>
    <row r="3079" spans="1:6" x14ac:dyDescent="0.25">
      <c r="A3079" s="56">
        <v>32299</v>
      </c>
      <c r="E3079" s="56"/>
      <c r="F3079" s="56"/>
    </row>
    <row r="3080" spans="1:6" x14ac:dyDescent="0.25">
      <c r="A3080" s="56">
        <v>32300</v>
      </c>
      <c r="E3080" s="56"/>
      <c r="F3080" s="56"/>
    </row>
    <row r="3081" spans="1:6" x14ac:dyDescent="0.25">
      <c r="A3081" s="56">
        <v>32301</v>
      </c>
      <c r="E3081" s="56"/>
      <c r="F3081" s="56"/>
    </row>
    <row r="3082" spans="1:6" x14ac:dyDescent="0.25">
      <c r="A3082" s="56">
        <v>32302</v>
      </c>
      <c r="E3082" s="56"/>
      <c r="F3082" s="56"/>
    </row>
    <row r="3083" spans="1:6" x14ac:dyDescent="0.25">
      <c r="A3083" s="56">
        <v>32303</v>
      </c>
      <c r="E3083" s="56"/>
      <c r="F3083" s="56"/>
    </row>
    <row r="3084" spans="1:6" x14ac:dyDescent="0.25">
      <c r="A3084" s="56">
        <v>32304</v>
      </c>
      <c r="E3084" s="56"/>
      <c r="F3084" s="56"/>
    </row>
    <row r="3085" spans="1:6" x14ac:dyDescent="0.25">
      <c r="A3085" s="56">
        <v>32305</v>
      </c>
      <c r="E3085" s="56"/>
      <c r="F3085" s="56"/>
    </row>
    <row r="3086" spans="1:6" x14ac:dyDescent="0.25">
      <c r="A3086" s="56">
        <v>32306</v>
      </c>
      <c r="E3086" s="56"/>
      <c r="F3086" s="56"/>
    </row>
    <row r="3087" spans="1:6" x14ac:dyDescent="0.25">
      <c r="A3087" s="56">
        <v>32307</v>
      </c>
      <c r="E3087" s="56"/>
      <c r="F3087" s="56"/>
    </row>
    <row r="3088" spans="1:6" x14ac:dyDescent="0.25">
      <c r="A3088" s="56">
        <v>32308</v>
      </c>
      <c r="E3088" s="56"/>
      <c r="F3088" s="56"/>
    </row>
    <row r="3089" spans="1:6" x14ac:dyDescent="0.25">
      <c r="A3089" s="56">
        <v>32309</v>
      </c>
      <c r="E3089" s="56"/>
      <c r="F3089" s="56"/>
    </row>
    <row r="3090" spans="1:6" x14ac:dyDescent="0.25">
      <c r="A3090" s="56">
        <v>32310</v>
      </c>
      <c r="E3090" s="56"/>
      <c r="F3090" s="56"/>
    </row>
    <row r="3091" spans="1:6" x14ac:dyDescent="0.25">
      <c r="A3091" s="56">
        <v>32311</v>
      </c>
      <c r="E3091" s="56"/>
      <c r="F3091" s="56"/>
    </row>
    <row r="3092" spans="1:6" x14ac:dyDescent="0.25">
      <c r="A3092" s="56">
        <v>32312</v>
      </c>
      <c r="E3092" s="56"/>
      <c r="F3092" s="56"/>
    </row>
    <row r="3093" spans="1:6" x14ac:dyDescent="0.25">
      <c r="A3093" s="56">
        <v>32313</v>
      </c>
      <c r="E3093" s="56"/>
      <c r="F3093" s="56"/>
    </row>
    <row r="3094" spans="1:6" x14ac:dyDescent="0.25">
      <c r="A3094" s="56">
        <v>32314</v>
      </c>
      <c r="E3094" s="56"/>
      <c r="F3094" s="56"/>
    </row>
    <row r="3095" spans="1:6" x14ac:dyDescent="0.25">
      <c r="A3095" s="56">
        <v>32315</v>
      </c>
      <c r="E3095" s="56"/>
      <c r="F3095" s="56"/>
    </row>
    <row r="3096" spans="1:6" x14ac:dyDescent="0.25">
      <c r="A3096" s="56">
        <v>32316</v>
      </c>
      <c r="E3096" s="56"/>
      <c r="F3096" s="56"/>
    </row>
    <row r="3097" spans="1:6" x14ac:dyDescent="0.25">
      <c r="A3097" s="56">
        <v>32317</v>
      </c>
      <c r="E3097" s="56"/>
      <c r="F3097" s="56"/>
    </row>
    <row r="3098" spans="1:6" x14ac:dyDescent="0.25">
      <c r="A3098" s="56">
        <v>32318</v>
      </c>
      <c r="E3098" s="56"/>
      <c r="F3098" s="56"/>
    </row>
    <row r="3099" spans="1:6" x14ac:dyDescent="0.25">
      <c r="A3099" s="56">
        <v>32319</v>
      </c>
      <c r="E3099" s="56"/>
      <c r="F3099" s="56"/>
    </row>
    <row r="3100" spans="1:6" x14ac:dyDescent="0.25">
      <c r="A3100" s="56">
        <v>32320</v>
      </c>
      <c r="E3100" s="56"/>
      <c r="F3100" s="56"/>
    </row>
    <row r="3101" spans="1:6" x14ac:dyDescent="0.25">
      <c r="A3101" s="56">
        <v>32321</v>
      </c>
      <c r="E3101" s="56"/>
      <c r="F3101" s="56"/>
    </row>
    <row r="3102" spans="1:6" x14ac:dyDescent="0.25">
      <c r="A3102" s="56">
        <v>32322</v>
      </c>
      <c r="E3102" s="56"/>
      <c r="F3102" s="56"/>
    </row>
    <row r="3103" spans="1:6" x14ac:dyDescent="0.25">
      <c r="A3103" s="56">
        <v>32323</v>
      </c>
      <c r="E3103" s="56"/>
      <c r="F3103" s="56"/>
    </row>
    <row r="3104" spans="1:6" x14ac:dyDescent="0.25">
      <c r="A3104" s="56">
        <v>32324</v>
      </c>
      <c r="E3104" s="56"/>
      <c r="F3104" s="56"/>
    </row>
    <row r="3105" spans="1:6" x14ac:dyDescent="0.25">
      <c r="A3105" s="56">
        <v>32325</v>
      </c>
      <c r="E3105" s="56"/>
      <c r="F3105" s="56"/>
    </row>
    <row r="3106" spans="1:6" x14ac:dyDescent="0.25">
      <c r="A3106" s="56">
        <v>32326</v>
      </c>
      <c r="E3106" s="56"/>
      <c r="F3106" s="56"/>
    </row>
    <row r="3107" spans="1:6" x14ac:dyDescent="0.25">
      <c r="A3107" s="56">
        <v>32327</v>
      </c>
      <c r="E3107" s="56"/>
      <c r="F3107" s="56"/>
    </row>
    <row r="3108" spans="1:6" x14ac:dyDescent="0.25">
      <c r="A3108" s="56">
        <v>32328</v>
      </c>
      <c r="E3108" s="56"/>
      <c r="F3108" s="56"/>
    </row>
    <row r="3109" spans="1:6" x14ac:dyDescent="0.25">
      <c r="A3109" s="56">
        <v>32329</v>
      </c>
      <c r="E3109" s="56"/>
      <c r="F3109" s="56"/>
    </row>
    <row r="3110" spans="1:6" x14ac:dyDescent="0.25">
      <c r="A3110" s="56">
        <v>32330</v>
      </c>
      <c r="E3110" s="56"/>
      <c r="F3110" s="56"/>
    </row>
    <row r="3111" spans="1:6" x14ac:dyDescent="0.25">
      <c r="A3111" s="56">
        <v>32331</v>
      </c>
      <c r="E3111" s="56"/>
      <c r="F3111" s="56"/>
    </row>
    <row r="3112" spans="1:6" x14ac:dyDescent="0.25">
      <c r="A3112" s="56">
        <v>32332</v>
      </c>
      <c r="E3112" s="56"/>
      <c r="F3112" s="56"/>
    </row>
    <row r="3113" spans="1:6" x14ac:dyDescent="0.25">
      <c r="A3113" s="56">
        <v>32333</v>
      </c>
      <c r="E3113" s="56"/>
      <c r="F3113" s="56"/>
    </row>
    <row r="3114" spans="1:6" x14ac:dyDescent="0.25">
      <c r="A3114" s="56">
        <v>32334</v>
      </c>
      <c r="E3114" s="56"/>
      <c r="F3114" s="56"/>
    </row>
    <row r="3115" spans="1:6" x14ac:dyDescent="0.25">
      <c r="A3115" s="56">
        <v>32335</v>
      </c>
      <c r="E3115" s="56"/>
      <c r="F3115" s="56"/>
    </row>
    <row r="3116" spans="1:6" x14ac:dyDescent="0.25">
      <c r="A3116" s="56">
        <v>32336</v>
      </c>
      <c r="E3116" s="56"/>
      <c r="F3116" s="56"/>
    </row>
    <row r="3117" spans="1:6" x14ac:dyDescent="0.25">
      <c r="A3117" s="56">
        <v>32337</v>
      </c>
      <c r="E3117" s="56"/>
      <c r="F3117" s="56"/>
    </row>
    <row r="3118" spans="1:6" x14ac:dyDescent="0.25">
      <c r="A3118" s="56">
        <v>32338</v>
      </c>
      <c r="E3118" s="56"/>
      <c r="F3118" s="56"/>
    </row>
    <row r="3119" spans="1:6" x14ac:dyDescent="0.25">
      <c r="A3119" s="56">
        <v>32339</v>
      </c>
      <c r="E3119" s="56"/>
      <c r="F3119" s="56"/>
    </row>
    <row r="3120" spans="1:6" x14ac:dyDescent="0.25">
      <c r="A3120" s="56">
        <v>32340</v>
      </c>
      <c r="E3120" s="56"/>
      <c r="F3120" s="56"/>
    </row>
    <row r="3121" spans="1:6" x14ac:dyDescent="0.25">
      <c r="A3121" s="56">
        <v>32341</v>
      </c>
      <c r="E3121" s="56"/>
      <c r="F3121" s="56"/>
    </row>
    <row r="3122" spans="1:6" x14ac:dyDescent="0.25">
      <c r="A3122" s="56">
        <v>32342</v>
      </c>
      <c r="E3122" s="56"/>
      <c r="F3122" s="56"/>
    </row>
    <row r="3123" spans="1:6" x14ac:dyDescent="0.25">
      <c r="A3123" s="56">
        <v>32343</v>
      </c>
      <c r="E3123" s="56"/>
      <c r="F3123" s="56"/>
    </row>
    <row r="3124" spans="1:6" x14ac:dyDescent="0.25">
      <c r="A3124" s="56">
        <v>32344</v>
      </c>
      <c r="E3124" s="56"/>
      <c r="F3124" s="56"/>
    </row>
    <row r="3125" spans="1:6" x14ac:dyDescent="0.25">
      <c r="A3125" s="56">
        <v>32345</v>
      </c>
      <c r="E3125" s="56"/>
      <c r="F3125" s="56"/>
    </row>
    <row r="3126" spans="1:6" x14ac:dyDescent="0.25">
      <c r="A3126" s="56">
        <v>32346</v>
      </c>
      <c r="E3126" s="56"/>
      <c r="F3126" s="56"/>
    </row>
    <row r="3127" spans="1:6" x14ac:dyDescent="0.25">
      <c r="A3127" s="56">
        <v>32347</v>
      </c>
      <c r="E3127" s="56"/>
      <c r="F3127" s="56"/>
    </row>
    <row r="3128" spans="1:6" x14ac:dyDescent="0.25">
      <c r="A3128" s="56">
        <v>32348</v>
      </c>
      <c r="E3128" s="56"/>
      <c r="F3128" s="56"/>
    </row>
    <row r="3129" spans="1:6" x14ac:dyDescent="0.25">
      <c r="A3129" s="56">
        <v>32349</v>
      </c>
      <c r="E3129" s="56"/>
      <c r="F3129" s="56"/>
    </row>
    <row r="3130" spans="1:6" x14ac:dyDescent="0.25">
      <c r="A3130" s="56">
        <v>32350</v>
      </c>
      <c r="E3130" s="56"/>
      <c r="F3130" s="56"/>
    </row>
    <row r="3131" spans="1:6" x14ac:dyDescent="0.25">
      <c r="A3131" s="56">
        <v>32351</v>
      </c>
      <c r="E3131" s="56"/>
      <c r="F3131" s="56"/>
    </row>
    <row r="3132" spans="1:6" x14ac:dyDescent="0.25">
      <c r="A3132" s="56">
        <v>32352</v>
      </c>
      <c r="E3132" s="56"/>
      <c r="F3132" s="56"/>
    </row>
    <row r="3133" spans="1:6" x14ac:dyDescent="0.25">
      <c r="A3133" s="56">
        <v>32353</v>
      </c>
      <c r="E3133" s="56"/>
      <c r="F3133" s="56"/>
    </row>
    <row r="3134" spans="1:6" x14ac:dyDescent="0.25">
      <c r="A3134" s="56">
        <v>32354</v>
      </c>
      <c r="E3134" s="56"/>
      <c r="F3134" s="56"/>
    </row>
    <row r="3135" spans="1:6" x14ac:dyDescent="0.25">
      <c r="A3135" s="56">
        <v>32355</v>
      </c>
      <c r="E3135" s="56"/>
      <c r="F3135" s="56"/>
    </row>
    <row r="3136" spans="1:6" x14ac:dyDescent="0.25">
      <c r="A3136" s="56">
        <v>32356</v>
      </c>
      <c r="E3136" s="56"/>
      <c r="F3136" s="56"/>
    </row>
    <row r="3137" spans="1:6" x14ac:dyDescent="0.25">
      <c r="A3137" s="56">
        <v>32357</v>
      </c>
      <c r="E3137" s="56"/>
      <c r="F3137" s="56"/>
    </row>
    <row r="3138" spans="1:6" x14ac:dyDescent="0.25">
      <c r="A3138" s="56">
        <v>32358</v>
      </c>
      <c r="E3138" s="56"/>
      <c r="F3138" s="56"/>
    </row>
    <row r="3139" spans="1:6" x14ac:dyDescent="0.25">
      <c r="A3139" s="56">
        <v>32359</v>
      </c>
      <c r="E3139" s="56"/>
      <c r="F3139" s="56"/>
    </row>
    <row r="3140" spans="1:6" x14ac:dyDescent="0.25">
      <c r="A3140" s="56">
        <v>32360</v>
      </c>
      <c r="E3140" s="56"/>
      <c r="F3140" s="56"/>
    </row>
    <row r="3141" spans="1:6" x14ac:dyDescent="0.25">
      <c r="A3141" s="56">
        <v>32361</v>
      </c>
      <c r="E3141" s="56"/>
      <c r="F3141" s="56"/>
    </row>
    <row r="3142" spans="1:6" x14ac:dyDescent="0.25">
      <c r="A3142" s="56">
        <v>32362</v>
      </c>
      <c r="E3142" s="56"/>
      <c r="F3142" s="56"/>
    </row>
    <row r="3143" spans="1:6" x14ac:dyDescent="0.25">
      <c r="A3143" s="56">
        <v>32363</v>
      </c>
      <c r="E3143" s="56"/>
      <c r="F3143" s="56"/>
    </row>
    <row r="3144" spans="1:6" x14ac:dyDescent="0.25">
      <c r="A3144" s="56">
        <v>32364</v>
      </c>
      <c r="E3144" s="56"/>
      <c r="F3144" s="56"/>
    </row>
    <row r="3145" spans="1:6" x14ac:dyDescent="0.25">
      <c r="A3145" s="56">
        <v>32365</v>
      </c>
      <c r="E3145" s="56"/>
      <c r="F3145" s="56"/>
    </row>
    <row r="3146" spans="1:6" x14ac:dyDescent="0.25">
      <c r="A3146" s="56">
        <v>32366</v>
      </c>
      <c r="E3146" s="56"/>
      <c r="F3146" s="56"/>
    </row>
    <row r="3147" spans="1:6" x14ac:dyDescent="0.25">
      <c r="A3147" s="56">
        <v>32367</v>
      </c>
      <c r="E3147" s="56"/>
      <c r="F3147" s="56"/>
    </row>
    <row r="3148" spans="1:6" x14ac:dyDescent="0.25">
      <c r="A3148" s="56">
        <v>32368</v>
      </c>
      <c r="E3148" s="56"/>
      <c r="F3148" s="56"/>
    </row>
    <row r="3149" spans="1:6" x14ac:dyDescent="0.25">
      <c r="A3149" s="56">
        <v>32369</v>
      </c>
      <c r="E3149" s="56"/>
      <c r="F3149" s="56"/>
    </row>
    <row r="3150" spans="1:6" x14ac:dyDescent="0.25">
      <c r="A3150" s="56">
        <v>32370</v>
      </c>
      <c r="E3150" s="56"/>
      <c r="F3150" s="56"/>
    </row>
    <row r="3151" spans="1:6" x14ac:dyDescent="0.25">
      <c r="A3151" s="56">
        <v>32371</v>
      </c>
      <c r="E3151" s="56"/>
      <c r="F3151" s="56"/>
    </row>
    <row r="3152" spans="1:6" x14ac:dyDescent="0.25">
      <c r="A3152" s="56">
        <v>32372</v>
      </c>
      <c r="E3152" s="56"/>
      <c r="F3152" s="56"/>
    </row>
    <row r="3153" spans="1:6" x14ac:dyDescent="0.25">
      <c r="A3153" s="56">
        <v>32373</v>
      </c>
      <c r="E3153" s="56"/>
      <c r="F3153" s="56"/>
    </row>
    <row r="3154" spans="1:6" x14ac:dyDescent="0.25">
      <c r="A3154" s="56">
        <v>32374</v>
      </c>
      <c r="E3154" s="56"/>
      <c r="F3154" s="56"/>
    </row>
    <row r="3155" spans="1:6" x14ac:dyDescent="0.25">
      <c r="A3155" s="56">
        <v>32375</v>
      </c>
      <c r="E3155" s="56"/>
      <c r="F3155" s="56"/>
    </row>
    <row r="3156" spans="1:6" x14ac:dyDescent="0.25">
      <c r="A3156" s="56">
        <v>32376</v>
      </c>
      <c r="E3156" s="56"/>
      <c r="F3156" s="56"/>
    </row>
    <row r="3157" spans="1:6" x14ac:dyDescent="0.25">
      <c r="A3157" s="56">
        <v>32377</v>
      </c>
      <c r="E3157" s="56"/>
      <c r="F3157" s="56"/>
    </row>
    <row r="3158" spans="1:6" x14ac:dyDescent="0.25">
      <c r="A3158" s="56">
        <v>32378</v>
      </c>
      <c r="E3158" s="56"/>
      <c r="F3158" s="56"/>
    </row>
    <row r="3159" spans="1:6" x14ac:dyDescent="0.25">
      <c r="A3159" s="56">
        <v>32379</v>
      </c>
      <c r="E3159" s="56"/>
      <c r="F3159" s="56"/>
    </row>
    <row r="3160" spans="1:6" x14ac:dyDescent="0.25">
      <c r="A3160" s="56">
        <v>32380</v>
      </c>
      <c r="E3160" s="56"/>
      <c r="F3160" s="56"/>
    </row>
    <row r="3161" spans="1:6" x14ac:dyDescent="0.25">
      <c r="A3161" s="56">
        <v>32381</v>
      </c>
      <c r="E3161" s="56"/>
      <c r="F3161" s="56"/>
    </row>
    <row r="3162" spans="1:6" x14ac:dyDescent="0.25">
      <c r="A3162" s="56">
        <v>32382</v>
      </c>
      <c r="E3162" s="56"/>
      <c r="F3162" s="56"/>
    </row>
    <row r="3163" spans="1:6" x14ac:dyDescent="0.25">
      <c r="A3163" s="56">
        <v>32383</v>
      </c>
      <c r="E3163" s="56"/>
      <c r="F3163" s="56"/>
    </row>
    <row r="3164" spans="1:6" x14ac:dyDescent="0.25">
      <c r="A3164" s="56">
        <v>32384</v>
      </c>
      <c r="E3164" s="56"/>
      <c r="F3164" s="56"/>
    </row>
    <row r="3165" spans="1:6" x14ac:dyDescent="0.25">
      <c r="A3165" s="56">
        <v>32385</v>
      </c>
      <c r="E3165" s="56"/>
      <c r="F3165" s="56"/>
    </row>
    <row r="3166" spans="1:6" x14ac:dyDescent="0.25">
      <c r="A3166" s="56">
        <v>32386</v>
      </c>
      <c r="E3166" s="56"/>
      <c r="F3166" s="56"/>
    </row>
    <row r="3167" spans="1:6" x14ac:dyDescent="0.25">
      <c r="A3167" s="56">
        <v>32387</v>
      </c>
      <c r="E3167" s="56"/>
      <c r="F3167" s="56"/>
    </row>
    <row r="3168" spans="1:6" x14ac:dyDescent="0.25">
      <c r="A3168" s="56">
        <v>32388</v>
      </c>
      <c r="E3168" s="56"/>
      <c r="F3168" s="56"/>
    </row>
    <row r="3169" spans="1:6" x14ac:dyDescent="0.25">
      <c r="A3169" s="56">
        <v>32389</v>
      </c>
      <c r="E3169" s="56"/>
      <c r="F3169" s="56"/>
    </row>
    <row r="3170" spans="1:6" x14ac:dyDescent="0.25">
      <c r="A3170" s="56">
        <v>32390</v>
      </c>
      <c r="E3170" s="56"/>
      <c r="F3170" s="56"/>
    </row>
    <row r="3171" spans="1:6" x14ac:dyDescent="0.25">
      <c r="A3171" s="56">
        <v>32391</v>
      </c>
      <c r="E3171" s="56"/>
      <c r="F3171" s="56"/>
    </row>
    <row r="3172" spans="1:6" x14ac:dyDescent="0.25">
      <c r="A3172" s="56">
        <v>32392</v>
      </c>
      <c r="E3172" s="56"/>
      <c r="F3172" s="56"/>
    </row>
    <row r="3173" spans="1:6" x14ac:dyDescent="0.25">
      <c r="A3173" s="56">
        <v>32393</v>
      </c>
      <c r="E3173" s="56"/>
      <c r="F3173" s="56"/>
    </row>
    <row r="3174" spans="1:6" x14ac:dyDescent="0.25">
      <c r="A3174" s="56">
        <v>32394</v>
      </c>
      <c r="E3174" s="56"/>
      <c r="F3174" s="56"/>
    </row>
    <row r="3175" spans="1:6" x14ac:dyDescent="0.25">
      <c r="A3175" s="56">
        <v>32395</v>
      </c>
      <c r="E3175" s="56"/>
      <c r="F3175" s="56"/>
    </row>
    <row r="3176" spans="1:6" x14ac:dyDescent="0.25">
      <c r="A3176" s="56">
        <v>32396</v>
      </c>
      <c r="E3176" s="56"/>
      <c r="F3176" s="56"/>
    </row>
    <row r="3177" spans="1:6" x14ac:dyDescent="0.25">
      <c r="A3177" s="56">
        <v>32397</v>
      </c>
      <c r="E3177" s="56"/>
      <c r="F3177" s="56"/>
    </row>
    <row r="3178" spans="1:6" x14ac:dyDescent="0.25">
      <c r="A3178" s="56">
        <v>32398</v>
      </c>
      <c r="E3178" s="56"/>
      <c r="F3178" s="56"/>
    </row>
    <row r="3179" spans="1:6" x14ac:dyDescent="0.25">
      <c r="A3179" s="56">
        <v>32399</v>
      </c>
      <c r="E3179" s="56"/>
      <c r="F3179" s="56"/>
    </row>
    <row r="3180" spans="1:6" x14ac:dyDescent="0.25">
      <c r="A3180" s="56">
        <v>32400</v>
      </c>
      <c r="E3180" s="56"/>
      <c r="F3180" s="56"/>
    </row>
    <row r="3181" spans="1:6" x14ac:dyDescent="0.25">
      <c r="A3181" s="56">
        <v>32401</v>
      </c>
      <c r="E3181" s="56"/>
      <c r="F3181" s="56"/>
    </row>
    <row r="3182" spans="1:6" x14ac:dyDescent="0.25">
      <c r="A3182" s="56">
        <v>32402</v>
      </c>
      <c r="E3182" s="56"/>
      <c r="F3182" s="56"/>
    </row>
    <row r="3183" spans="1:6" x14ac:dyDescent="0.25">
      <c r="A3183" s="56">
        <v>32403</v>
      </c>
      <c r="E3183" s="56"/>
      <c r="F3183" s="56"/>
    </row>
    <row r="3184" spans="1:6" x14ac:dyDescent="0.25">
      <c r="A3184" s="56">
        <v>32404</v>
      </c>
      <c r="E3184" s="56"/>
      <c r="F3184" s="56"/>
    </row>
    <row r="3185" spans="1:6" x14ac:dyDescent="0.25">
      <c r="A3185" s="56">
        <v>32405</v>
      </c>
      <c r="E3185" s="56"/>
      <c r="F3185" s="56"/>
    </row>
    <row r="3186" spans="1:6" x14ac:dyDescent="0.25">
      <c r="A3186" s="56">
        <v>32406</v>
      </c>
      <c r="E3186" s="56"/>
      <c r="F3186" s="56"/>
    </row>
    <row r="3187" spans="1:6" x14ac:dyDescent="0.25">
      <c r="A3187" s="56">
        <v>32407</v>
      </c>
      <c r="E3187" s="56"/>
      <c r="F3187" s="56"/>
    </row>
    <row r="3188" spans="1:6" x14ac:dyDescent="0.25">
      <c r="A3188" s="56">
        <v>32408</v>
      </c>
      <c r="E3188" s="56"/>
      <c r="F3188" s="56"/>
    </row>
    <row r="3189" spans="1:6" x14ac:dyDescent="0.25">
      <c r="A3189" s="56">
        <v>32409</v>
      </c>
      <c r="E3189" s="56"/>
      <c r="F3189" s="56"/>
    </row>
    <row r="3190" spans="1:6" x14ac:dyDescent="0.25">
      <c r="A3190" s="56">
        <v>32410</v>
      </c>
      <c r="E3190" s="56"/>
      <c r="F3190" s="56"/>
    </row>
    <row r="3191" spans="1:6" x14ac:dyDescent="0.25">
      <c r="A3191" s="56">
        <v>32411</v>
      </c>
      <c r="E3191" s="56"/>
      <c r="F3191" s="56"/>
    </row>
    <row r="3192" spans="1:6" x14ac:dyDescent="0.25">
      <c r="A3192" s="56">
        <v>32412</v>
      </c>
      <c r="E3192" s="56"/>
      <c r="F3192" s="56"/>
    </row>
    <row r="3193" spans="1:6" x14ac:dyDescent="0.25">
      <c r="A3193" s="56">
        <v>32413</v>
      </c>
      <c r="E3193" s="56"/>
      <c r="F3193" s="56"/>
    </row>
    <row r="3194" spans="1:6" x14ac:dyDescent="0.25">
      <c r="A3194" s="56">
        <v>32414</v>
      </c>
      <c r="E3194" s="56"/>
      <c r="F3194" s="56"/>
    </row>
    <row r="3195" spans="1:6" x14ac:dyDescent="0.25">
      <c r="A3195" s="56">
        <v>32415</v>
      </c>
      <c r="E3195" s="56"/>
      <c r="F3195" s="56"/>
    </row>
    <row r="3196" spans="1:6" x14ac:dyDescent="0.25">
      <c r="A3196" s="56">
        <v>32416</v>
      </c>
      <c r="E3196" s="56"/>
      <c r="F3196" s="56"/>
    </row>
    <row r="3197" spans="1:6" x14ac:dyDescent="0.25">
      <c r="A3197" s="56">
        <v>32417</v>
      </c>
      <c r="E3197" s="56"/>
      <c r="F3197" s="56"/>
    </row>
    <row r="3198" spans="1:6" x14ac:dyDescent="0.25">
      <c r="A3198" s="56">
        <v>32418</v>
      </c>
      <c r="E3198" s="56"/>
      <c r="F3198" s="56"/>
    </row>
    <row r="3199" spans="1:6" x14ac:dyDescent="0.25">
      <c r="A3199" s="56">
        <v>32419</v>
      </c>
      <c r="E3199" s="56"/>
      <c r="F3199" s="56"/>
    </row>
    <row r="3200" spans="1:6" x14ac:dyDescent="0.25">
      <c r="A3200" s="56">
        <v>32420</v>
      </c>
      <c r="E3200" s="56"/>
      <c r="F3200" s="56"/>
    </row>
    <row r="3201" spans="1:6" x14ac:dyDescent="0.25">
      <c r="A3201" s="56">
        <v>32421</v>
      </c>
      <c r="E3201" s="56"/>
      <c r="F3201" s="56"/>
    </row>
    <row r="3202" spans="1:6" x14ac:dyDescent="0.25">
      <c r="A3202" s="56">
        <v>32422</v>
      </c>
      <c r="E3202" s="56"/>
      <c r="F3202" s="56"/>
    </row>
    <row r="3203" spans="1:6" x14ac:dyDescent="0.25">
      <c r="A3203" s="56">
        <v>32423</v>
      </c>
      <c r="E3203" s="56"/>
      <c r="F3203" s="56"/>
    </row>
    <row r="3204" spans="1:6" x14ac:dyDescent="0.25">
      <c r="A3204" s="56">
        <v>32424</v>
      </c>
      <c r="E3204" s="56"/>
      <c r="F3204" s="56"/>
    </row>
    <row r="3205" spans="1:6" x14ac:dyDescent="0.25">
      <c r="A3205" s="56">
        <v>32425</v>
      </c>
      <c r="E3205" s="56"/>
      <c r="F3205" s="56"/>
    </row>
    <row r="3206" spans="1:6" x14ac:dyDescent="0.25">
      <c r="A3206" s="56">
        <v>32426</v>
      </c>
      <c r="E3206" s="56"/>
      <c r="F3206" s="56"/>
    </row>
    <row r="3207" spans="1:6" x14ac:dyDescent="0.25">
      <c r="A3207" s="56">
        <v>32427</v>
      </c>
      <c r="E3207" s="56"/>
      <c r="F3207" s="56"/>
    </row>
    <row r="3208" spans="1:6" x14ac:dyDescent="0.25">
      <c r="A3208" s="56">
        <v>32428</v>
      </c>
      <c r="E3208" s="56"/>
      <c r="F3208" s="56"/>
    </row>
    <row r="3209" spans="1:6" x14ac:dyDescent="0.25">
      <c r="A3209" s="56">
        <v>32429</v>
      </c>
      <c r="E3209" s="56"/>
      <c r="F3209" s="56"/>
    </row>
    <row r="3210" spans="1:6" x14ac:dyDescent="0.25">
      <c r="A3210" s="56">
        <v>32430</v>
      </c>
      <c r="E3210" s="56"/>
      <c r="F3210" s="56"/>
    </row>
    <row r="3211" spans="1:6" x14ac:dyDescent="0.25">
      <c r="A3211" s="56">
        <v>32431</v>
      </c>
      <c r="E3211" s="56"/>
      <c r="F3211" s="56"/>
    </row>
    <row r="3212" spans="1:6" x14ac:dyDescent="0.25">
      <c r="A3212" s="56">
        <v>32432</v>
      </c>
      <c r="E3212" s="56"/>
      <c r="F3212" s="56"/>
    </row>
    <row r="3213" spans="1:6" x14ac:dyDescent="0.25">
      <c r="A3213" s="56">
        <v>32433</v>
      </c>
      <c r="E3213" s="56"/>
      <c r="F3213" s="56"/>
    </row>
    <row r="3214" spans="1:6" x14ac:dyDescent="0.25">
      <c r="A3214" s="56">
        <v>32434</v>
      </c>
      <c r="E3214" s="56"/>
      <c r="F3214" s="56"/>
    </row>
    <row r="3215" spans="1:6" x14ac:dyDescent="0.25">
      <c r="A3215" s="56">
        <v>32435</v>
      </c>
      <c r="E3215" s="56"/>
      <c r="F3215" s="56"/>
    </row>
    <row r="3216" spans="1:6" x14ac:dyDescent="0.25">
      <c r="A3216" s="56">
        <v>32436</v>
      </c>
      <c r="E3216" s="56"/>
      <c r="F3216" s="56"/>
    </row>
    <row r="3217" spans="1:6" x14ac:dyDescent="0.25">
      <c r="A3217" s="56">
        <v>32437</v>
      </c>
      <c r="E3217" s="56"/>
      <c r="F3217" s="56"/>
    </row>
    <row r="3218" spans="1:6" x14ac:dyDescent="0.25">
      <c r="A3218" s="56">
        <v>32438</v>
      </c>
      <c r="E3218" s="56"/>
      <c r="F3218" s="56"/>
    </row>
    <row r="3219" spans="1:6" x14ac:dyDescent="0.25">
      <c r="A3219" s="56">
        <v>32439</v>
      </c>
      <c r="E3219" s="56"/>
      <c r="F3219" s="56"/>
    </row>
    <row r="3220" spans="1:6" x14ac:dyDescent="0.25">
      <c r="A3220" s="56">
        <v>32440</v>
      </c>
      <c r="E3220" s="56"/>
      <c r="F3220" s="56"/>
    </row>
    <row r="3221" spans="1:6" x14ac:dyDescent="0.25">
      <c r="A3221" s="56">
        <v>32441</v>
      </c>
      <c r="E3221" s="56"/>
      <c r="F3221" s="56"/>
    </row>
    <row r="3222" spans="1:6" x14ac:dyDescent="0.25">
      <c r="A3222" s="56">
        <v>32442</v>
      </c>
      <c r="E3222" s="56"/>
      <c r="F3222" s="56"/>
    </row>
    <row r="3223" spans="1:6" x14ac:dyDescent="0.25">
      <c r="A3223" s="56">
        <v>32443</v>
      </c>
      <c r="E3223" s="56"/>
      <c r="F3223" s="56"/>
    </row>
    <row r="3224" spans="1:6" x14ac:dyDescent="0.25">
      <c r="A3224" s="56">
        <v>32444</v>
      </c>
      <c r="E3224" s="56"/>
      <c r="F3224" s="56"/>
    </row>
    <row r="3225" spans="1:6" x14ac:dyDescent="0.25">
      <c r="A3225" s="56">
        <v>32445</v>
      </c>
      <c r="E3225" s="56"/>
      <c r="F3225" s="56"/>
    </row>
    <row r="3226" spans="1:6" x14ac:dyDescent="0.25">
      <c r="A3226" s="56">
        <v>32446</v>
      </c>
      <c r="E3226" s="56"/>
      <c r="F3226" s="56"/>
    </row>
    <row r="3227" spans="1:6" x14ac:dyDescent="0.25">
      <c r="A3227" s="56">
        <v>32447</v>
      </c>
      <c r="E3227" s="56"/>
      <c r="F3227" s="56"/>
    </row>
    <row r="3228" spans="1:6" x14ac:dyDescent="0.25">
      <c r="A3228" s="56">
        <v>32448</v>
      </c>
      <c r="E3228" s="56"/>
      <c r="F3228" s="56"/>
    </row>
    <row r="3229" spans="1:6" x14ac:dyDescent="0.25">
      <c r="A3229" s="56">
        <v>32449</v>
      </c>
      <c r="E3229" s="56"/>
      <c r="F3229" s="56"/>
    </row>
    <row r="3230" spans="1:6" x14ac:dyDescent="0.25">
      <c r="A3230" s="56">
        <v>32450</v>
      </c>
      <c r="E3230" s="56"/>
      <c r="F3230" s="56"/>
    </row>
    <row r="3231" spans="1:6" x14ac:dyDescent="0.25">
      <c r="A3231" s="56">
        <v>32451</v>
      </c>
      <c r="E3231" s="56"/>
      <c r="F3231" s="56"/>
    </row>
    <row r="3232" spans="1:6" x14ac:dyDescent="0.25">
      <c r="A3232" s="56">
        <v>32452</v>
      </c>
      <c r="E3232" s="56"/>
      <c r="F3232" s="56"/>
    </row>
    <row r="3233" spans="1:6" x14ac:dyDescent="0.25">
      <c r="A3233" s="56">
        <v>32453</v>
      </c>
      <c r="E3233" s="56"/>
      <c r="F3233" s="56"/>
    </row>
    <row r="3234" spans="1:6" x14ac:dyDescent="0.25">
      <c r="A3234" s="56">
        <v>32454</v>
      </c>
      <c r="E3234" s="56"/>
      <c r="F3234" s="56"/>
    </row>
    <row r="3235" spans="1:6" x14ac:dyDescent="0.25">
      <c r="A3235" s="56">
        <v>32455</v>
      </c>
      <c r="E3235" s="56"/>
      <c r="F3235" s="56"/>
    </row>
    <row r="3236" spans="1:6" x14ac:dyDescent="0.25">
      <c r="A3236" s="56">
        <v>32456</v>
      </c>
      <c r="E3236" s="56"/>
      <c r="F3236" s="56"/>
    </row>
    <row r="3237" spans="1:6" x14ac:dyDescent="0.25">
      <c r="A3237" s="56">
        <v>32457</v>
      </c>
      <c r="E3237" s="56"/>
      <c r="F3237" s="56"/>
    </row>
    <row r="3238" spans="1:6" x14ac:dyDescent="0.25">
      <c r="A3238" s="56">
        <v>32458</v>
      </c>
      <c r="E3238" s="56"/>
      <c r="F3238" s="56"/>
    </row>
    <row r="3239" spans="1:6" x14ac:dyDescent="0.25">
      <c r="A3239" s="56">
        <v>32459</v>
      </c>
      <c r="E3239" s="56"/>
      <c r="F3239" s="56"/>
    </row>
    <row r="3240" spans="1:6" x14ac:dyDescent="0.25">
      <c r="A3240" s="56">
        <v>32460</v>
      </c>
      <c r="E3240" s="56"/>
      <c r="F3240" s="56"/>
    </row>
    <row r="3241" spans="1:6" x14ac:dyDescent="0.25">
      <c r="A3241" s="56">
        <v>32461</v>
      </c>
      <c r="E3241" s="56"/>
      <c r="F3241" s="56"/>
    </row>
    <row r="3242" spans="1:6" x14ac:dyDescent="0.25">
      <c r="A3242" s="56">
        <v>32462</v>
      </c>
      <c r="E3242" s="56"/>
      <c r="F3242" s="56"/>
    </row>
    <row r="3243" spans="1:6" x14ac:dyDescent="0.25">
      <c r="A3243" s="56">
        <v>32463</v>
      </c>
      <c r="E3243" s="56"/>
      <c r="F3243" s="56"/>
    </row>
    <row r="3244" spans="1:6" x14ac:dyDescent="0.25">
      <c r="A3244" s="56">
        <v>32464</v>
      </c>
      <c r="E3244" s="56"/>
      <c r="F3244" s="56"/>
    </row>
    <row r="3245" spans="1:6" x14ac:dyDescent="0.25">
      <c r="A3245" s="56">
        <v>32465</v>
      </c>
      <c r="E3245" s="56"/>
      <c r="F3245" s="56"/>
    </row>
    <row r="3246" spans="1:6" x14ac:dyDescent="0.25">
      <c r="A3246" s="56">
        <v>32466</v>
      </c>
      <c r="E3246" s="56"/>
      <c r="F3246" s="56"/>
    </row>
    <row r="3247" spans="1:6" x14ac:dyDescent="0.25">
      <c r="A3247" s="56">
        <v>32467</v>
      </c>
      <c r="E3247" s="56"/>
      <c r="F3247" s="56"/>
    </row>
    <row r="3248" spans="1:6" x14ac:dyDescent="0.25">
      <c r="A3248" s="56">
        <v>32468</v>
      </c>
      <c r="E3248" s="56"/>
      <c r="F3248" s="56"/>
    </row>
    <row r="3249" spans="1:6" x14ac:dyDescent="0.25">
      <c r="A3249" s="56">
        <v>32469</v>
      </c>
      <c r="E3249" s="56"/>
      <c r="F3249" s="56"/>
    </row>
    <row r="3250" spans="1:6" x14ac:dyDescent="0.25">
      <c r="A3250" s="56">
        <v>32470</v>
      </c>
      <c r="E3250" s="56"/>
      <c r="F3250" s="56"/>
    </row>
    <row r="3251" spans="1:6" x14ac:dyDescent="0.25">
      <c r="A3251" s="56">
        <v>32471</v>
      </c>
      <c r="E3251" s="56"/>
      <c r="F3251" s="56"/>
    </row>
    <row r="3252" spans="1:6" x14ac:dyDescent="0.25">
      <c r="A3252" s="56">
        <v>32472</v>
      </c>
      <c r="E3252" s="56"/>
      <c r="F3252" s="56"/>
    </row>
    <row r="3253" spans="1:6" x14ac:dyDescent="0.25">
      <c r="A3253" s="56">
        <v>32473</v>
      </c>
      <c r="E3253" s="56"/>
      <c r="F3253" s="56"/>
    </row>
    <row r="3254" spans="1:6" x14ac:dyDescent="0.25">
      <c r="A3254" s="56">
        <v>32474</v>
      </c>
      <c r="E3254" s="56"/>
      <c r="F3254" s="56"/>
    </row>
    <row r="3255" spans="1:6" x14ac:dyDescent="0.25">
      <c r="A3255" s="56">
        <v>32475</v>
      </c>
      <c r="E3255" s="56"/>
      <c r="F3255" s="56"/>
    </row>
    <row r="3256" spans="1:6" x14ac:dyDescent="0.25">
      <c r="A3256" s="56">
        <v>32476</v>
      </c>
      <c r="E3256" s="56"/>
      <c r="F3256" s="56"/>
    </row>
    <row r="3257" spans="1:6" x14ac:dyDescent="0.25">
      <c r="A3257" s="56">
        <v>32477</v>
      </c>
      <c r="E3257" s="56"/>
      <c r="F3257" s="56"/>
    </row>
    <row r="3258" spans="1:6" x14ac:dyDescent="0.25">
      <c r="A3258" s="56">
        <v>32478</v>
      </c>
      <c r="E3258" s="56"/>
      <c r="F3258" s="56"/>
    </row>
    <row r="3259" spans="1:6" x14ac:dyDescent="0.25">
      <c r="A3259" s="56">
        <v>32479</v>
      </c>
      <c r="E3259" s="56"/>
      <c r="F3259" s="56"/>
    </row>
    <row r="3260" spans="1:6" x14ac:dyDescent="0.25">
      <c r="A3260" s="56">
        <v>32480</v>
      </c>
      <c r="E3260" s="56"/>
      <c r="F3260" s="56"/>
    </row>
    <row r="3261" spans="1:6" x14ac:dyDescent="0.25">
      <c r="A3261" s="56">
        <v>32481</v>
      </c>
      <c r="E3261" s="56"/>
      <c r="F3261" s="56"/>
    </row>
    <row r="3262" spans="1:6" x14ac:dyDescent="0.25">
      <c r="A3262" s="56">
        <v>32482</v>
      </c>
      <c r="E3262" s="56"/>
      <c r="F3262" s="56"/>
    </row>
    <row r="3263" spans="1:6" x14ac:dyDescent="0.25">
      <c r="A3263" s="56">
        <v>32483</v>
      </c>
      <c r="E3263" s="56"/>
      <c r="F3263" s="56"/>
    </row>
    <row r="3264" spans="1:6" x14ac:dyDescent="0.25">
      <c r="A3264" s="56">
        <v>32484</v>
      </c>
      <c r="E3264" s="56"/>
      <c r="F3264" s="56"/>
    </row>
    <row r="3265" spans="1:6" x14ac:dyDescent="0.25">
      <c r="A3265" s="56">
        <v>32485</v>
      </c>
      <c r="E3265" s="56"/>
      <c r="F3265" s="56"/>
    </row>
    <row r="3266" spans="1:6" x14ac:dyDescent="0.25">
      <c r="A3266" s="56">
        <v>32486</v>
      </c>
      <c r="E3266" s="56"/>
      <c r="F3266" s="56"/>
    </row>
    <row r="3267" spans="1:6" x14ac:dyDescent="0.25">
      <c r="A3267" s="56">
        <v>32487</v>
      </c>
      <c r="E3267" s="56"/>
      <c r="F3267" s="56"/>
    </row>
    <row r="3268" spans="1:6" x14ac:dyDescent="0.25">
      <c r="A3268" s="56">
        <v>32488</v>
      </c>
      <c r="E3268" s="56"/>
      <c r="F3268" s="56"/>
    </row>
    <row r="3269" spans="1:6" x14ac:dyDescent="0.25">
      <c r="A3269" s="56">
        <v>32489</v>
      </c>
      <c r="E3269" s="56"/>
      <c r="F3269" s="56"/>
    </row>
    <row r="3270" spans="1:6" x14ac:dyDescent="0.25">
      <c r="A3270" s="56">
        <v>32490</v>
      </c>
      <c r="E3270" s="56"/>
      <c r="F3270" s="56"/>
    </row>
    <row r="3271" spans="1:6" x14ac:dyDescent="0.25">
      <c r="A3271" s="56">
        <v>32491</v>
      </c>
      <c r="E3271" s="56"/>
      <c r="F3271" s="56"/>
    </row>
    <row r="3272" spans="1:6" x14ac:dyDescent="0.25">
      <c r="A3272" s="56">
        <v>32492</v>
      </c>
      <c r="E3272" s="56"/>
      <c r="F3272" s="56"/>
    </row>
    <row r="3273" spans="1:6" x14ac:dyDescent="0.25">
      <c r="A3273" s="56">
        <v>32493</v>
      </c>
      <c r="E3273" s="56"/>
      <c r="F3273" s="56"/>
    </row>
    <row r="3274" spans="1:6" x14ac:dyDescent="0.25">
      <c r="A3274" s="56">
        <v>32494</v>
      </c>
      <c r="E3274" s="56"/>
      <c r="F3274" s="56"/>
    </row>
    <row r="3275" spans="1:6" x14ac:dyDescent="0.25">
      <c r="A3275" s="56">
        <v>32495</v>
      </c>
      <c r="E3275" s="56"/>
      <c r="F3275" s="56"/>
    </row>
    <row r="3276" spans="1:6" x14ac:dyDescent="0.25">
      <c r="A3276" s="56">
        <v>32496</v>
      </c>
      <c r="E3276" s="56"/>
      <c r="F3276" s="56"/>
    </row>
    <row r="3277" spans="1:6" x14ac:dyDescent="0.25">
      <c r="A3277" s="56">
        <v>32497</v>
      </c>
      <c r="E3277" s="56"/>
      <c r="F3277" s="56"/>
    </row>
    <row r="3278" spans="1:6" x14ac:dyDescent="0.25">
      <c r="A3278" s="56">
        <v>32498</v>
      </c>
      <c r="E3278" s="56"/>
      <c r="F3278" s="56"/>
    </row>
    <row r="3279" spans="1:6" x14ac:dyDescent="0.25">
      <c r="A3279" s="56">
        <v>32499</v>
      </c>
      <c r="E3279" s="56"/>
      <c r="F3279" s="56"/>
    </row>
    <row r="3280" spans="1:6" x14ac:dyDescent="0.25">
      <c r="A3280" s="56">
        <v>32500</v>
      </c>
      <c r="E3280" s="56"/>
      <c r="F3280" s="56"/>
    </row>
    <row r="3281" spans="1:6" x14ac:dyDescent="0.25">
      <c r="A3281" s="56">
        <v>32501</v>
      </c>
      <c r="E3281" s="56"/>
      <c r="F3281" s="56"/>
    </row>
    <row r="3282" spans="1:6" x14ac:dyDescent="0.25">
      <c r="A3282" s="56">
        <v>32502</v>
      </c>
      <c r="E3282" s="56"/>
      <c r="F3282" s="56"/>
    </row>
    <row r="3283" spans="1:6" x14ac:dyDescent="0.25">
      <c r="A3283" s="56">
        <v>32503</v>
      </c>
      <c r="E3283" s="56"/>
      <c r="F3283" s="56"/>
    </row>
    <row r="3284" spans="1:6" x14ac:dyDescent="0.25">
      <c r="A3284" s="56">
        <v>32504</v>
      </c>
      <c r="E3284" s="56"/>
      <c r="F3284" s="56"/>
    </row>
    <row r="3285" spans="1:6" x14ac:dyDescent="0.25">
      <c r="A3285" s="56">
        <v>32505</v>
      </c>
      <c r="E3285" s="56"/>
      <c r="F3285" s="56"/>
    </row>
    <row r="3286" spans="1:6" x14ac:dyDescent="0.25">
      <c r="A3286" s="56">
        <v>32506</v>
      </c>
      <c r="E3286" s="56"/>
      <c r="F3286" s="56"/>
    </row>
    <row r="3287" spans="1:6" x14ac:dyDescent="0.25">
      <c r="A3287" s="56">
        <v>32507</v>
      </c>
      <c r="E3287" s="56"/>
      <c r="F3287" s="56"/>
    </row>
    <row r="3288" spans="1:6" x14ac:dyDescent="0.25">
      <c r="A3288" s="56">
        <v>32508</v>
      </c>
      <c r="E3288" s="56"/>
      <c r="F3288" s="56"/>
    </row>
    <row r="3289" spans="1:6" x14ac:dyDescent="0.25">
      <c r="A3289" s="56">
        <v>32509</v>
      </c>
      <c r="E3289" s="56"/>
      <c r="F3289" s="56"/>
    </row>
    <row r="3290" spans="1:6" x14ac:dyDescent="0.25">
      <c r="A3290" s="56">
        <v>32510</v>
      </c>
      <c r="E3290" s="56"/>
      <c r="F3290" s="56"/>
    </row>
    <row r="3291" spans="1:6" x14ac:dyDescent="0.25">
      <c r="A3291" s="56">
        <v>32511</v>
      </c>
      <c r="E3291" s="56"/>
      <c r="F3291" s="56"/>
    </row>
    <row r="3292" spans="1:6" x14ac:dyDescent="0.25">
      <c r="A3292" s="56">
        <v>32512</v>
      </c>
      <c r="E3292" s="56"/>
      <c r="F3292" s="56"/>
    </row>
    <row r="3293" spans="1:6" x14ac:dyDescent="0.25">
      <c r="A3293" s="56">
        <v>32513</v>
      </c>
      <c r="E3293" s="56"/>
      <c r="F3293" s="56"/>
    </row>
    <row r="3294" spans="1:6" x14ac:dyDescent="0.25">
      <c r="A3294" s="56">
        <v>32514</v>
      </c>
      <c r="E3294" s="56"/>
      <c r="F3294" s="56"/>
    </row>
    <row r="3295" spans="1:6" x14ac:dyDescent="0.25">
      <c r="A3295" s="56">
        <v>32515</v>
      </c>
      <c r="E3295" s="56"/>
      <c r="F3295" s="56"/>
    </row>
    <row r="3296" spans="1:6" x14ac:dyDescent="0.25">
      <c r="A3296" s="56">
        <v>32516</v>
      </c>
      <c r="E3296" s="56"/>
      <c r="F3296" s="56"/>
    </row>
    <row r="3297" spans="1:6" x14ac:dyDescent="0.25">
      <c r="A3297" s="56">
        <v>32517</v>
      </c>
      <c r="E3297" s="56"/>
      <c r="F3297" s="56"/>
    </row>
    <row r="3298" spans="1:6" x14ac:dyDescent="0.25">
      <c r="A3298" s="56">
        <v>32518</v>
      </c>
      <c r="E3298" s="56"/>
      <c r="F3298" s="56"/>
    </row>
    <row r="3299" spans="1:6" x14ac:dyDescent="0.25">
      <c r="A3299" s="56">
        <v>32519</v>
      </c>
      <c r="E3299" s="56"/>
      <c r="F3299" s="56"/>
    </row>
    <row r="3300" spans="1:6" x14ac:dyDescent="0.25">
      <c r="A3300" s="56">
        <v>32520</v>
      </c>
      <c r="E3300" s="56"/>
      <c r="F3300" s="56"/>
    </row>
    <row r="3301" spans="1:6" x14ac:dyDescent="0.25">
      <c r="A3301" s="56">
        <v>32521</v>
      </c>
      <c r="E3301" s="56"/>
      <c r="F3301" s="56"/>
    </row>
    <row r="3302" spans="1:6" x14ac:dyDescent="0.25">
      <c r="A3302" s="56">
        <v>32522</v>
      </c>
      <c r="E3302" s="56"/>
      <c r="F3302" s="56"/>
    </row>
    <row r="3303" spans="1:6" x14ac:dyDescent="0.25">
      <c r="A3303" s="56">
        <v>32523</v>
      </c>
      <c r="E3303" s="56"/>
      <c r="F3303" s="56"/>
    </row>
    <row r="3304" spans="1:6" x14ac:dyDescent="0.25">
      <c r="A3304" s="56">
        <v>32524</v>
      </c>
      <c r="E3304" s="56"/>
      <c r="F3304" s="56"/>
    </row>
    <row r="3305" spans="1:6" x14ac:dyDescent="0.25">
      <c r="A3305" s="56">
        <v>32525</v>
      </c>
      <c r="E3305" s="56"/>
      <c r="F3305" s="56"/>
    </row>
    <row r="3306" spans="1:6" x14ac:dyDescent="0.25">
      <c r="A3306" s="56">
        <v>32526</v>
      </c>
      <c r="E3306" s="56"/>
      <c r="F3306" s="56"/>
    </row>
    <row r="3307" spans="1:6" x14ac:dyDescent="0.25">
      <c r="A3307" s="56">
        <v>32527</v>
      </c>
      <c r="E3307" s="56"/>
      <c r="F3307" s="56"/>
    </row>
    <row r="3308" spans="1:6" x14ac:dyDescent="0.25">
      <c r="A3308" s="56">
        <v>32528</v>
      </c>
      <c r="E3308" s="56"/>
      <c r="F3308" s="56"/>
    </row>
    <row r="3309" spans="1:6" x14ac:dyDescent="0.25">
      <c r="A3309" s="56">
        <v>32529</v>
      </c>
      <c r="E3309" s="56"/>
      <c r="F3309" s="56"/>
    </row>
    <row r="3310" spans="1:6" x14ac:dyDescent="0.25">
      <c r="A3310" s="56">
        <v>32530</v>
      </c>
      <c r="E3310" s="56"/>
      <c r="F3310" s="56"/>
    </row>
    <row r="3311" spans="1:6" x14ac:dyDescent="0.25">
      <c r="A3311" s="56">
        <v>32531</v>
      </c>
      <c r="E3311" s="56"/>
      <c r="F3311" s="56"/>
    </row>
    <row r="3312" spans="1:6" x14ac:dyDescent="0.25">
      <c r="A3312" s="56">
        <v>32532</v>
      </c>
      <c r="E3312" s="56"/>
      <c r="F3312" s="56"/>
    </row>
    <row r="3313" spans="1:6" x14ac:dyDescent="0.25">
      <c r="A3313" s="56">
        <v>32533</v>
      </c>
      <c r="E3313" s="56"/>
      <c r="F3313" s="56"/>
    </row>
    <row r="3314" spans="1:6" x14ac:dyDescent="0.25">
      <c r="A3314" s="56">
        <v>32534</v>
      </c>
      <c r="E3314" s="56"/>
      <c r="F3314" s="56"/>
    </row>
    <row r="3315" spans="1:6" x14ac:dyDescent="0.25">
      <c r="A3315" s="56">
        <v>32535</v>
      </c>
      <c r="E3315" s="56"/>
      <c r="F3315" s="56"/>
    </row>
    <row r="3316" spans="1:6" x14ac:dyDescent="0.25">
      <c r="A3316" s="56">
        <v>32536</v>
      </c>
      <c r="E3316" s="56"/>
      <c r="F3316" s="56"/>
    </row>
    <row r="3317" spans="1:6" x14ac:dyDescent="0.25">
      <c r="A3317" s="56">
        <v>32537</v>
      </c>
      <c r="E3317" s="56"/>
      <c r="F3317" s="56"/>
    </row>
    <row r="3318" spans="1:6" x14ac:dyDescent="0.25">
      <c r="A3318" s="56">
        <v>32538</v>
      </c>
      <c r="E3318" s="56"/>
      <c r="F3318" s="56"/>
    </row>
    <row r="3319" spans="1:6" x14ac:dyDescent="0.25">
      <c r="A3319" s="56">
        <v>32539</v>
      </c>
      <c r="E3319" s="56"/>
      <c r="F3319" s="56"/>
    </row>
    <row r="3320" spans="1:6" x14ac:dyDescent="0.25">
      <c r="A3320" s="56">
        <v>32540</v>
      </c>
      <c r="E3320" s="56"/>
      <c r="F3320" s="56"/>
    </row>
    <row r="3321" spans="1:6" x14ac:dyDescent="0.25">
      <c r="A3321" s="56">
        <v>32541</v>
      </c>
      <c r="E3321" s="56"/>
      <c r="F3321" s="56"/>
    </row>
    <row r="3322" spans="1:6" x14ac:dyDescent="0.25">
      <c r="A3322" s="56">
        <v>32542</v>
      </c>
      <c r="E3322" s="56"/>
      <c r="F3322" s="56"/>
    </row>
    <row r="3323" spans="1:6" x14ac:dyDescent="0.25">
      <c r="A3323" s="56">
        <v>32543</v>
      </c>
      <c r="E3323" s="56"/>
      <c r="F3323" s="56"/>
    </row>
    <row r="3324" spans="1:6" x14ac:dyDescent="0.25">
      <c r="A3324" s="56">
        <v>32544</v>
      </c>
      <c r="E3324" s="56"/>
      <c r="F3324" s="56"/>
    </row>
    <row r="3325" spans="1:6" x14ac:dyDescent="0.25">
      <c r="A3325" s="56">
        <v>32545</v>
      </c>
      <c r="E3325" s="56"/>
      <c r="F3325" s="56"/>
    </row>
    <row r="3326" spans="1:6" x14ac:dyDescent="0.25">
      <c r="A3326" s="56">
        <v>32546</v>
      </c>
      <c r="E3326" s="56"/>
      <c r="F3326" s="56"/>
    </row>
    <row r="3327" spans="1:6" x14ac:dyDescent="0.25">
      <c r="A3327" s="56">
        <v>32547</v>
      </c>
      <c r="E3327" s="56"/>
      <c r="F3327" s="56"/>
    </row>
    <row r="3328" spans="1:6" x14ac:dyDescent="0.25">
      <c r="A3328" s="56">
        <v>32548</v>
      </c>
      <c r="E3328" s="56"/>
      <c r="F3328" s="56"/>
    </row>
    <row r="3329" spans="1:6" x14ac:dyDescent="0.25">
      <c r="A3329" s="56">
        <v>32549</v>
      </c>
      <c r="E3329" s="56"/>
      <c r="F3329" s="56"/>
    </row>
    <row r="3330" spans="1:6" x14ac:dyDescent="0.25">
      <c r="A3330" s="56">
        <v>32550</v>
      </c>
      <c r="E3330" s="56"/>
      <c r="F3330" s="56"/>
    </row>
    <row r="3331" spans="1:6" x14ac:dyDescent="0.25">
      <c r="A3331" s="56">
        <v>32551</v>
      </c>
      <c r="E3331" s="56"/>
      <c r="F3331" s="56"/>
    </row>
    <row r="3332" spans="1:6" x14ac:dyDescent="0.25">
      <c r="A3332" s="56">
        <v>32552</v>
      </c>
      <c r="E3332" s="56"/>
      <c r="F3332" s="56"/>
    </row>
    <row r="3333" spans="1:6" x14ac:dyDescent="0.25">
      <c r="A3333" s="56">
        <v>32553</v>
      </c>
      <c r="E3333" s="56"/>
      <c r="F3333" s="56"/>
    </row>
    <row r="3334" spans="1:6" x14ac:dyDescent="0.25">
      <c r="A3334" s="56">
        <v>32554</v>
      </c>
      <c r="E3334" s="56"/>
      <c r="F3334" s="56"/>
    </row>
    <row r="3335" spans="1:6" x14ac:dyDescent="0.25">
      <c r="A3335" s="56">
        <v>32555</v>
      </c>
      <c r="E3335" s="56"/>
      <c r="F3335" s="56"/>
    </row>
    <row r="3336" spans="1:6" x14ac:dyDescent="0.25">
      <c r="A3336" s="56">
        <v>32556</v>
      </c>
      <c r="E3336" s="56"/>
      <c r="F3336" s="56"/>
    </row>
    <row r="3337" spans="1:6" x14ac:dyDescent="0.25">
      <c r="A3337" s="56">
        <v>32557</v>
      </c>
      <c r="E3337" s="56"/>
      <c r="F3337" s="56"/>
    </row>
    <row r="3338" spans="1:6" x14ac:dyDescent="0.25">
      <c r="A3338" s="56">
        <v>32558</v>
      </c>
      <c r="E3338" s="56"/>
      <c r="F3338" s="56"/>
    </row>
    <row r="3339" spans="1:6" x14ac:dyDescent="0.25">
      <c r="A3339" s="56">
        <v>32559</v>
      </c>
      <c r="E3339" s="56"/>
      <c r="F3339" s="56"/>
    </row>
    <row r="3340" spans="1:6" x14ac:dyDescent="0.25">
      <c r="A3340" s="56">
        <v>32560</v>
      </c>
      <c r="E3340" s="56"/>
      <c r="F3340" s="56"/>
    </row>
    <row r="3341" spans="1:6" x14ac:dyDescent="0.25">
      <c r="A3341" s="56">
        <v>32561</v>
      </c>
      <c r="E3341" s="56"/>
      <c r="F3341" s="56"/>
    </row>
    <row r="3342" spans="1:6" x14ac:dyDescent="0.25">
      <c r="A3342" s="56">
        <v>32562</v>
      </c>
      <c r="E3342" s="56"/>
      <c r="F3342" s="56"/>
    </row>
    <row r="3343" spans="1:6" x14ac:dyDescent="0.25">
      <c r="A3343" s="56">
        <v>32563</v>
      </c>
      <c r="E3343" s="56"/>
      <c r="F3343" s="56"/>
    </row>
    <row r="3344" spans="1:6" x14ac:dyDescent="0.25">
      <c r="A3344" s="56">
        <v>32564</v>
      </c>
      <c r="E3344" s="56"/>
      <c r="F3344" s="56"/>
    </row>
    <row r="3345" spans="1:6" x14ac:dyDescent="0.25">
      <c r="A3345" s="56">
        <v>32565</v>
      </c>
      <c r="E3345" s="56"/>
      <c r="F3345" s="56"/>
    </row>
    <row r="3346" spans="1:6" x14ac:dyDescent="0.25">
      <c r="A3346" s="56">
        <v>32566</v>
      </c>
      <c r="E3346" s="56"/>
      <c r="F3346" s="56"/>
    </row>
    <row r="3347" spans="1:6" x14ac:dyDescent="0.25">
      <c r="A3347" s="56">
        <v>32567</v>
      </c>
      <c r="E3347" s="56"/>
      <c r="F3347" s="56"/>
    </row>
    <row r="3348" spans="1:6" x14ac:dyDescent="0.25">
      <c r="A3348" s="56">
        <v>32568</v>
      </c>
      <c r="E3348" s="56"/>
      <c r="F3348" s="56"/>
    </row>
    <row r="3349" spans="1:6" x14ac:dyDescent="0.25">
      <c r="A3349" s="56">
        <v>32569</v>
      </c>
      <c r="E3349" s="56"/>
      <c r="F3349" s="56"/>
    </row>
    <row r="3350" spans="1:6" x14ac:dyDescent="0.25">
      <c r="A3350" s="56">
        <v>32570</v>
      </c>
      <c r="E3350" s="56"/>
      <c r="F3350" s="56"/>
    </row>
    <row r="3351" spans="1:6" x14ac:dyDescent="0.25">
      <c r="A3351" s="56">
        <v>32571</v>
      </c>
      <c r="E3351" s="56"/>
      <c r="F3351" s="56"/>
    </row>
    <row r="3352" spans="1:6" x14ac:dyDescent="0.25">
      <c r="A3352" s="56">
        <v>32572</v>
      </c>
      <c r="E3352" s="56"/>
      <c r="F3352" s="56"/>
    </row>
    <row r="3353" spans="1:6" x14ac:dyDescent="0.25">
      <c r="A3353" s="56">
        <v>32573</v>
      </c>
      <c r="E3353" s="56"/>
      <c r="F3353" s="56"/>
    </row>
    <row r="3354" spans="1:6" x14ac:dyDescent="0.25">
      <c r="A3354" s="56">
        <v>32574</v>
      </c>
      <c r="E3354" s="56"/>
      <c r="F3354" s="56"/>
    </row>
    <row r="3355" spans="1:6" x14ac:dyDescent="0.25">
      <c r="A3355" s="56">
        <v>32575</v>
      </c>
      <c r="E3355" s="56"/>
      <c r="F3355" s="56"/>
    </row>
    <row r="3356" spans="1:6" x14ac:dyDescent="0.25">
      <c r="A3356" s="56">
        <v>32576</v>
      </c>
      <c r="E3356" s="56"/>
      <c r="F3356" s="56"/>
    </row>
    <row r="3357" spans="1:6" x14ac:dyDescent="0.25">
      <c r="A3357" s="56">
        <v>32577</v>
      </c>
      <c r="E3357" s="56"/>
      <c r="F3357" s="56"/>
    </row>
    <row r="3358" spans="1:6" x14ac:dyDescent="0.25">
      <c r="A3358" s="56">
        <v>32578</v>
      </c>
      <c r="E3358" s="56"/>
      <c r="F3358" s="56"/>
    </row>
    <row r="3359" spans="1:6" x14ac:dyDescent="0.25">
      <c r="A3359" s="56">
        <v>32579</v>
      </c>
      <c r="E3359" s="56"/>
      <c r="F3359" s="56"/>
    </row>
    <row r="3360" spans="1:6" x14ac:dyDescent="0.25">
      <c r="A3360" s="56">
        <v>32580</v>
      </c>
      <c r="E3360" s="56"/>
      <c r="F3360" s="56"/>
    </row>
    <row r="3361" spans="1:6" x14ac:dyDescent="0.25">
      <c r="A3361" s="56">
        <v>32581</v>
      </c>
      <c r="E3361" s="56"/>
      <c r="F3361" s="56"/>
    </row>
    <row r="3362" spans="1:6" x14ac:dyDescent="0.25">
      <c r="A3362" s="56">
        <v>32582</v>
      </c>
      <c r="E3362" s="56"/>
      <c r="F3362" s="56"/>
    </row>
    <row r="3363" spans="1:6" x14ac:dyDescent="0.25">
      <c r="A3363" s="56">
        <v>32583</v>
      </c>
      <c r="E3363" s="56"/>
      <c r="F3363" s="56"/>
    </row>
    <row r="3364" spans="1:6" x14ac:dyDescent="0.25">
      <c r="A3364" s="56">
        <v>32584</v>
      </c>
      <c r="E3364" s="56"/>
      <c r="F3364" s="56"/>
    </row>
    <row r="3365" spans="1:6" x14ac:dyDescent="0.25">
      <c r="A3365" s="56">
        <v>32585</v>
      </c>
      <c r="E3365" s="56"/>
      <c r="F3365" s="56"/>
    </row>
    <row r="3366" spans="1:6" x14ac:dyDescent="0.25">
      <c r="A3366" s="56">
        <v>32586</v>
      </c>
      <c r="E3366" s="56"/>
      <c r="F3366" s="56"/>
    </row>
    <row r="3367" spans="1:6" x14ac:dyDescent="0.25">
      <c r="A3367" s="56">
        <v>32587</v>
      </c>
      <c r="E3367" s="56"/>
      <c r="F3367" s="56"/>
    </row>
    <row r="3368" spans="1:6" x14ac:dyDescent="0.25">
      <c r="A3368" s="56">
        <v>32588</v>
      </c>
      <c r="E3368" s="56"/>
      <c r="F3368" s="56"/>
    </row>
    <row r="3369" spans="1:6" x14ac:dyDescent="0.25">
      <c r="A3369" s="56">
        <v>32589</v>
      </c>
      <c r="E3369" s="56"/>
      <c r="F3369" s="56"/>
    </row>
    <row r="3370" spans="1:6" x14ac:dyDescent="0.25">
      <c r="A3370" s="56">
        <v>32590</v>
      </c>
      <c r="E3370" s="56"/>
      <c r="F3370" s="56"/>
    </row>
    <row r="3371" spans="1:6" x14ac:dyDescent="0.25">
      <c r="A3371" s="56">
        <v>32591</v>
      </c>
      <c r="E3371" s="56"/>
      <c r="F3371" s="56"/>
    </row>
    <row r="3372" spans="1:6" x14ac:dyDescent="0.25">
      <c r="A3372" s="56">
        <v>32592</v>
      </c>
      <c r="E3372" s="56"/>
      <c r="F3372" s="56"/>
    </row>
    <row r="3373" spans="1:6" x14ac:dyDescent="0.25">
      <c r="A3373" s="56">
        <v>32593</v>
      </c>
      <c r="E3373" s="56"/>
      <c r="F3373" s="56"/>
    </row>
    <row r="3374" spans="1:6" x14ac:dyDescent="0.25">
      <c r="A3374" s="56">
        <v>32594</v>
      </c>
      <c r="E3374" s="56"/>
      <c r="F3374" s="56"/>
    </row>
    <row r="3375" spans="1:6" x14ac:dyDescent="0.25">
      <c r="A3375" s="56">
        <v>32595</v>
      </c>
      <c r="E3375" s="56"/>
      <c r="F3375" s="56"/>
    </row>
    <row r="3376" spans="1:6" x14ac:dyDescent="0.25">
      <c r="A3376" s="56">
        <v>32596</v>
      </c>
      <c r="E3376" s="56"/>
      <c r="F3376" s="56"/>
    </row>
    <row r="3377" spans="1:6" x14ac:dyDescent="0.25">
      <c r="A3377" s="56">
        <v>32597</v>
      </c>
      <c r="E3377" s="56"/>
      <c r="F3377" s="56"/>
    </row>
    <row r="3378" spans="1:6" x14ac:dyDescent="0.25">
      <c r="A3378" s="56">
        <v>32598</v>
      </c>
      <c r="E3378" s="56"/>
      <c r="F3378" s="56"/>
    </row>
    <row r="3379" spans="1:6" x14ac:dyDescent="0.25">
      <c r="A3379" s="56">
        <v>32599</v>
      </c>
      <c r="E3379" s="56"/>
      <c r="F3379" s="56"/>
    </row>
    <row r="3380" spans="1:6" x14ac:dyDescent="0.25">
      <c r="A3380" s="56">
        <v>32600</v>
      </c>
      <c r="E3380" s="56"/>
      <c r="F3380" s="56"/>
    </row>
    <row r="3381" spans="1:6" x14ac:dyDescent="0.25">
      <c r="A3381" s="56">
        <v>32601</v>
      </c>
      <c r="E3381" s="56"/>
      <c r="F3381" s="56"/>
    </row>
    <row r="3382" spans="1:6" x14ac:dyDescent="0.25">
      <c r="A3382" s="56">
        <v>32602</v>
      </c>
      <c r="E3382" s="56"/>
      <c r="F3382" s="56"/>
    </row>
    <row r="3383" spans="1:6" x14ac:dyDescent="0.25">
      <c r="A3383" s="56">
        <v>32603</v>
      </c>
      <c r="E3383" s="56"/>
      <c r="F3383" s="56"/>
    </row>
    <row r="3384" spans="1:6" x14ac:dyDescent="0.25">
      <c r="A3384" s="56">
        <v>32604</v>
      </c>
      <c r="E3384" s="56"/>
      <c r="F3384" s="56"/>
    </row>
    <row r="3385" spans="1:6" x14ac:dyDescent="0.25">
      <c r="A3385" s="56">
        <v>32605</v>
      </c>
      <c r="E3385" s="56"/>
      <c r="F3385" s="56"/>
    </row>
    <row r="3386" spans="1:6" x14ac:dyDescent="0.25">
      <c r="A3386" s="56">
        <v>32606</v>
      </c>
      <c r="E3386" s="56"/>
      <c r="F3386" s="56"/>
    </row>
    <row r="3387" spans="1:6" x14ac:dyDescent="0.25">
      <c r="A3387" s="56">
        <v>32607</v>
      </c>
      <c r="E3387" s="56"/>
      <c r="F3387" s="56"/>
    </row>
    <row r="3388" spans="1:6" x14ac:dyDescent="0.25">
      <c r="A3388" s="56">
        <v>32608</v>
      </c>
      <c r="E3388" s="56"/>
      <c r="F3388" s="56"/>
    </row>
    <row r="3389" spans="1:6" x14ac:dyDescent="0.25">
      <c r="A3389" s="56">
        <v>32609</v>
      </c>
      <c r="E3389" s="56"/>
      <c r="F3389" s="56"/>
    </row>
    <row r="3390" spans="1:6" x14ac:dyDescent="0.25">
      <c r="A3390" s="56">
        <v>32610</v>
      </c>
      <c r="E3390" s="56"/>
      <c r="F3390" s="56"/>
    </row>
    <row r="3391" spans="1:6" x14ac:dyDescent="0.25">
      <c r="A3391" s="56">
        <v>32611</v>
      </c>
      <c r="E3391" s="56"/>
      <c r="F3391" s="56"/>
    </row>
    <row r="3392" spans="1:6" x14ac:dyDescent="0.25">
      <c r="A3392" s="56">
        <v>32612</v>
      </c>
      <c r="E3392" s="56"/>
      <c r="F3392" s="56"/>
    </row>
    <row r="3393" spans="1:6" x14ac:dyDescent="0.25">
      <c r="A3393" s="56">
        <v>32613</v>
      </c>
      <c r="E3393" s="56"/>
      <c r="F3393" s="56"/>
    </row>
    <row r="3394" spans="1:6" x14ac:dyDescent="0.25">
      <c r="A3394" s="56">
        <v>32614</v>
      </c>
      <c r="E3394" s="56"/>
      <c r="F3394" s="56"/>
    </row>
    <row r="3395" spans="1:6" x14ac:dyDescent="0.25">
      <c r="A3395" s="56">
        <v>32615</v>
      </c>
      <c r="E3395" s="56"/>
      <c r="F3395" s="56"/>
    </row>
    <row r="3396" spans="1:6" x14ac:dyDescent="0.25">
      <c r="A3396" s="56">
        <v>32616</v>
      </c>
      <c r="E3396" s="56"/>
      <c r="F3396" s="56"/>
    </row>
    <row r="3397" spans="1:6" x14ac:dyDescent="0.25">
      <c r="A3397" s="56">
        <v>32617</v>
      </c>
      <c r="E3397" s="56"/>
      <c r="F3397" s="56"/>
    </row>
    <row r="3398" spans="1:6" x14ac:dyDescent="0.25">
      <c r="A3398" s="56">
        <v>32618</v>
      </c>
      <c r="E3398" s="56"/>
      <c r="F3398" s="56"/>
    </row>
    <row r="3399" spans="1:6" x14ac:dyDescent="0.25">
      <c r="A3399" s="56">
        <v>32619</v>
      </c>
      <c r="E3399" s="56"/>
      <c r="F3399" s="56"/>
    </row>
    <row r="3400" spans="1:6" x14ac:dyDescent="0.25">
      <c r="A3400" s="56">
        <v>32620</v>
      </c>
      <c r="E3400" s="56"/>
      <c r="F3400" s="56"/>
    </row>
    <row r="3401" spans="1:6" x14ac:dyDescent="0.25">
      <c r="A3401" s="56">
        <v>32621</v>
      </c>
      <c r="E3401" s="56"/>
      <c r="F3401" s="56"/>
    </row>
    <row r="3402" spans="1:6" x14ac:dyDescent="0.25">
      <c r="A3402" s="56">
        <v>32622</v>
      </c>
      <c r="E3402" s="56"/>
      <c r="F3402" s="56"/>
    </row>
    <row r="3403" spans="1:6" x14ac:dyDescent="0.25">
      <c r="A3403" s="56">
        <v>32623</v>
      </c>
      <c r="E3403" s="56"/>
      <c r="F3403" s="56"/>
    </row>
    <row r="3404" spans="1:6" x14ac:dyDescent="0.25">
      <c r="A3404" s="56">
        <v>32624</v>
      </c>
      <c r="E3404" s="56"/>
      <c r="F3404" s="56"/>
    </row>
    <row r="3405" spans="1:6" x14ac:dyDescent="0.25">
      <c r="A3405" s="56">
        <v>32625</v>
      </c>
      <c r="E3405" s="56"/>
      <c r="F3405" s="56"/>
    </row>
    <row r="3406" spans="1:6" x14ac:dyDescent="0.25">
      <c r="A3406" s="56">
        <v>32626</v>
      </c>
      <c r="E3406" s="56"/>
      <c r="F3406" s="56"/>
    </row>
    <row r="3407" spans="1:6" x14ac:dyDescent="0.25">
      <c r="A3407" s="56">
        <v>32627</v>
      </c>
      <c r="E3407" s="56"/>
      <c r="F3407" s="56"/>
    </row>
    <row r="3408" spans="1:6" x14ac:dyDescent="0.25">
      <c r="A3408" s="56">
        <v>32628</v>
      </c>
      <c r="E3408" s="56"/>
      <c r="F3408" s="56"/>
    </row>
    <row r="3409" spans="1:6" x14ac:dyDescent="0.25">
      <c r="A3409" s="56">
        <v>32629</v>
      </c>
      <c r="E3409" s="56"/>
      <c r="F3409" s="56"/>
    </row>
    <row r="3410" spans="1:6" x14ac:dyDescent="0.25">
      <c r="A3410" s="56">
        <v>32630</v>
      </c>
      <c r="E3410" s="56"/>
      <c r="F3410" s="56"/>
    </row>
    <row r="3411" spans="1:6" x14ac:dyDescent="0.25">
      <c r="A3411" s="56">
        <v>32631</v>
      </c>
      <c r="E3411" s="56"/>
      <c r="F3411" s="56"/>
    </row>
    <row r="3412" spans="1:6" x14ac:dyDescent="0.25">
      <c r="A3412" s="56">
        <v>32632</v>
      </c>
      <c r="E3412" s="56"/>
      <c r="F3412" s="56"/>
    </row>
    <row r="3413" spans="1:6" x14ac:dyDescent="0.25">
      <c r="A3413" s="56">
        <v>32633</v>
      </c>
      <c r="E3413" s="56"/>
      <c r="F3413" s="56"/>
    </row>
    <row r="3414" spans="1:6" x14ac:dyDescent="0.25">
      <c r="A3414" s="56">
        <v>32634</v>
      </c>
      <c r="E3414" s="56"/>
      <c r="F3414" s="56"/>
    </row>
    <row r="3415" spans="1:6" x14ac:dyDescent="0.25">
      <c r="A3415" s="56">
        <v>32635</v>
      </c>
      <c r="E3415" s="56"/>
      <c r="F3415" s="56"/>
    </row>
    <row r="3416" spans="1:6" x14ac:dyDescent="0.25">
      <c r="A3416" s="56">
        <v>32636</v>
      </c>
      <c r="E3416" s="56"/>
      <c r="F3416" s="56"/>
    </row>
    <row r="3417" spans="1:6" x14ac:dyDescent="0.25">
      <c r="A3417" s="56">
        <v>32637</v>
      </c>
      <c r="E3417" s="56"/>
      <c r="F3417" s="56"/>
    </row>
    <row r="3418" spans="1:6" x14ac:dyDescent="0.25">
      <c r="A3418" s="56">
        <v>32638</v>
      </c>
      <c r="E3418" s="56"/>
      <c r="F3418" s="56"/>
    </row>
    <row r="3419" spans="1:6" x14ac:dyDescent="0.25">
      <c r="A3419" s="56">
        <v>32639</v>
      </c>
      <c r="E3419" s="56"/>
      <c r="F3419" s="56"/>
    </row>
    <row r="3420" spans="1:6" x14ac:dyDescent="0.25">
      <c r="A3420" s="56">
        <v>32640</v>
      </c>
      <c r="E3420" s="56"/>
      <c r="F3420" s="56"/>
    </row>
    <row r="3421" spans="1:6" x14ac:dyDescent="0.25">
      <c r="A3421" s="56">
        <v>32641</v>
      </c>
      <c r="E3421" s="56"/>
      <c r="F3421" s="56"/>
    </row>
    <row r="3422" spans="1:6" x14ac:dyDescent="0.25">
      <c r="A3422" s="56">
        <v>32642</v>
      </c>
      <c r="E3422" s="56"/>
      <c r="F3422" s="56"/>
    </row>
    <row r="3423" spans="1:6" x14ac:dyDescent="0.25">
      <c r="A3423" s="56">
        <v>32643</v>
      </c>
      <c r="E3423" s="56"/>
      <c r="F3423" s="56"/>
    </row>
    <row r="3424" spans="1:6" x14ac:dyDescent="0.25">
      <c r="A3424" s="56">
        <v>32644</v>
      </c>
      <c r="E3424" s="56"/>
      <c r="F3424" s="56"/>
    </row>
    <row r="3425" spans="1:6" x14ac:dyDescent="0.25">
      <c r="A3425" s="56">
        <v>32645</v>
      </c>
      <c r="E3425" s="56"/>
      <c r="F3425" s="56"/>
    </row>
    <row r="3426" spans="1:6" x14ac:dyDescent="0.25">
      <c r="A3426" s="56">
        <v>32646</v>
      </c>
      <c r="E3426" s="56"/>
      <c r="F3426" s="56"/>
    </row>
    <row r="3427" spans="1:6" x14ac:dyDescent="0.25">
      <c r="A3427" s="56">
        <v>32647</v>
      </c>
      <c r="E3427" s="56"/>
      <c r="F3427" s="56"/>
    </row>
    <row r="3428" spans="1:6" x14ac:dyDescent="0.25">
      <c r="A3428" s="56">
        <v>32648</v>
      </c>
      <c r="E3428" s="56"/>
      <c r="F3428" s="56"/>
    </row>
    <row r="3429" spans="1:6" x14ac:dyDescent="0.25">
      <c r="A3429" s="56">
        <v>32649</v>
      </c>
      <c r="E3429" s="56"/>
      <c r="F3429" s="56"/>
    </row>
    <row r="3430" spans="1:6" x14ac:dyDescent="0.25">
      <c r="A3430" s="56">
        <v>32650</v>
      </c>
      <c r="E3430" s="56"/>
      <c r="F3430" s="56"/>
    </row>
    <row r="3431" spans="1:6" x14ac:dyDescent="0.25">
      <c r="A3431" s="56">
        <v>32651</v>
      </c>
      <c r="E3431" s="56"/>
      <c r="F3431" s="56"/>
    </row>
    <row r="3432" spans="1:6" x14ac:dyDescent="0.25">
      <c r="A3432" s="56">
        <v>32652</v>
      </c>
      <c r="E3432" s="56"/>
      <c r="F3432" s="56"/>
    </row>
    <row r="3433" spans="1:6" x14ac:dyDescent="0.25">
      <c r="A3433" s="56">
        <v>32653</v>
      </c>
      <c r="E3433" s="56"/>
      <c r="F3433" s="56"/>
    </row>
    <row r="3434" spans="1:6" x14ac:dyDescent="0.25">
      <c r="A3434" s="56">
        <v>32654</v>
      </c>
      <c r="E3434" s="56"/>
      <c r="F3434" s="56"/>
    </row>
    <row r="3435" spans="1:6" x14ac:dyDescent="0.25">
      <c r="A3435" s="56">
        <v>32655</v>
      </c>
      <c r="E3435" s="56"/>
      <c r="F3435" s="56"/>
    </row>
    <row r="3436" spans="1:6" x14ac:dyDescent="0.25">
      <c r="A3436" s="56">
        <v>32656</v>
      </c>
      <c r="E3436" s="56"/>
      <c r="F3436" s="56"/>
    </row>
    <row r="3437" spans="1:6" x14ac:dyDescent="0.25">
      <c r="A3437" s="56">
        <v>32657</v>
      </c>
      <c r="E3437" s="56"/>
      <c r="F3437" s="56"/>
    </row>
    <row r="3438" spans="1:6" x14ac:dyDescent="0.25">
      <c r="A3438" s="56">
        <v>32658</v>
      </c>
      <c r="E3438" s="56"/>
      <c r="F3438" s="56"/>
    </row>
    <row r="3439" spans="1:6" x14ac:dyDescent="0.25">
      <c r="A3439" s="56">
        <v>32659</v>
      </c>
      <c r="E3439" s="56"/>
      <c r="F3439" s="56"/>
    </row>
    <row r="3440" spans="1:6" x14ac:dyDescent="0.25">
      <c r="A3440" s="56">
        <v>32660</v>
      </c>
      <c r="E3440" s="56"/>
      <c r="F3440" s="56"/>
    </row>
    <row r="3441" spans="1:6" x14ac:dyDescent="0.25">
      <c r="A3441" s="56">
        <v>32661</v>
      </c>
      <c r="E3441" s="56"/>
      <c r="F3441" s="56"/>
    </row>
    <row r="3442" spans="1:6" x14ac:dyDescent="0.25">
      <c r="A3442" s="56">
        <v>32662</v>
      </c>
      <c r="E3442" s="56"/>
      <c r="F3442" s="56"/>
    </row>
    <row r="3443" spans="1:6" x14ac:dyDescent="0.25">
      <c r="A3443" s="56">
        <v>32663</v>
      </c>
      <c r="E3443" s="56"/>
      <c r="F3443" s="56"/>
    </row>
    <row r="3444" spans="1:6" x14ac:dyDescent="0.25">
      <c r="A3444" s="56">
        <v>32664</v>
      </c>
      <c r="E3444" s="56"/>
      <c r="F3444" s="56"/>
    </row>
    <row r="3445" spans="1:6" x14ac:dyDescent="0.25">
      <c r="A3445" s="56">
        <v>32665</v>
      </c>
      <c r="E3445" s="56"/>
      <c r="F3445" s="56"/>
    </row>
    <row r="3446" spans="1:6" x14ac:dyDescent="0.25">
      <c r="A3446" s="56">
        <v>32666</v>
      </c>
      <c r="E3446" s="56"/>
      <c r="F3446" s="56"/>
    </row>
    <row r="3447" spans="1:6" x14ac:dyDescent="0.25">
      <c r="A3447" s="56">
        <v>32667</v>
      </c>
      <c r="E3447" s="56"/>
      <c r="F3447" s="56"/>
    </row>
    <row r="3448" spans="1:6" x14ac:dyDescent="0.25">
      <c r="A3448" s="56">
        <v>32668</v>
      </c>
      <c r="E3448" s="56"/>
      <c r="F3448" s="56"/>
    </row>
    <row r="3449" spans="1:6" x14ac:dyDescent="0.25">
      <c r="A3449" s="56">
        <v>32669</v>
      </c>
      <c r="E3449" s="56"/>
      <c r="F3449" s="56"/>
    </row>
    <row r="3450" spans="1:6" x14ac:dyDescent="0.25">
      <c r="A3450" s="56">
        <v>32670</v>
      </c>
      <c r="E3450" s="56"/>
      <c r="F3450" s="56"/>
    </row>
    <row r="3451" spans="1:6" x14ac:dyDescent="0.25">
      <c r="A3451" s="56">
        <v>32671</v>
      </c>
      <c r="E3451" s="56"/>
      <c r="F3451" s="56"/>
    </row>
    <row r="3452" spans="1:6" x14ac:dyDescent="0.25">
      <c r="A3452" s="56">
        <v>32672</v>
      </c>
      <c r="E3452" s="56"/>
      <c r="F3452" s="56"/>
    </row>
    <row r="3453" spans="1:6" x14ac:dyDescent="0.25">
      <c r="A3453" s="56">
        <v>32673</v>
      </c>
      <c r="E3453" s="56"/>
      <c r="F3453" s="56"/>
    </row>
    <row r="3454" spans="1:6" x14ac:dyDescent="0.25">
      <c r="A3454" s="56">
        <v>32674</v>
      </c>
      <c r="E3454" s="56"/>
      <c r="F3454" s="56"/>
    </row>
    <row r="3455" spans="1:6" x14ac:dyDescent="0.25">
      <c r="A3455" s="56">
        <v>32675</v>
      </c>
      <c r="E3455" s="56"/>
      <c r="F3455" s="56"/>
    </row>
    <row r="3456" spans="1:6" x14ac:dyDescent="0.25">
      <c r="A3456" s="56">
        <v>32676</v>
      </c>
      <c r="E3456" s="56"/>
      <c r="F3456" s="56"/>
    </row>
    <row r="3457" spans="1:6" x14ac:dyDescent="0.25">
      <c r="A3457" s="56">
        <v>32677</v>
      </c>
      <c r="E3457" s="56"/>
      <c r="F3457" s="56"/>
    </row>
    <row r="3458" spans="1:6" x14ac:dyDescent="0.25">
      <c r="A3458" s="56">
        <v>32678</v>
      </c>
      <c r="E3458" s="56"/>
      <c r="F3458" s="56"/>
    </row>
    <row r="3459" spans="1:6" x14ac:dyDescent="0.25">
      <c r="A3459" s="56">
        <v>32679</v>
      </c>
      <c r="E3459" s="56"/>
      <c r="F3459" s="56"/>
    </row>
    <row r="3460" spans="1:6" x14ac:dyDescent="0.25">
      <c r="A3460" s="56">
        <v>32680</v>
      </c>
      <c r="E3460" s="56"/>
      <c r="F3460" s="56"/>
    </row>
    <row r="3461" spans="1:6" x14ac:dyDescent="0.25">
      <c r="A3461" s="56">
        <v>32681</v>
      </c>
      <c r="E3461" s="56"/>
      <c r="F3461" s="56"/>
    </row>
    <row r="3462" spans="1:6" x14ac:dyDescent="0.25">
      <c r="A3462" s="56">
        <v>32682</v>
      </c>
      <c r="E3462" s="56"/>
      <c r="F3462" s="56"/>
    </row>
    <row r="3463" spans="1:6" x14ac:dyDescent="0.25">
      <c r="A3463" s="56">
        <v>32683</v>
      </c>
      <c r="E3463" s="56"/>
      <c r="F3463" s="56"/>
    </row>
    <row r="3464" spans="1:6" x14ac:dyDescent="0.25">
      <c r="A3464" s="56">
        <v>32684</v>
      </c>
      <c r="E3464" s="56"/>
      <c r="F3464" s="56"/>
    </row>
    <row r="3465" spans="1:6" x14ac:dyDescent="0.25">
      <c r="A3465" s="56">
        <v>32685</v>
      </c>
      <c r="E3465" s="56"/>
      <c r="F3465" s="56"/>
    </row>
    <row r="3466" spans="1:6" x14ac:dyDescent="0.25">
      <c r="A3466" s="56">
        <v>32686</v>
      </c>
      <c r="E3466" s="56"/>
      <c r="F3466" s="56"/>
    </row>
    <row r="3467" spans="1:6" x14ac:dyDescent="0.25">
      <c r="A3467" s="56">
        <v>32687</v>
      </c>
      <c r="E3467" s="56"/>
      <c r="F3467" s="56"/>
    </row>
    <row r="3468" spans="1:6" x14ac:dyDescent="0.25">
      <c r="A3468" s="56">
        <v>32688</v>
      </c>
      <c r="E3468" s="56"/>
      <c r="F3468" s="56"/>
    </row>
    <row r="3469" spans="1:6" x14ac:dyDescent="0.25">
      <c r="A3469" s="56">
        <v>32689</v>
      </c>
      <c r="E3469" s="56"/>
      <c r="F3469" s="56"/>
    </row>
    <row r="3470" spans="1:6" x14ac:dyDescent="0.25">
      <c r="A3470" s="56">
        <v>32690</v>
      </c>
      <c r="E3470" s="56"/>
      <c r="F3470" s="56"/>
    </row>
    <row r="3471" spans="1:6" x14ac:dyDescent="0.25">
      <c r="A3471" s="56">
        <v>32691</v>
      </c>
      <c r="E3471" s="56"/>
      <c r="F3471" s="56"/>
    </row>
    <row r="3472" spans="1:6" x14ac:dyDescent="0.25">
      <c r="A3472" s="56">
        <v>32692</v>
      </c>
      <c r="E3472" s="56"/>
      <c r="F3472" s="56"/>
    </row>
    <row r="3473" spans="1:6" x14ac:dyDescent="0.25">
      <c r="A3473" s="56">
        <v>32693</v>
      </c>
      <c r="E3473" s="56"/>
      <c r="F3473" s="56"/>
    </row>
    <row r="3474" spans="1:6" x14ac:dyDescent="0.25">
      <c r="A3474" s="56">
        <v>32694</v>
      </c>
      <c r="E3474" s="56"/>
      <c r="F3474" s="56"/>
    </row>
    <row r="3475" spans="1:6" x14ac:dyDescent="0.25">
      <c r="A3475" s="56">
        <v>32695</v>
      </c>
      <c r="E3475" s="56"/>
      <c r="F3475" s="56"/>
    </row>
    <row r="3476" spans="1:6" x14ac:dyDescent="0.25">
      <c r="A3476" s="56">
        <v>32696</v>
      </c>
      <c r="E3476" s="56"/>
      <c r="F3476" s="56"/>
    </row>
    <row r="3477" spans="1:6" x14ac:dyDescent="0.25">
      <c r="A3477" s="56">
        <v>32697</v>
      </c>
      <c r="E3477" s="56"/>
      <c r="F3477" s="56"/>
    </row>
    <row r="3478" spans="1:6" x14ac:dyDescent="0.25">
      <c r="A3478" s="56">
        <v>32698</v>
      </c>
      <c r="E3478" s="56"/>
      <c r="F3478" s="56"/>
    </row>
    <row r="3479" spans="1:6" x14ac:dyDescent="0.25">
      <c r="A3479" s="56">
        <v>32699</v>
      </c>
      <c r="E3479" s="56"/>
      <c r="F3479" s="56"/>
    </row>
    <row r="3480" spans="1:6" x14ac:dyDescent="0.25">
      <c r="A3480" s="56">
        <v>32700</v>
      </c>
      <c r="E3480" s="56"/>
      <c r="F3480" s="56"/>
    </row>
    <row r="3481" spans="1:6" x14ac:dyDescent="0.25">
      <c r="A3481" s="56">
        <v>32701</v>
      </c>
      <c r="E3481" s="56"/>
      <c r="F3481" s="56"/>
    </row>
    <row r="3482" spans="1:6" x14ac:dyDescent="0.25">
      <c r="A3482" s="56">
        <v>32702</v>
      </c>
      <c r="E3482" s="56"/>
      <c r="F3482" s="56"/>
    </row>
    <row r="3483" spans="1:6" x14ac:dyDescent="0.25">
      <c r="A3483" s="56">
        <v>32703</v>
      </c>
      <c r="E3483" s="56"/>
      <c r="F3483" s="56"/>
    </row>
    <row r="3484" spans="1:6" x14ac:dyDescent="0.25">
      <c r="A3484" s="56">
        <v>32704</v>
      </c>
      <c r="E3484" s="56"/>
      <c r="F3484" s="56"/>
    </row>
    <row r="3485" spans="1:6" x14ac:dyDescent="0.25">
      <c r="A3485" s="56">
        <v>32705</v>
      </c>
      <c r="E3485" s="56"/>
      <c r="F3485" s="56"/>
    </row>
    <row r="3486" spans="1:6" x14ac:dyDescent="0.25">
      <c r="A3486" s="56">
        <v>32706</v>
      </c>
      <c r="E3486" s="56"/>
      <c r="F3486" s="56"/>
    </row>
    <row r="3487" spans="1:6" x14ac:dyDescent="0.25">
      <c r="A3487" s="56">
        <v>32707</v>
      </c>
      <c r="E3487" s="56"/>
      <c r="F3487" s="56"/>
    </row>
    <row r="3488" spans="1:6" x14ac:dyDescent="0.25">
      <c r="A3488" s="56">
        <v>32708</v>
      </c>
      <c r="E3488" s="56"/>
      <c r="F3488" s="56"/>
    </row>
    <row r="3489" spans="1:6" x14ac:dyDescent="0.25">
      <c r="A3489" s="56">
        <v>32709</v>
      </c>
      <c r="E3489" s="56"/>
      <c r="F3489" s="56"/>
    </row>
    <row r="3490" spans="1:6" x14ac:dyDescent="0.25">
      <c r="A3490" s="56">
        <v>32710</v>
      </c>
      <c r="E3490" s="56"/>
      <c r="F3490" s="56"/>
    </row>
    <row r="3491" spans="1:6" x14ac:dyDescent="0.25">
      <c r="A3491" s="56">
        <v>32711</v>
      </c>
      <c r="E3491" s="56"/>
      <c r="F3491" s="56"/>
    </row>
    <row r="3492" spans="1:6" x14ac:dyDescent="0.25">
      <c r="A3492" s="56">
        <v>32712</v>
      </c>
      <c r="E3492" s="56"/>
      <c r="F3492" s="56"/>
    </row>
    <row r="3493" spans="1:6" x14ac:dyDescent="0.25">
      <c r="A3493" s="56">
        <v>32713</v>
      </c>
      <c r="E3493" s="56"/>
      <c r="F3493" s="56"/>
    </row>
    <row r="3494" spans="1:6" x14ac:dyDescent="0.25">
      <c r="A3494" s="56">
        <v>32714</v>
      </c>
      <c r="E3494" s="56"/>
      <c r="F3494" s="56"/>
    </row>
    <row r="3495" spans="1:6" x14ac:dyDescent="0.25">
      <c r="A3495" s="56">
        <v>32715</v>
      </c>
      <c r="E3495" s="56"/>
      <c r="F3495" s="56"/>
    </row>
    <row r="3496" spans="1:6" x14ac:dyDescent="0.25">
      <c r="A3496" s="56">
        <v>32716</v>
      </c>
      <c r="E3496" s="56"/>
      <c r="F3496" s="56"/>
    </row>
    <row r="3497" spans="1:6" x14ac:dyDescent="0.25">
      <c r="A3497" s="56">
        <v>32717</v>
      </c>
      <c r="E3497" s="56"/>
      <c r="F3497" s="56"/>
    </row>
    <row r="3498" spans="1:6" x14ac:dyDescent="0.25">
      <c r="A3498" s="56">
        <v>32718</v>
      </c>
      <c r="E3498" s="56"/>
      <c r="F3498" s="56"/>
    </row>
    <row r="3499" spans="1:6" x14ac:dyDescent="0.25">
      <c r="A3499" s="56">
        <v>32719</v>
      </c>
      <c r="E3499" s="56"/>
      <c r="F3499" s="56"/>
    </row>
    <row r="3500" spans="1:6" x14ac:dyDescent="0.25">
      <c r="A3500" s="56">
        <v>32720</v>
      </c>
      <c r="E3500" s="56"/>
      <c r="F3500" s="56"/>
    </row>
    <row r="3501" spans="1:6" x14ac:dyDescent="0.25">
      <c r="A3501" s="56">
        <v>32721</v>
      </c>
      <c r="E3501" s="56"/>
      <c r="F3501" s="56"/>
    </row>
    <row r="3502" spans="1:6" x14ac:dyDescent="0.25">
      <c r="A3502" s="56">
        <v>32722</v>
      </c>
      <c r="E3502" s="56"/>
      <c r="F3502" s="56"/>
    </row>
    <row r="3503" spans="1:6" x14ac:dyDescent="0.25">
      <c r="A3503" s="56">
        <v>32723</v>
      </c>
      <c r="E3503" s="56"/>
      <c r="F3503" s="56"/>
    </row>
    <row r="3504" spans="1:6" x14ac:dyDescent="0.25">
      <c r="A3504" s="56">
        <v>32724</v>
      </c>
      <c r="E3504" s="56"/>
      <c r="F3504" s="56"/>
    </row>
    <row r="3505" spans="1:6" x14ac:dyDescent="0.25">
      <c r="A3505" s="56">
        <v>32725</v>
      </c>
      <c r="E3505" s="56"/>
      <c r="F3505" s="56"/>
    </row>
    <row r="3506" spans="1:6" x14ac:dyDescent="0.25">
      <c r="A3506" s="56">
        <v>32726</v>
      </c>
      <c r="E3506" s="56"/>
      <c r="F3506" s="56"/>
    </row>
    <row r="3507" spans="1:6" x14ac:dyDescent="0.25">
      <c r="A3507" s="56">
        <v>32727</v>
      </c>
      <c r="E3507" s="56"/>
      <c r="F3507" s="56"/>
    </row>
    <row r="3508" spans="1:6" x14ac:dyDescent="0.25">
      <c r="A3508" s="56">
        <v>32728</v>
      </c>
      <c r="E3508" s="56"/>
      <c r="F3508" s="56"/>
    </row>
    <row r="3509" spans="1:6" x14ac:dyDescent="0.25">
      <c r="A3509" s="56">
        <v>32729</v>
      </c>
      <c r="E3509" s="56"/>
      <c r="F3509" s="56"/>
    </row>
    <row r="3510" spans="1:6" x14ac:dyDescent="0.25">
      <c r="A3510" s="56">
        <v>32730</v>
      </c>
      <c r="E3510" s="56"/>
      <c r="F3510" s="56"/>
    </row>
    <row r="3511" spans="1:6" x14ac:dyDescent="0.25">
      <c r="A3511" s="56">
        <v>32731</v>
      </c>
      <c r="E3511" s="56"/>
      <c r="F3511" s="56"/>
    </row>
    <row r="3512" spans="1:6" x14ac:dyDescent="0.25">
      <c r="A3512" s="56">
        <v>32732</v>
      </c>
      <c r="E3512" s="56"/>
      <c r="F3512" s="56"/>
    </row>
    <row r="3513" spans="1:6" x14ac:dyDescent="0.25">
      <c r="A3513" s="56">
        <v>32733</v>
      </c>
      <c r="E3513" s="56"/>
      <c r="F3513" s="56"/>
    </row>
    <row r="3514" spans="1:6" x14ac:dyDescent="0.25">
      <c r="A3514" s="56">
        <v>32734</v>
      </c>
      <c r="E3514" s="56"/>
      <c r="F3514" s="56"/>
    </row>
    <row r="3515" spans="1:6" x14ac:dyDescent="0.25">
      <c r="A3515" s="56">
        <v>32735</v>
      </c>
      <c r="E3515" s="56"/>
      <c r="F3515" s="56"/>
    </row>
    <row r="3516" spans="1:6" x14ac:dyDescent="0.25">
      <c r="A3516" s="56">
        <v>32736</v>
      </c>
      <c r="E3516" s="56"/>
      <c r="F3516" s="56"/>
    </row>
    <row r="3517" spans="1:6" x14ac:dyDescent="0.25">
      <c r="A3517" s="56">
        <v>32737</v>
      </c>
      <c r="E3517" s="56"/>
      <c r="F3517" s="56"/>
    </row>
    <row r="3518" spans="1:6" x14ac:dyDescent="0.25">
      <c r="A3518" s="56">
        <v>32738</v>
      </c>
      <c r="E3518" s="56"/>
      <c r="F3518" s="56"/>
    </row>
    <row r="3519" spans="1:6" x14ac:dyDescent="0.25">
      <c r="A3519" s="56">
        <v>32739</v>
      </c>
      <c r="E3519" s="56"/>
      <c r="F3519" s="56"/>
    </row>
    <row r="3520" spans="1:6" x14ac:dyDescent="0.25">
      <c r="A3520" s="56">
        <v>32740</v>
      </c>
      <c r="E3520" s="56"/>
      <c r="F3520" s="56"/>
    </row>
    <row r="3521" spans="1:6" x14ac:dyDescent="0.25">
      <c r="A3521" s="56">
        <v>32741</v>
      </c>
      <c r="E3521" s="56"/>
      <c r="F3521" s="56"/>
    </row>
    <row r="3522" spans="1:6" x14ac:dyDescent="0.25">
      <c r="A3522" s="56">
        <v>32742</v>
      </c>
      <c r="E3522" s="56"/>
      <c r="F3522" s="56"/>
    </row>
    <row r="3523" spans="1:6" x14ac:dyDescent="0.25">
      <c r="A3523" s="56">
        <v>32743</v>
      </c>
      <c r="E3523" s="56"/>
      <c r="F3523" s="56"/>
    </row>
    <row r="3524" spans="1:6" x14ac:dyDescent="0.25">
      <c r="A3524" s="56">
        <v>32744</v>
      </c>
      <c r="E3524" s="56"/>
      <c r="F3524" s="56"/>
    </row>
    <row r="3525" spans="1:6" x14ac:dyDescent="0.25">
      <c r="A3525" s="56">
        <v>32745</v>
      </c>
      <c r="E3525" s="56"/>
      <c r="F3525" s="56"/>
    </row>
    <row r="3526" spans="1:6" x14ac:dyDescent="0.25">
      <c r="A3526" s="56">
        <v>32746</v>
      </c>
      <c r="E3526" s="56"/>
      <c r="F3526" s="56"/>
    </row>
    <row r="3527" spans="1:6" x14ac:dyDescent="0.25">
      <c r="A3527" s="56">
        <v>32747</v>
      </c>
      <c r="E3527" s="56"/>
      <c r="F3527" s="56"/>
    </row>
    <row r="3528" spans="1:6" x14ac:dyDescent="0.25">
      <c r="A3528" s="56">
        <v>32748</v>
      </c>
      <c r="E3528" s="56"/>
      <c r="F3528" s="56"/>
    </row>
    <row r="3529" spans="1:6" x14ac:dyDescent="0.25">
      <c r="A3529" s="56">
        <v>32749</v>
      </c>
      <c r="E3529" s="56"/>
      <c r="F3529" s="56"/>
    </row>
    <row r="3530" spans="1:6" x14ac:dyDescent="0.25">
      <c r="A3530" s="56">
        <v>32750</v>
      </c>
      <c r="E3530" s="56"/>
      <c r="F3530" s="56"/>
    </row>
    <row r="3531" spans="1:6" x14ac:dyDescent="0.25">
      <c r="A3531" s="56">
        <v>32751</v>
      </c>
      <c r="E3531" s="56"/>
      <c r="F3531" s="56"/>
    </row>
    <row r="3532" spans="1:6" x14ac:dyDescent="0.25">
      <c r="A3532" s="56">
        <v>32752</v>
      </c>
      <c r="E3532" s="56"/>
      <c r="F3532" s="56"/>
    </row>
    <row r="3533" spans="1:6" x14ac:dyDescent="0.25">
      <c r="A3533" s="56">
        <v>32753</v>
      </c>
      <c r="E3533" s="56"/>
      <c r="F3533" s="56"/>
    </row>
    <row r="3534" spans="1:6" x14ac:dyDescent="0.25">
      <c r="A3534" s="56">
        <v>32754</v>
      </c>
      <c r="E3534" s="56"/>
      <c r="F3534" s="56"/>
    </row>
    <row r="3535" spans="1:6" x14ac:dyDescent="0.25">
      <c r="A3535" s="56">
        <v>32755</v>
      </c>
      <c r="E3535" s="56"/>
      <c r="F3535" s="56"/>
    </row>
    <row r="3536" spans="1:6" x14ac:dyDescent="0.25">
      <c r="A3536" s="56">
        <v>32756</v>
      </c>
      <c r="E3536" s="56"/>
      <c r="F3536" s="56"/>
    </row>
    <row r="3537" spans="1:6" x14ac:dyDescent="0.25">
      <c r="A3537" s="56">
        <v>32757</v>
      </c>
      <c r="E3537" s="56"/>
      <c r="F3537" s="56"/>
    </row>
    <row r="3538" spans="1:6" x14ac:dyDescent="0.25">
      <c r="A3538" s="56">
        <v>32758</v>
      </c>
      <c r="E3538" s="56"/>
      <c r="F3538" s="56"/>
    </row>
    <row r="3539" spans="1:6" x14ac:dyDescent="0.25">
      <c r="A3539" s="56">
        <v>32759</v>
      </c>
      <c r="E3539" s="56"/>
      <c r="F3539" s="56"/>
    </row>
    <row r="3540" spans="1:6" x14ac:dyDescent="0.25">
      <c r="A3540" s="56">
        <v>32760</v>
      </c>
      <c r="E3540" s="56"/>
      <c r="F3540" s="56"/>
    </row>
    <row r="3541" spans="1:6" x14ac:dyDescent="0.25">
      <c r="A3541" s="56">
        <v>32761</v>
      </c>
      <c r="E3541" s="56"/>
      <c r="F3541" s="56"/>
    </row>
    <row r="3542" spans="1:6" x14ac:dyDescent="0.25">
      <c r="A3542" s="56">
        <v>32762</v>
      </c>
      <c r="E3542" s="56"/>
      <c r="F3542" s="56"/>
    </row>
    <row r="3543" spans="1:6" x14ac:dyDescent="0.25">
      <c r="A3543" s="56">
        <v>32763</v>
      </c>
      <c r="E3543" s="56"/>
      <c r="F3543" s="56"/>
    </row>
    <row r="3544" spans="1:6" x14ac:dyDescent="0.25">
      <c r="A3544" s="56">
        <v>32764</v>
      </c>
      <c r="E3544" s="56"/>
      <c r="F3544" s="56"/>
    </row>
    <row r="3545" spans="1:6" x14ac:dyDescent="0.25">
      <c r="A3545" s="56">
        <v>32765</v>
      </c>
      <c r="E3545" s="56"/>
      <c r="F3545" s="56"/>
    </row>
    <row r="3546" spans="1:6" x14ac:dyDescent="0.25">
      <c r="A3546" s="56">
        <v>32766</v>
      </c>
      <c r="E3546" s="56"/>
      <c r="F3546" s="56"/>
    </row>
    <row r="3547" spans="1:6" x14ac:dyDescent="0.25">
      <c r="A3547" s="56">
        <v>32767</v>
      </c>
      <c r="E3547" s="56"/>
      <c r="F3547" s="56"/>
    </row>
    <row r="3548" spans="1:6" x14ac:dyDescent="0.25">
      <c r="A3548" s="56">
        <v>32768</v>
      </c>
      <c r="E3548" s="56"/>
      <c r="F3548" s="56"/>
    </row>
    <row r="3549" spans="1:6" x14ac:dyDescent="0.25">
      <c r="A3549" s="56">
        <v>32769</v>
      </c>
      <c r="E3549" s="56"/>
      <c r="F3549" s="56"/>
    </row>
    <row r="3550" spans="1:6" x14ac:dyDescent="0.25">
      <c r="A3550" s="56">
        <v>32770</v>
      </c>
      <c r="E3550" s="56"/>
      <c r="F3550" s="56"/>
    </row>
    <row r="3551" spans="1:6" x14ac:dyDescent="0.25">
      <c r="A3551" s="56">
        <v>32771</v>
      </c>
      <c r="E3551" s="56"/>
      <c r="F3551" s="56"/>
    </row>
    <row r="3552" spans="1:6" x14ac:dyDescent="0.25">
      <c r="A3552" s="56">
        <v>32772</v>
      </c>
      <c r="E3552" s="56"/>
      <c r="F3552" s="56"/>
    </row>
    <row r="3553" spans="1:6" x14ac:dyDescent="0.25">
      <c r="A3553" s="56">
        <v>32773</v>
      </c>
      <c r="E3553" s="56"/>
      <c r="F3553" s="56"/>
    </row>
    <row r="3554" spans="1:6" x14ac:dyDescent="0.25">
      <c r="A3554" s="56">
        <v>32774</v>
      </c>
      <c r="E3554" s="56"/>
      <c r="F3554" s="56"/>
    </row>
    <row r="3555" spans="1:6" x14ac:dyDescent="0.25">
      <c r="A3555" s="56">
        <v>32775</v>
      </c>
      <c r="E3555" s="56"/>
      <c r="F3555" s="56"/>
    </row>
    <row r="3556" spans="1:6" x14ac:dyDescent="0.25">
      <c r="A3556" s="56">
        <v>32776</v>
      </c>
      <c r="E3556" s="56"/>
      <c r="F3556" s="56"/>
    </row>
    <row r="3557" spans="1:6" x14ac:dyDescent="0.25">
      <c r="A3557" s="56">
        <v>32777</v>
      </c>
      <c r="E3557" s="56"/>
      <c r="F3557" s="56"/>
    </row>
    <row r="3558" spans="1:6" x14ac:dyDescent="0.25">
      <c r="A3558" s="56">
        <v>32778</v>
      </c>
      <c r="E3558" s="56"/>
      <c r="F3558" s="56"/>
    </row>
    <row r="3559" spans="1:6" x14ac:dyDescent="0.25">
      <c r="A3559" s="56">
        <v>32779</v>
      </c>
      <c r="E3559" s="56"/>
      <c r="F3559" s="56"/>
    </row>
    <row r="3560" spans="1:6" x14ac:dyDescent="0.25">
      <c r="A3560" s="56">
        <v>32780</v>
      </c>
      <c r="E3560" s="56"/>
      <c r="F3560" s="56"/>
    </row>
    <row r="3561" spans="1:6" x14ac:dyDescent="0.25">
      <c r="A3561" s="56">
        <v>32781</v>
      </c>
      <c r="E3561" s="56"/>
      <c r="F3561" s="56"/>
    </row>
    <row r="3562" spans="1:6" x14ac:dyDescent="0.25">
      <c r="A3562" s="56">
        <v>32782</v>
      </c>
      <c r="E3562" s="56"/>
      <c r="F3562" s="56"/>
    </row>
    <row r="3563" spans="1:6" x14ac:dyDescent="0.25">
      <c r="A3563" s="56">
        <v>32783</v>
      </c>
      <c r="E3563" s="56"/>
      <c r="F3563" s="56"/>
    </row>
    <row r="3564" spans="1:6" x14ac:dyDescent="0.25">
      <c r="A3564" s="56">
        <v>32784</v>
      </c>
      <c r="E3564" s="56"/>
      <c r="F3564" s="56"/>
    </row>
    <row r="3565" spans="1:6" x14ac:dyDescent="0.25">
      <c r="A3565" s="56">
        <v>32785</v>
      </c>
      <c r="E3565" s="56"/>
      <c r="F3565" s="56"/>
    </row>
    <row r="3566" spans="1:6" x14ac:dyDescent="0.25">
      <c r="A3566" s="56">
        <v>32786</v>
      </c>
      <c r="E3566" s="56"/>
      <c r="F3566" s="56"/>
    </row>
    <row r="3567" spans="1:6" x14ac:dyDescent="0.25">
      <c r="A3567" s="56">
        <v>32787</v>
      </c>
      <c r="E3567" s="56"/>
      <c r="F3567" s="56"/>
    </row>
    <row r="3568" spans="1:6" x14ac:dyDescent="0.25">
      <c r="A3568" s="56">
        <v>32788</v>
      </c>
      <c r="E3568" s="56"/>
      <c r="F3568" s="56"/>
    </row>
    <row r="3569" spans="1:6" x14ac:dyDescent="0.25">
      <c r="A3569" s="56">
        <v>32789</v>
      </c>
      <c r="E3569" s="56"/>
      <c r="F3569" s="56"/>
    </row>
    <row r="3570" spans="1:6" x14ac:dyDescent="0.25">
      <c r="A3570" s="56">
        <v>32790</v>
      </c>
      <c r="E3570" s="56"/>
      <c r="F3570" s="56"/>
    </row>
    <row r="3571" spans="1:6" x14ac:dyDescent="0.25">
      <c r="A3571" s="56">
        <v>32791</v>
      </c>
      <c r="E3571" s="56"/>
      <c r="F3571" s="56"/>
    </row>
    <row r="3572" spans="1:6" x14ac:dyDescent="0.25">
      <c r="A3572" s="56">
        <v>32792</v>
      </c>
      <c r="E3572" s="56"/>
      <c r="F3572" s="56"/>
    </row>
    <row r="3573" spans="1:6" x14ac:dyDescent="0.25">
      <c r="A3573" s="56">
        <v>32793</v>
      </c>
      <c r="E3573" s="56"/>
      <c r="F3573" s="56"/>
    </row>
    <row r="3574" spans="1:6" x14ac:dyDescent="0.25">
      <c r="A3574" s="56">
        <v>32794</v>
      </c>
      <c r="E3574" s="56"/>
      <c r="F3574" s="56"/>
    </row>
    <row r="3575" spans="1:6" x14ac:dyDescent="0.25">
      <c r="A3575" s="56">
        <v>32795</v>
      </c>
      <c r="E3575" s="56"/>
      <c r="F3575" s="56"/>
    </row>
    <row r="3576" spans="1:6" x14ac:dyDescent="0.25">
      <c r="A3576" s="56">
        <v>32796</v>
      </c>
      <c r="E3576" s="56"/>
      <c r="F3576" s="56"/>
    </row>
    <row r="3577" spans="1:6" x14ac:dyDescent="0.25">
      <c r="A3577" s="56">
        <v>32797</v>
      </c>
      <c r="E3577" s="56"/>
      <c r="F3577" s="56"/>
    </row>
    <row r="3578" spans="1:6" x14ac:dyDescent="0.25">
      <c r="A3578" s="56">
        <v>32798</v>
      </c>
      <c r="E3578" s="56"/>
      <c r="F3578" s="56"/>
    </row>
    <row r="3579" spans="1:6" x14ac:dyDescent="0.25">
      <c r="A3579" s="56">
        <v>32799</v>
      </c>
      <c r="E3579" s="56"/>
      <c r="F3579" s="56"/>
    </row>
    <row r="3580" spans="1:6" x14ac:dyDescent="0.25">
      <c r="A3580" s="56">
        <v>32800</v>
      </c>
      <c r="E3580" s="56"/>
      <c r="F3580" s="56"/>
    </row>
    <row r="3581" spans="1:6" x14ac:dyDescent="0.25">
      <c r="A3581" s="56">
        <v>32801</v>
      </c>
      <c r="E3581" s="56"/>
      <c r="F3581" s="56"/>
    </row>
    <row r="3582" spans="1:6" x14ac:dyDescent="0.25">
      <c r="A3582" s="56">
        <v>32802</v>
      </c>
      <c r="E3582" s="56"/>
      <c r="F3582" s="56"/>
    </row>
    <row r="3583" spans="1:6" x14ac:dyDescent="0.25">
      <c r="A3583" s="56">
        <v>32803</v>
      </c>
      <c r="E3583" s="56"/>
      <c r="F3583" s="56"/>
    </row>
    <row r="3584" spans="1:6" x14ac:dyDescent="0.25">
      <c r="A3584" s="56">
        <v>32804</v>
      </c>
      <c r="E3584" s="56"/>
      <c r="F3584" s="56"/>
    </row>
    <row r="3585" spans="1:6" x14ac:dyDescent="0.25">
      <c r="A3585" s="56">
        <v>32805</v>
      </c>
      <c r="E3585" s="56"/>
      <c r="F3585" s="56"/>
    </row>
    <row r="3586" spans="1:6" x14ac:dyDescent="0.25">
      <c r="A3586" s="56">
        <v>32806</v>
      </c>
      <c r="E3586" s="56"/>
      <c r="F3586" s="56"/>
    </row>
    <row r="3587" spans="1:6" x14ac:dyDescent="0.25">
      <c r="A3587" s="56">
        <v>32807</v>
      </c>
      <c r="E3587" s="56"/>
      <c r="F3587" s="56"/>
    </row>
    <row r="3588" spans="1:6" x14ac:dyDescent="0.25">
      <c r="A3588" s="56">
        <v>32808</v>
      </c>
      <c r="E3588" s="56"/>
      <c r="F3588" s="56"/>
    </row>
    <row r="3589" spans="1:6" x14ac:dyDescent="0.25">
      <c r="A3589" s="56">
        <v>32809</v>
      </c>
      <c r="E3589" s="56"/>
      <c r="F3589" s="56"/>
    </row>
    <row r="3590" spans="1:6" x14ac:dyDescent="0.25">
      <c r="A3590" s="56">
        <v>32810</v>
      </c>
      <c r="E3590" s="56"/>
      <c r="F3590" s="56"/>
    </row>
    <row r="3591" spans="1:6" x14ac:dyDescent="0.25">
      <c r="A3591" s="56">
        <v>32811</v>
      </c>
      <c r="E3591" s="56"/>
      <c r="F3591" s="56"/>
    </row>
    <row r="3592" spans="1:6" x14ac:dyDescent="0.25">
      <c r="A3592" s="56">
        <v>32812</v>
      </c>
      <c r="E3592" s="56"/>
      <c r="F3592" s="56"/>
    </row>
    <row r="3593" spans="1:6" x14ac:dyDescent="0.25">
      <c r="A3593" s="56">
        <v>32813</v>
      </c>
      <c r="E3593" s="56"/>
      <c r="F3593" s="56"/>
    </row>
    <row r="3594" spans="1:6" x14ac:dyDescent="0.25">
      <c r="A3594" s="56">
        <v>32814</v>
      </c>
      <c r="E3594" s="56"/>
      <c r="F3594" s="56"/>
    </row>
    <row r="3595" spans="1:6" x14ac:dyDescent="0.25">
      <c r="A3595" s="56">
        <v>32815</v>
      </c>
      <c r="E3595" s="56"/>
      <c r="F3595" s="56"/>
    </row>
    <row r="3596" spans="1:6" x14ac:dyDescent="0.25">
      <c r="A3596" s="56">
        <v>32816</v>
      </c>
      <c r="E3596" s="56"/>
      <c r="F3596" s="56"/>
    </row>
    <row r="3597" spans="1:6" x14ac:dyDescent="0.25">
      <c r="A3597" s="56">
        <v>32817</v>
      </c>
      <c r="E3597" s="56"/>
      <c r="F3597" s="56"/>
    </row>
    <row r="3598" spans="1:6" x14ac:dyDescent="0.25">
      <c r="A3598" s="56">
        <v>32818</v>
      </c>
      <c r="E3598" s="56"/>
      <c r="F3598" s="56"/>
    </row>
    <row r="3599" spans="1:6" x14ac:dyDescent="0.25">
      <c r="A3599" s="56">
        <v>32819</v>
      </c>
      <c r="E3599" s="56"/>
      <c r="F3599" s="56"/>
    </row>
    <row r="3600" spans="1:6" x14ac:dyDescent="0.25">
      <c r="A3600" s="56">
        <v>32820</v>
      </c>
      <c r="E3600" s="56"/>
      <c r="F3600" s="56"/>
    </row>
    <row r="3601" spans="1:6" x14ac:dyDescent="0.25">
      <c r="A3601" s="56">
        <v>32821</v>
      </c>
      <c r="E3601" s="56"/>
      <c r="F3601" s="56"/>
    </row>
    <row r="3602" spans="1:6" x14ac:dyDescent="0.25">
      <c r="A3602" s="56">
        <v>32822</v>
      </c>
      <c r="E3602" s="56"/>
      <c r="F3602" s="56"/>
    </row>
    <row r="3603" spans="1:6" x14ac:dyDescent="0.25">
      <c r="A3603" s="56">
        <v>32823</v>
      </c>
      <c r="E3603" s="56"/>
      <c r="F3603" s="56"/>
    </row>
    <row r="3604" spans="1:6" x14ac:dyDescent="0.25">
      <c r="A3604" s="56">
        <v>32824</v>
      </c>
      <c r="E3604" s="56"/>
      <c r="F3604" s="56"/>
    </row>
    <row r="3605" spans="1:6" x14ac:dyDescent="0.25">
      <c r="A3605" s="56">
        <v>32825</v>
      </c>
      <c r="E3605" s="56"/>
      <c r="F3605" s="56"/>
    </row>
    <row r="3606" spans="1:6" x14ac:dyDescent="0.25">
      <c r="A3606" s="56">
        <v>32826</v>
      </c>
      <c r="E3606" s="56"/>
      <c r="F3606" s="56"/>
    </row>
    <row r="3607" spans="1:6" x14ac:dyDescent="0.25">
      <c r="A3607" s="56">
        <v>32827</v>
      </c>
      <c r="E3607" s="56"/>
      <c r="F3607" s="56"/>
    </row>
    <row r="3608" spans="1:6" x14ac:dyDescent="0.25">
      <c r="A3608" s="56">
        <v>32828</v>
      </c>
      <c r="E3608" s="56"/>
      <c r="F3608" s="56"/>
    </row>
    <row r="3609" spans="1:6" x14ac:dyDescent="0.25">
      <c r="A3609" s="56">
        <v>32829</v>
      </c>
      <c r="E3609" s="56"/>
      <c r="F3609" s="56"/>
    </row>
    <row r="3610" spans="1:6" x14ac:dyDescent="0.25">
      <c r="A3610" s="56">
        <v>32830</v>
      </c>
      <c r="E3610" s="56"/>
      <c r="F3610" s="56"/>
    </row>
    <row r="3611" spans="1:6" x14ac:dyDescent="0.25">
      <c r="A3611" s="56">
        <v>32831</v>
      </c>
      <c r="E3611" s="56"/>
      <c r="F3611" s="56"/>
    </row>
    <row r="3612" spans="1:6" x14ac:dyDescent="0.25">
      <c r="A3612" s="56">
        <v>32832</v>
      </c>
      <c r="E3612" s="56"/>
      <c r="F3612" s="56"/>
    </row>
    <row r="3613" spans="1:6" x14ac:dyDescent="0.25">
      <c r="A3613" s="56">
        <v>32833</v>
      </c>
      <c r="E3613" s="56"/>
      <c r="F3613" s="56"/>
    </row>
    <row r="3614" spans="1:6" x14ac:dyDescent="0.25">
      <c r="A3614" s="56">
        <v>32834</v>
      </c>
      <c r="E3614" s="56"/>
      <c r="F3614" s="56"/>
    </row>
    <row r="3615" spans="1:6" x14ac:dyDescent="0.25">
      <c r="A3615" s="56">
        <v>32835</v>
      </c>
      <c r="E3615" s="56"/>
      <c r="F3615" s="56"/>
    </row>
    <row r="3616" spans="1:6" x14ac:dyDescent="0.25">
      <c r="A3616" s="56">
        <v>32836</v>
      </c>
      <c r="E3616" s="56"/>
      <c r="F3616" s="56"/>
    </row>
    <row r="3617" spans="1:6" x14ac:dyDescent="0.25">
      <c r="A3617" s="56">
        <v>32837</v>
      </c>
      <c r="E3617" s="56"/>
      <c r="F3617" s="56"/>
    </row>
    <row r="3618" spans="1:6" x14ac:dyDescent="0.25">
      <c r="A3618" s="56">
        <v>32838</v>
      </c>
      <c r="E3618" s="56"/>
      <c r="F3618" s="56"/>
    </row>
    <row r="3619" spans="1:6" x14ac:dyDescent="0.25">
      <c r="A3619" s="56">
        <v>32839</v>
      </c>
      <c r="E3619" s="56"/>
      <c r="F3619" s="56"/>
    </row>
    <row r="3620" spans="1:6" x14ac:dyDescent="0.25">
      <c r="A3620" s="56">
        <v>32840</v>
      </c>
      <c r="E3620" s="56"/>
      <c r="F3620" s="56"/>
    </row>
    <row r="3621" spans="1:6" x14ac:dyDescent="0.25">
      <c r="A3621" s="56">
        <v>32841</v>
      </c>
      <c r="E3621" s="56"/>
      <c r="F3621" s="56"/>
    </row>
    <row r="3622" spans="1:6" x14ac:dyDescent="0.25">
      <c r="A3622" s="56">
        <v>32842</v>
      </c>
      <c r="E3622" s="56"/>
      <c r="F3622" s="56"/>
    </row>
    <row r="3623" spans="1:6" x14ac:dyDescent="0.25">
      <c r="A3623" s="56">
        <v>32843</v>
      </c>
      <c r="E3623" s="56"/>
      <c r="F3623" s="56"/>
    </row>
    <row r="3624" spans="1:6" x14ac:dyDescent="0.25">
      <c r="A3624" s="56">
        <v>32844</v>
      </c>
      <c r="E3624" s="56"/>
      <c r="F3624" s="56"/>
    </row>
    <row r="3625" spans="1:6" x14ac:dyDescent="0.25">
      <c r="A3625" s="56">
        <v>32845</v>
      </c>
      <c r="E3625" s="56"/>
      <c r="F3625" s="56"/>
    </row>
    <row r="3626" spans="1:6" x14ac:dyDescent="0.25">
      <c r="A3626" s="56">
        <v>32846</v>
      </c>
      <c r="E3626" s="56"/>
      <c r="F3626" s="56"/>
    </row>
    <row r="3627" spans="1:6" x14ac:dyDescent="0.25">
      <c r="A3627" s="56">
        <v>32847</v>
      </c>
      <c r="E3627" s="56"/>
      <c r="F3627" s="56"/>
    </row>
    <row r="3628" spans="1:6" x14ac:dyDescent="0.25">
      <c r="A3628" s="56">
        <v>32848</v>
      </c>
      <c r="E3628" s="56"/>
      <c r="F3628" s="56"/>
    </row>
    <row r="3629" spans="1:6" x14ac:dyDescent="0.25">
      <c r="A3629" s="56">
        <v>32849</v>
      </c>
      <c r="E3629" s="56"/>
      <c r="F3629" s="56"/>
    </row>
    <row r="3630" spans="1:6" x14ac:dyDescent="0.25">
      <c r="A3630" s="56">
        <v>32850</v>
      </c>
      <c r="E3630" s="56"/>
      <c r="F3630" s="56"/>
    </row>
    <row r="3631" spans="1:6" x14ac:dyDescent="0.25">
      <c r="A3631" s="56">
        <v>32851</v>
      </c>
      <c r="E3631" s="56"/>
      <c r="F3631" s="56"/>
    </row>
    <row r="3632" spans="1:6" x14ac:dyDescent="0.25">
      <c r="A3632" s="56">
        <v>32852</v>
      </c>
      <c r="E3632" s="56"/>
      <c r="F3632" s="56"/>
    </row>
    <row r="3633" spans="1:6" x14ac:dyDescent="0.25">
      <c r="A3633" s="56">
        <v>32853</v>
      </c>
      <c r="E3633" s="56"/>
      <c r="F3633" s="56"/>
    </row>
    <row r="3634" spans="1:6" x14ac:dyDescent="0.25">
      <c r="A3634" s="56">
        <v>32854</v>
      </c>
      <c r="E3634" s="56"/>
      <c r="F3634" s="56"/>
    </row>
    <row r="3635" spans="1:6" x14ac:dyDescent="0.25">
      <c r="A3635" s="56">
        <v>32855</v>
      </c>
      <c r="E3635" s="56"/>
      <c r="F3635" s="56"/>
    </row>
    <row r="3636" spans="1:6" x14ac:dyDescent="0.25">
      <c r="A3636" s="56">
        <v>32856</v>
      </c>
      <c r="E3636" s="56"/>
      <c r="F3636" s="56"/>
    </row>
    <row r="3637" spans="1:6" x14ac:dyDescent="0.25">
      <c r="A3637" s="56">
        <v>32857</v>
      </c>
      <c r="E3637" s="56"/>
      <c r="F3637" s="56"/>
    </row>
    <row r="3638" spans="1:6" x14ac:dyDescent="0.25">
      <c r="A3638" s="56">
        <v>32858</v>
      </c>
      <c r="E3638" s="56"/>
      <c r="F3638" s="56"/>
    </row>
    <row r="3639" spans="1:6" x14ac:dyDescent="0.25">
      <c r="A3639" s="56">
        <v>32859</v>
      </c>
      <c r="E3639" s="56"/>
      <c r="F3639" s="56"/>
    </row>
    <row r="3640" spans="1:6" x14ac:dyDescent="0.25">
      <c r="A3640" s="56">
        <v>32860</v>
      </c>
      <c r="E3640" s="56"/>
      <c r="F3640" s="56"/>
    </row>
    <row r="3641" spans="1:6" x14ac:dyDescent="0.25">
      <c r="A3641" s="56">
        <v>32861</v>
      </c>
      <c r="E3641" s="56"/>
      <c r="F3641" s="56"/>
    </row>
    <row r="3642" spans="1:6" x14ac:dyDescent="0.25">
      <c r="A3642" s="56">
        <v>32862</v>
      </c>
      <c r="E3642" s="56"/>
      <c r="F3642" s="56"/>
    </row>
    <row r="3643" spans="1:6" x14ac:dyDescent="0.25">
      <c r="A3643" s="56">
        <v>32863</v>
      </c>
      <c r="E3643" s="56"/>
      <c r="F3643" s="56"/>
    </row>
    <row r="3644" spans="1:6" x14ac:dyDescent="0.25">
      <c r="A3644" s="56">
        <v>32864</v>
      </c>
      <c r="E3644" s="56"/>
      <c r="F3644" s="56"/>
    </row>
    <row r="3645" spans="1:6" x14ac:dyDescent="0.25">
      <c r="A3645" s="56">
        <v>32865</v>
      </c>
      <c r="E3645" s="56"/>
      <c r="F3645" s="56"/>
    </row>
    <row r="3646" spans="1:6" x14ac:dyDescent="0.25">
      <c r="A3646" s="56">
        <v>32866</v>
      </c>
      <c r="E3646" s="56"/>
      <c r="F3646" s="56"/>
    </row>
    <row r="3647" spans="1:6" x14ac:dyDescent="0.25">
      <c r="A3647" s="56">
        <v>32867</v>
      </c>
      <c r="E3647" s="56"/>
      <c r="F3647" s="56"/>
    </row>
    <row r="3648" spans="1:6" x14ac:dyDescent="0.25">
      <c r="A3648" s="56">
        <v>32868</v>
      </c>
      <c r="E3648" s="56"/>
      <c r="F3648" s="56"/>
    </row>
    <row r="3649" spans="1:6" x14ac:dyDescent="0.25">
      <c r="A3649" s="56">
        <v>32869</v>
      </c>
      <c r="E3649" s="56"/>
      <c r="F3649" s="56"/>
    </row>
    <row r="3650" spans="1:6" x14ac:dyDescent="0.25">
      <c r="A3650" s="56">
        <v>32870</v>
      </c>
      <c r="E3650" s="56"/>
      <c r="F3650" s="56"/>
    </row>
    <row r="3651" spans="1:6" x14ac:dyDescent="0.25">
      <c r="A3651" s="56">
        <v>32871</v>
      </c>
      <c r="E3651" s="56"/>
      <c r="F3651" s="56"/>
    </row>
    <row r="3652" spans="1:6" x14ac:dyDescent="0.25">
      <c r="A3652" s="56">
        <v>32872</v>
      </c>
      <c r="E3652" s="56"/>
      <c r="F3652" s="56"/>
    </row>
    <row r="3653" spans="1:6" x14ac:dyDescent="0.25">
      <c r="A3653" s="56">
        <v>32873</v>
      </c>
      <c r="E3653" s="56"/>
      <c r="F3653" s="56"/>
    </row>
    <row r="3654" spans="1:6" x14ac:dyDescent="0.25">
      <c r="A3654" s="56">
        <v>32874</v>
      </c>
      <c r="E3654" s="56"/>
      <c r="F3654" s="56"/>
    </row>
    <row r="3655" spans="1:6" x14ac:dyDescent="0.25">
      <c r="A3655" s="56">
        <v>32875</v>
      </c>
      <c r="E3655" s="56"/>
      <c r="F3655" s="56"/>
    </row>
    <row r="3656" spans="1:6" x14ac:dyDescent="0.25">
      <c r="A3656" s="56">
        <v>32876</v>
      </c>
      <c r="E3656" s="56"/>
      <c r="F3656" s="56"/>
    </row>
    <row r="3657" spans="1:6" x14ac:dyDescent="0.25">
      <c r="A3657" s="56">
        <v>32877</v>
      </c>
      <c r="E3657" s="56"/>
      <c r="F3657" s="56"/>
    </row>
    <row r="3658" spans="1:6" x14ac:dyDescent="0.25">
      <c r="A3658" s="56">
        <v>32878</v>
      </c>
      <c r="E3658" s="56"/>
      <c r="F3658" s="56"/>
    </row>
    <row r="3659" spans="1:6" x14ac:dyDescent="0.25">
      <c r="A3659" s="56">
        <v>32879</v>
      </c>
      <c r="E3659" s="56"/>
      <c r="F3659" s="56"/>
    </row>
    <row r="3660" spans="1:6" x14ac:dyDescent="0.25">
      <c r="A3660" s="56">
        <v>32880</v>
      </c>
      <c r="E3660" s="56"/>
      <c r="F3660" s="56"/>
    </row>
    <row r="3661" spans="1:6" x14ac:dyDescent="0.25">
      <c r="A3661" s="56">
        <v>32881</v>
      </c>
      <c r="E3661" s="56"/>
      <c r="F3661" s="56"/>
    </row>
    <row r="3662" spans="1:6" x14ac:dyDescent="0.25">
      <c r="A3662" s="56">
        <v>32882</v>
      </c>
      <c r="E3662" s="56"/>
      <c r="F3662" s="56"/>
    </row>
    <row r="3663" spans="1:6" x14ac:dyDescent="0.25">
      <c r="A3663" s="56">
        <v>32883</v>
      </c>
      <c r="E3663" s="56"/>
      <c r="F3663" s="56"/>
    </row>
    <row r="3664" spans="1:6" x14ac:dyDescent="0.25">
      <c r="A3664" s="56">
        <v>32884</v>
      </c>
      <c r="E3664" s="56"/>
      <c r="F3664" s="56"/>
    </row>
    <row r="3665" spans="1:6" x14ac:dyDescent="0.25">
      <c r="A3665" s="56">
        <v>32885</v>
      </c>
      <c r="E3665" s="56"/>
      <c r="F3665" s="56"/>
    </row>
    <row r="3666" spans="1:6" x14ac:dyDescent="0.25">
      <c r="A3666" s="56">
        <v>32886</v>
      </c>
      <c r="E3666" s="56"/>
      <c r="F3666" s="56"/>
    </row>
    <row r="3667" spans="1:6" x14ac:dyDescent="0.25">
      <c r="A3667" s="56">
        <v>32887</v>
      </c>
      <c r="E3667" s="56"/>
      <c r="F3667" s="56"/>
    </row>
    <row r="3668" spans="1:6" x14ac:dyDescent="0.25">
      <c r="A3668" s="56">
        <v>32888</v>
      </c>
      <c r="E3668" s="56"/>
      <c r="F3668" s="56"/>
    </row>
    <row r="3669" spans="1:6" x14ac:dyDescent="0.25">
      <c r="A3669" s="56">
        <v>32889</v>
      </c>
      <c r="E3669" s="56"/>
      <c r="F3669" s="56"/>
    </row>
    <row r="3670" spans="1:6" x14ac:dyDescent="0.25">
      <c r="A3670" s="56">
        <v>32890</v>
      </c>
      <c r="E3670" s="56"/>
      <c r="F3670" s="56"/>
    </row>
    <row r="3671" spans="1:6" x14ac:dyDescent="0.25">
      <c r="A3671" s="56">
        <v>32891</v>
      </c>
      <c r="E3671" s="56"/>
      <c r="F3671" s="56"/>
    </row>
    <row r="3672" spans="1:6" x14ac:dyDescent="0.25">
      <c r="A3672" s="56">
        <v>32892</v>
      </c>
      <c r="E3672" s="56"/>
      <c r="F3672" s="56"/>
    </row>
    <row r="3673" spans="1:6" x14ac:dyDescent="0.25">
      <c r="A3673" s="56">
        <v>32893</v>
      </c>
      <c r="E3673" s="56"/>
      <c r="F3673" s="56"/>
    </row>
    <row r="3674" spans="1:6" x14ac:dyDescent="0.25">
      <c r="A3674" s="56">
        <v>32894</v>
      </c>
      <c r="E3674" s="56"/>
      <c r="F3674" s="56"/>
    </row>
    <row r="3675" spans="1:6" x14ac:dyDescent="0.25">
      <c r="A3675" s="56">
        <v>32895</v>
      </c>
      <c r="E3675" s="56"/>
      <c r="F3675" s="56"/>
    </row>
    <row r="3676" spans="1:6" x14ac:dyDescent="0.25">
      <c r="A3676" s="56">
        <v>32896</v>
      </c>
      <c r="E3676" s="56"/>
      <c r="F3676" s="56"/>
    </row>
    <row r="3677" spans="1:6" x14ac:dyDescent="0.25">
      <c r="A3677" s="56">
        <v>32897</v>
      </c>
      <c r="E3677" s="56"/>
      <c r="F3677" s="56"/>
    </row>
    <row r="3678" spans="1:6" x14ac:dyDescent="0.25">
      <c r="A3678" s="56">
        <v>32898</v>
      </c>
      <c r="E3678" s="56"/>
      <c r="F3678" s="56"/>
    </row>
    <row r="3679" spans="1:6" x14ac:dyDescent="0.25">
      <c r="A3679" s="56">
        <v>32899</v>
      </c>
      <c r="E3679" s="56"/>
      <c r="F3679" s="56"/>
    </row>
    <row r="3680" spans="1:6" x14ac:dyDescent="0.25">
      <c r="A3680" s="56">
        <v>32900</v>
      </c>
      <c r="E3680" s="56"/>
      <c r="F3680" s="56"/>
    </row>
    <row r="3681" spans="1:6" x14ac:dyDescent="0.25">
      <c r="A3681" s="56">
        <v>32901</v>
      </c>
      <c r="E3681" s="56"/>
      <c r="F3681" s="56"/>
    </row>
    <row r="3682" spans="1:6" x14ac:dyDescent="0.25">
      <c r="A3682" s="56">
        <v>32902</v>
      </c>
      <c r="E3682" s="56"/>
      <c r="F3682" s="56"/>
    </row>
    <row r="3683" spans="1:6" x14ac:dyDescent="0.25">
      <c r="A3683" s="56">
        <v>32903</v>
      </c>
      <c r="E3683" s="56"/>
      <c r="F3683" s="56"/>
    </row>
    <row r="3684" spans="1:6" x14ac:dyDescent="0.25">
      <c r="A3684" s="56">
        <v>32904</v>
      </c>
      <c r="E3684" s="56"/>
      <c r="F3684" s="56"/>
    </row>
    <row r="3685" spans="1:6" x14ac:dyDescent="0.25">
      <c r="A3685" s="56">
        <v>32905</v>
      </c>
      <c r="E3685" s="56"/>
      <c r="F3685" s="56"/>
    </row>
    <row r="3686" spans="1:6" x14ac:dyDescent="0.25">
      <c r="A3686" s="56">
        <v>32906</v>
      </c>
      <c r="E3686" s="56"/>
      <c r="F3686" s="56"/>
    </row>
    <row r="3687" spans="1:6" x14ac:dyDescent="0.25">
      <c r="A3687" s="56">
        <v>32907</v>
      </c>
      <c r="E3687" s="56"/>
      <c r="F3687" s="56"/>
    </row>
    <row r="3688" spans="1:6" x14ac:dyDescent="0.25">
      <c r="A3688" s="56">
        <v>32908</v>
      </c>
      <c r="E3688" s="56"/>
      <c r="F3688" s="56"/>
    </row>
    <row r="3689" spans="1:6" x14ac:dyDescent="0.25">
      <c r="A3689" s="56">
        <v>32909</v>
      </c>
      <c r="E3689" s="56"/>
      <c r="F3689" s="56"/>
    </row>
    <row r="3690" spans="1:6" x14ac:dyDescent="0.25">
      <c r="A3690" s="56">
        <v>32910</v>
      </c>
      <c r="E3690" s="56"/>
      <c r="F3690" s="56"/>
    </row>
    <row r="3691" spans="1:6" x14ac:dyDescent="0.25">
      <c r="A3691" s="56">
        <v>32911</v>
      </c>
      <c r="E3691" s="56"/>
      <c r="F3691" s="56"/>
    </row>
    <row r="3692" spans="1:6" x14ac:dyDescent="0.25">
      <c r="A3692" s="56">
        <v>32912</v>
      </c>
      <c r="E3692" s="56"/>
      <c r="F3692" s="56"/>
    </row>
    <row r="3693" spans="1:6" x14ac:dyDescent="0.25">
      <c r="A3693" s="56">
        <v>32913</v>
      </c>
      <c r="E3693" s="56"/>
      <c r="F3693" s="56"/>
    </row>
    <row r="3694" spans="1:6" x14ac:dyDescent="0.25">
      <c r="A3694" s="56">
        <v>32914</v>
      </c>
      <c r="E3694" s="56"/>
      <c r="F3694" s="56"/>
    </row>
    <row r="3695" spans="1:6" x14ac:dyDescent="0.25">
      <c r="A3695" s="56">
        <v>32915</v>
      </c>
      <c r="E3695" s="56"/>
      <c r="F3695" s="56"/>
    </row>
    <row r="3696" spans="1:6" x14ac:dyDescent="0.25">
      <c r="A3696" s="56">
        <v>32916</v>
      </c>
      <c r="E3696" s="56"/>
      <c r="F3696" s="56"/>
    </row>
    <row r="3697" spans="1:6" x14ac:dyDescent="0.25">
      <c r="A3697" s="56">
        <v>32917</v>
      </c>
      <c r="E3697" s="56"/>
      <c r="F3697" s="56"/>
    </row>
    <row r="3698" spans="1:6" x14ac:dyDescent="0.25">
      <c r="A3698" s="56">
        <v>32918</v>
      </c>
      <c r="E3698" s="56"/>
      <c r="F3698" s="56"/>
    </row>
    <row r="3699" spans="1:6" x14ac:dyDescent="0.25">
      <c r="A3699" s="56">
        <v>32919</v>
      </c>
      <c r="E3699" s="56"/>
      <c r="F3699" s="56"/>
    </row>
    <row r="3700" spans="1:6" x14ac:dyDescent="0.25">
      <c r="A3700" s="56">
        <v>32920</v>
      </c>
      <c r="E3700" s="56"/>
      <c r="F3700" s="56"/>
    </row>
    <row r="3701" spans="1:6" x14ac:dyDescent="0.25">
      <c r="A3701" s="56">
        <v>32921</v>
      </c>
      <c r="E3701" s="56"/>
      <c r="F3701" s="56"/>
    </row>
    <row r="3702" spans="1:6" x14ac:dyDescent="0.25">
      <c r="A3702" s="56">
        <v>32922</v>
      </c>
      <c r="E3702" s="56"/>
      <c r="F3702" s="56"/>
    </row>
    <row r="3703" spans="1:6" x14ac:dyDescent="0.25">
      <c r="A3703" s="56">
        <v>32923</v>
      </c>
      <c r="E3703" s="56"/>
      <c r="F3703" s="56"/>
    </row>
    <row r="3704" spans="1:6" x14ac:dyDescent="0.25">
      <c r="A3704" s="56">
        <v>32924</v>
      </c>
      <c r="E3704" s="56"/>
      <c r="F3704" s="56"/>
    </row>
    <row r="3705" spans="1:6" x14ac:dyDescent="0.25">
      <c r="A3705" s="56">
        <v>32925</v>
      </c>
      <c r="E3705" s="56"/>
      <c r="F3705" s="56"/>
    </row>
    <row r="3706" spans="1:6" x14ac:dyDescent="0.25">
      <c r="A3706" s="56">
        <v>32926</v>
      </c>
      <c r="E3706" s="56"/>
      <c r="F3706" s="56"/>
    </row>
    <row r="3707" spans="1:6" x14ac:dyDescent="0.25">
      <c r="A3707" s="56">
        <v>32927</v>
      </c>
      <c r="E3707" s="56"/>
      <c r="F3707" s="56"/>
    </row>
    <row r="3708" spans="1:6" x14ac:dyDescent="0.25">
      <c r="A3708" s="56">
        <v>32928</v>
      </c>
      <c r="E3708" s="56"/>
      <c r="F3708" s="56"/>
    </row>
    <row r="3709" spans="1:6" x14ac:dyDescent="0.25">
      <c r="A3709" s="56">
        <v>32929</v>
      </c>
      <c r="E3709" s="56"/>
      <c r="F3709" s="56"/>
    </row>
    <row r="3710" spans="1:6" x14ac:dyDescent="0.25">
      <c r="A3710" s="56">
        <v>32930</v>
      </c>
      <c r="E3710" s="56"/>
      <c r="F3710" s="56"/>
    </row>
    <row r="3711" spans="1:6" x14ac:dyDescent="0.25">
      <c r="A3711" s="56">
        <v>32931</v>
      </c>
      <c r="E3711" s="56"/>
      <c r="F3711" s="56"/>
    </row>
    <row r="3712" spans="1:6" x14ac:dyDescent="0.25">
      <c r="A3712" s="56">
        <v>32932</v>
      </c>
      <c r="E3712" s="56"/>
      <c r="F3712" s="56"/>
    </row>
    <row r="3713" spans="1:6" x14ac:dyDescent="0.25">
      <c r="A3713" s="56">
        <v>32933</v>
      </c>
      <c r="E3713" s="56"/>
      <c r="F3713" s="56"/>
    </row>
    <row r="3714" spans="1:6" x14ac:dyDescent="0.25">
      <c r="A3714" s="56">
        <v>32934</v>
      </c>
      <c r="E3714" s="56"/>
      <c r="F3714" s="56"/>
    </row>
    <row r="3715" spans="1:6" x14ac:dyDescent="0.25">
      <c r="A3715" s="56">
        <v>32935</v>
      </c>
      <c r="E3715" s="56"/>
      <c r="F3715" s="56"/>
    </row>
    <row r="3716" spans="1:6" x14ac:dyDescent="0.25">
      <c r="A3716" s="56">
        <v>32936</v>
      </c>
      <c r="E3716" s="56"/>
      <c r="F3716" s="56"/>
    </row>
    <row r="3717" spans="1:6" x14ac:dyDescent="0.25">
      <c r="A3717" s="56">
        <v>32937</v>
      </c>
      <c r="E3717" s="56"/>
      <c r="F3717" s="56"/>
    </row>
    <row r="3718" spans="1:6" x14ac:dyDescent="0.25">
      <c r="A3718" s="56">
        <v>32938</v>
      </c>
      <c r="E3718" s="56"/>
      <c r="F3718" s="56"/>
    </row>
    <row r="3719" spans="1:6" x14ac:dyDescent="0.25">
      <c r="A3719" s="56">
        <v>32939</v>
      </c>
      <c r="E3719" s="56"/>
      <c r="F3719" s="56"/>
    </row>
    <row r="3720" spans="1:6" x14ac:dyDescent="0.25">
      <c r="A3720" s="56">
        <v>32940</v>
      </c>
      <c r="E3720" s="56"/>
      <c r="F3720" s="56"/>
    </row>
    <row r="3721" spans="1:6" x14ac:dyDescent="0.25">
      <c r="A3721" s="56">
        <v>32941</v>
      </c>
      <c r="E3721" s="56"/>
      <c r="F3721" s="56"/>
    </row>
    <row r="3722" spans="1:6" x14ac:dyDescent="0.25">
      <c r="A3722" s="56">
        <v>32942</v>
      </c>
      <c r="E3722" s="56"/>
      <c r="F3722" s="56"/>
    </row>
    <row r="3723" spans="1:6" x14ac:dyDescent="0.25">
      <c r="A3723" s="56">
        <v>32943</v>
      </c>
      <c r="E3723" s="56"/>
      <c r="F3723" s="56"/>
    </row>
    <row r="3724" spans="1:6" x14ac:dyDescent="0.25">
      <c r="A3724" s="56">
        <v>32944</v>
      </c>
      <c r="E3724" s="56"/>
      <c r="F3724" s="56"/>
    </row>
    <row r="3725" spans="1:6" x14ac:dyDescent="0.25">
      <c r="A3725" s="56">
        <v>32945</v>
      </c>
      <c r="E3725" s="56"/>
      <c r="F3725" s="56"/>
    </row>
    <row r="3726" spans="1:6" x14ac:dyDescent="0.25">
      <c r="A3726" s="56">
        <v>32946</v>
      </c>
      <c r="E3726" s="56"/>
      <c r="F3726" s="56"/>
    </row>
    <row r="3727" spans="1:6" x14ac:dyDescent="0.25">
      <c r="A3727" s="56">
        <v>32947</v>
      </c>
      <c r="E3727" s="56"/>
      <c r="F3727" s="56"/>
    </row>
    <row r="3728" spans="1:6" x14ac:dyDescent="0.25">
      <c r="A3728" s="56">
        <v>32948</v>
      </c>
      <c r="E3728" s="56"/>
      <c r="F3728" s="56"/>
    </row>
    <row r="3729" spans="1:6" x14ac:dyDescent="0.25">
      <c r="A3729" s="56">
        <v>32949</v>
      </c>
      <c r="E3729" s="56"/>
      <c r="F3729" s="56"/>
    </row>
    <row r="3730" spans="1:6" x14ac:dyDescent="0.25">
      <c r="A3730" s="56">
        <v>32950</v>
      </c>
      <c r="E3730" s="56"/>
      <c r="F3730" s="56"/>
    </row>
    <row r="3731" spans="1:6" x14ac:dyDescent="0.25">
      <c r="A3731" s="56">
        <v>32951</v>
      </c>
      <c r="E3731" s="56"/>
      <c r="F3731" s="56"/>
    </row>
    <row r="3732" spans="1:6" x14ac:dyDescent="0.25">
      <c r="A3732" s="56">
        <v>32952</v>
      </c>
      <c r="E3732" s="56"/>
      <c r="F3732" s="56"/>
    </row>
    <row r="3733" spans="1:6" x14ac:dyDescent="0.25">
      <c r="A3733" s="56">
        <v>32953</v>
      </c>
      <c r="E3733" s="56"/>
      <c r="F3733" s="56"/>
    </row>
    <row r="3734" spans="1:6" x14ac:dyDescent="0.25">
      <c r="A3734" s="56">
        <v>32954</v>
      </c>
      <c r="E3734" s="56"/>
      <c r="F3734" s="56"/>
    </row>
    <row r="3735" spans="1:6" x14ac:dyDescent="0.25">
      <c r="A3735" s="56">
        <v>32955</v>
      </c>
      <c r="E3735" s="56"/>
      <c r="F3735" s="56"/>
    </row>
    <row r="3736" spans="1:6" x14ac:dyDescent="0.25">
      <c r="A3736" s="56">
        <v>32956</v>
      </c>
      <c r="E3736" s="56"/>
      <c r="F3736" s="56"/>
    </row>
    <row r="3737" spans="1:6" x14ac:dyDescent="0.25">
      <c r="A3737" s="56">
        <v>32957</v>
      </c>
      <c r="E3737" s="56"/>
      <c r="F3737" s="56"/>
    </row>
    <row r="3738" spans="1:6" x14ac:dyDescent="0.25">
      <c r="A3738" s="56">
        <v>32958</v>
      </c>
      <c r="E3738" s="56"/>
      <c r="F3738" s="56"/>
    </row>
    <row r="3739" spans="1:6" x14ac:dyDescent="0.25">
      <c r="A3739" s="56">
        <v>32959</v>
      </c>
      <c r="E3739" s="56"/>
      <c r="F3739" s="56"/>
    </row>
    <row r="3740" spans="1:6" x14ac:dyDescent="0.25">
      <c r="A3740" s="56">
        <v>32960</v>
      </c>
      <c r="E3740" s="56"/>
      <c r="F3740" s="56"/>
    </row>
    <row r="3741" spans="1:6" x14ac:dyDescent="0.25">
      <c r="A3741" s="56">
        <v>32961</v>
      </c>
      <c r="E3741" s="56"/>
      <c r="F3741" s="56"/>
    </row>
    <row r="3742" spans="1:6" x14ac:dyDescent="0.25">
      <c r="A3742" s="56">
        <v>32962</v>
      </c>
      <c r="E3742" s="56"/>
      <c r="F3742" s="56"/>
    </row>
    <row r="3743" spans="1:6" x14ac:dyDescent="0.25">
      <c r="A3743" s="56">
        <v>32963</v>
      </c>
      <c r="E3743" s="56"/>
      <c r="F3743" s="56"/>
    </row>
    <row r="3744" spans="1:6" x14ac:dyDescent="0.25">
      <c r="A3744" s="56">
        <v>32964</v>
      </c>
      <c r="E3744" s="56"/>
      <c r="F3744" s="56"/>
    </row>
    <row r="3745" spans="1:6" x14ac:dyDescent="0.25">
      <c r="A3745" s="56">
        <v>32965</v>
      </c>
      <c r="E3745" s="56"/>
      <c r="F3745" s="56"/>
    </row>
    <row r="3746" spans="1:6" x14ac:dyDescent="0.25">
      <c r="A3746" s="56">
        <v>32966</v>
      </c>
      <c r="E3746" s="56"/>
      <c r="F3746" s="56"/>
    </row>
    <row r="3747" spans="1:6" x14ac:dyDescent="0.25">
      <c r="A3747" s="56">
        <v>32967</v>
      </c>
      <c r="E3747" s="56"/>
      <c r="F3747" s="56"/>
    </row>
    <row r="3748" spans="1:6" x14ac:dyDescent="0.25">
      <c r="A3748" s="56">
        <v>32968</v>
      </c>
      <c r="E3748" s="56"/>
      <c r="F3748" s="56"/>
    </row>
    <row r="3749" spans="1:6" x14ac:dyDescent="0.25">
      <c r="A3749" s="56">
        <v>32969</v>
      </c>
      <c r="E3749" s="56"/>
      <c r="F3749" s="56"/>
    </row>
    <row r="3750" spans="1:6" x14ac:dyDescent="0.25">
      <c r="A3750" s="56">
        <v>32970</v>
      </c>
      <c r="E3750" s="56"/>
      <c r="F3750" s="56"/>
    </row>
    <row r="3751" spans="1:6" x14ac:dyDescent="0.25">
      <c r="A3751" s="56">
        <v>32971</v>
      </c>
      <c r="E3751" s="56"/>
      <c r="F3751" s="56"/>
    </row>
    <row r="3752" spans="1:6" x14ac:dyDescent="0.25">
      <c r="A3752" s="56">
        <v>32972</v>
      </c>
      <c r="E3752" s="56"/>
      <c r="F3752" s="56"/>
    </row>
    <row r="3753" spans="1:6" x14ac:dyDescent="0.25">
      <c r="A3753" s="56">
        <v>32973</v>
      </c>
      <c r="E3753" s="56"/>
      <c r="F3753" s="56"/>
    </row>
    <row r="3754" spans="1:6" x14ac:dyDescent="0.25">
      <c r="A3754" s="56">
        <v>32974</v>
      </c>
      <c r="E3754" s="56"/>
      <c r="F3754" s="56"/>
    </row>
    <row r="3755" spans="1:6" x14ac:dyDescent="0.25">
      <c r="A3755" s="56">
        <v>32975</v>
      </c>
      <c r="E3755" s="56"/>
      <c r="F3755" s="56"/>
    </row>
    <row r="3756" spans="1:6" x14ac:dyDescent="0.25">
      <c r="A3756" s="56">
        <v>32976</v>
      </c>
      <c r="E3756" s="56"/>
      <c r="F3756" s="56"/>
    </row>
    <row r="3757" spans="1:6" x14ac:dyDescent="0.25">
      <c r="A3757" s="56">
        <v>32977</v>
      </c>
      <c r="E3757" s="56"/>
      <c r="F3757" s="56"/>
    </row>
    <row r="3758" spans="1:6" x14ac:dyDescent="0.25">
      <c r="A3758" s="56">
        <v>32978</v>
      </c>
      <c r="E3758" s="56"/>
      <c r="F3758" s="56"/>
    </row>
    <row r="3759" spans="1:6" x14ac:dyDescent="0.25">
      <c r="A3759" s="56">
        <v>32979</v>
      </c>
      <c r="E3759" s="56"/>
      <c r="F3759" s="56"/>
    </row>
    <row r="3760" spans="1:6" x14ac:dyDescent="0.25">
      <c r="A3760" s="56">
        <v>32980</v>
      </c>
      <c r="E3760" s="56"/>
      <c r="F3760" s="56"/>
    </row>
    <row r="3761" spans="1:6" x14ac:dyDescent="0.25">
      <c r="A3761" s="56">
        <v>32981</v>
      </c>
      <c r="E3761" s="56"/>
      <c r="F3761" s="56"/>
    </row>
    <row r="3762" spans="1:6" x14ac:dyDescent="0.25">
      <c r="A3762" s="56">
        <v>32982</v>
      </c>
      <c r="E3762" s="56"/>
      <c r="F3762" s="56"/>
    </row>
    <row r="3763" spans="1:6" x14ac:dyDescent="0.25">
      <c r="A3763" s="56">
        <v>32983</v>
      </c>
      <c r="E3763" s="56"/>
      <c r="F3763" s="56"/>
    </row>
    <row r="3764" spans="1:6" x14ac:dyDescent="0.25">
      <c r="A3764" s="56">
        <v>32984</v>
      </c>
      <c r="E3764" s="56"/>
      <c r="F3764" s="56"/>
    </row>
    <row r="3765" spans="1:6" x14ac:dyDescent="0.25">
      <c r="A3765" s="56">
        <v>32985</v>
      </c>
      <c r="E3765" s="56"/>
      <c r="F3765" s="56"/>
    </row>
    <row r="3766" spans="1:6" x14ac:dyDescent="0.25">
      <c r="A3766" s="56">
        <v>32986</v>
      </c>
      <c r="E3766" s="56"/>
      <c r="F3766" s="56"/>
    </row>
    <row r="3767" spans="1:6" x14ac:dyDescent="0.25">
      <c r="A3767" s="56">
        <v>32987</v>
      </c>
      <c r="E3767" s="56"/>
      <c r="F3767" s="56"/>
    </row>
    <row r="3768" spans="1:6" x14ac:dyDescent="0.25">
      <c r="A3768" s="56">
        <v>32988</v>
      </c>
      <c r="E3768" s="56"/>
      <c r="F3768" s="56"/>
    </row>
    <row r="3769" spans="1:6" x14ac:dyDescent="0.25">
      <c r="A3769" s="56">
        <v>32989</v>
      </c>
      <c r="E3769" s="56"/>
      <c r="F3769" s="56"/>
    </row>
    <row r="3770" spans="1:6" x14ac:dyDescent="0.25">
      <c r="A3770" s="56">
        <v>32990</v>
      </c>
      <c r="E3770" s="56"/>
      <c r="F3770" s="56"/>
    </row>
    <row r="3771" spans="1:6" x14ac:dyDescent="0.25">
      <c r="A3771" s="56">
        <v>32991</v>
      </c>
      <c r="E3771" s="56"/>
      <c r="F3771" s="56"/>
    </row>
    <row r="3772" spans="1:6" x14ac:dyDescent="0.25">
      <c r="A3772" s="56">
        <v>32992</v>
      </c>
      <c r="E3772" s="56"/>
      <c r="F3772" s="56"/>
    </row>
    <row r="3773" spans="1:6" x14ac:dyDescent="0.25">
      <c r="A3773" s="56">
        <v>32993</v>
      </c>
      <c r="E3773" s="56"/>
      <c r="F3773" s="56"/>
    </row>
    <row r="3774" spans="1:6" x14ac:dyDescent="0.25">
      <c r="A3774" s="56">
        <v>32994</v>
      </c>
      <c r="E3774" s="56"/>
      <c r="F3774" s="56"/>
    </row>
    <row r="3775" spans="1:6" x14ac:dyDescent="0.25">
      <c r="A3775" s="56">
        <v>32995</v>
      </c>
      <c r="E3775" s="56"/>
      <c r="F3775" s="56"/>
    </row>
    <row r="3776" spans="1:6" x14ac:dyDescent="0.25">
      <c r="A3776" s="56">
        <v>32996</v>
      </c>
      <c r="E3776" s="56"/>
      <c r="F3776" s="56"/>
    </row>
    <row r="3777" spans="1:6" x14ac:dyDescent="0.25">
      <c r="A3777" s="56">
        <v>32997</v>
      </c>
      <c r="E3777" s="56"/>
      <c r="F3777" s="56"/>
    </row>
    <row r="3778" spans="1:6" x14ac:dyDescent="0.25">
      <c r="A3778" s="56">
        <v>32998</v>
      </c>
      <c r="E3778" s="56"/>
      <c r="F3778" s="56"/>
    </row>
    <row r="3779" spans="1:6" x14ac:dyDescent="0.25">
      <c r="A3779" s="56">
        <v>32999</v>
      </c>
      <c r="E3779" s="56"/>
      <c r="F3779" s="56"/>
    </row>
    <row r="3780" spans="1:6" x14ac:dyDescent="0.25">
      <c r="A3780" s="56">
        <v>33000</v>
      </c>
      <c r="E3780" s="56"/>
      <c r="F3780" s="56"/>
    </row>
    <row r="3781" spans="1:6" x14ac:dyDescent="0.25">
      <c r="A3781" s="56">
        <v>33001</v>
      </c>
      <c r="E3781" s="56"/>
      <c r="F3781" s="56"/>
    </row>
    <row r="3782" spans="1:6" x14ac:dyDescent="0.25">
      <c r="A3782" s="56">
        <v>33002</v>
      </c>
      <c r="E3782" s="56"/>
      <c r="F3782" s="56"/>
    </row>
    <row r="3783" spans="1:6" x14ac:dyDescent="0.25">
      <c r="A3783" s="56">
        <v>33003</v>
      </c>
      <c r="E3783" s="56"/>
      <c r="F3783" s="56"/>
    </row>
    <row r="3784" spans="1:6" x14ac:dyDescent="0.25">
      <c r="A3784" s="56">
        <v>33004</v>
      </c>
      <c r="E3784" s="56"/>
      <c r="F3784" s="56"/>
    </row>
    <row r="3785" spans="1:6" x14ac:dyDescent="0.25">
      <c r="A3785" s="56">
        <v>33005</v>
      </c>
      <c r="E3785" s="56"/>
      <c r="F3785" s="56"/>
    </row>
    <row r="3786" spans="1:6" x14ac:dyDescent="0.25">
      <c r="A3786" s="56">
        <v>33006</v>
      </c>
      <c r="E3786" s="56"/>
      <c r="F3786" s="56"/>
    </row>
    <row r="3787" spans="1:6" x14ac:dyDescent="0.25">
      <c r="A3787" s="56">
        <v>33007</v>
      </c>
      <c r="E3787" s="56"/>
      <c r="F3787" s="56"/>
    </row>
    <row r="3788" spans="1:6" x14ac:dyDescent="0.25">
      <c r="A3788" s="56">
        <v>33008</v>
      </c>
      <c r="E3788" s="56"/>
      <c r="F3788" s="56"/>
    </row>
    <row r="3789" spans="1:6" x14ac:dyDescent="0.25">
      <c r="A3789" s="56">
        <v>33009</v>
      </c>
      <c r="E3789" s="56"/>
      <c r="F3789" s="56"/>
    </row>
    <row r="3790" spans="1:6" x14ac:dyDescent="0.25">
      <c r="A3790" s="56">
        <v>33010</v>
      </c>
      <c r="E3790" s="56"/>
      <c r="F3790" s="56"/>
    </row>
    <row r="3791" spans="1:6" x14ac:dyDescent="0.25">
      <c r="A3791" s="56">
        <v>33011</v>
      </c>
      <c r="E3791" s="56"/>
      <c r="F3791" s="56"/>
    </row>
    <row r="3792" spans="1:6" x14ac:dyDescent="0.25">
      <c r="A3792" s="56">
        <v>33012</v>
      </c>
      <c r="E3792" s="56"/>
      <c r="F3792" s="56"/>
    </row>
    <row r="3793" spans="1:6" x14ac:dyDescent="0.25">
      <c r="A3793" s="56">
        <v>33013</v>
      </c>
      <c r="E3793" s="56"/>
      <c r="F3793" s="56"/>
    </row>
    <row r="3794" spans="1:6" x14ac:dyDescent="0.25">
      <c r="A3794" s="56">
        <v>33014</v>
      </c>
      <c r="E3794" s="56"/>
      <c r="F3794" s="56"/>
    </row>
    <row r="3795" spans="1:6" x14ac:dyDescent="0.25">
      <c r="A3795" s="56">
        <v>33015</v>
      </c>
      <c r="E3795" s="56"/>
      <c r="F3795" s="56"/>
    </row>
    <row r="3796" spans="1:6" x14ac:dyDescent="0.25">
      <c r="A3796" s="56">
        <v>33016</v>
      </c>
      <c r="E3796" s="56"/>
      <c r="F3796" s="56"/>
    </row>
    <row r="3797" spans="1:6" x14ac:dyDescent="0.25">
      <c r="A3797" s="56">
        <v>33017</v>
      </c>
      <c r="E3797" s="56"/>
      <c r="F3797" s="56"/>
    </row>
    <row r="3798" spans="1:6" x14ac:dyDescent="0.25">
      <c r="A3798" s="56">
        <v>33018</v>
      </c>
      <c r="E3798" s="56"/>
      <c r="F3798" s="56"/>
    </row>
    <row r="3799" spans="1:6" x14ac:dyDescent="0.25">
      <c r="A3799" s="56">
        <v>33019</v>
      </c>
      <c r="E3799" s="56"/>
      <c r="F3799" s="56"/>
    </row>
    <row r="3800" spans="1:6" x14ac:dyDescent="0.25">
      <c r="A3800" s="56">
        <v>33020</v>
      </c>
      <c r="E3800" s="56"/>
      <c r="F3800" s="56"/>
    </row>
    <row r="3801" spans="1:6" x14ac:dyDescent="0.25">
      <c r="A3801" s="56">
        <v>33021</v>
      </c>
      <c r="E3801" s="56"/>
      <c r="F3801" s="56"/>
    </row>
    <row r="3802" spans="1:6" x14ac:dyDescent="0.25">
      <c r="A3802" s="56">
        <v>33022</v>
      </c>
      <c r="E3802" s="56"/>
      <c r="F3802" s="56"/>
    </row>
    <row r="3803" spans="1:6" x14ac:dyDescent="0.25">
      <c r="A3803" s="56">
        <v>33023</v>
      </c>
      <c r="E3803" s="56"/>
      <c r="F3803" s="56"/>
    </row>
    <row r="3804" spans="1:6" x14ac:dyDescent="0.25">
      <c r="A3804" s="56">
        <v>33024</v>
      </c>
      <c r="E3804" s="56"/>
      <c r="F3804" s="56"/>
    </row>
    <row r="3805" spans="1:6" x14ac:dyDescent="0.25">
      <c r="A3805" s="56">
        <v>33025</v>
      </c>
      <c r="E3805" s="56"/>
      <c r="F3805" s="56"/>
    </row>
    <row r="3806" spans="1:6" x14ac:dyDescent="0.25">
      <c r="A3806" s="56">
        <v>33026</v>
      </c>
      <c r="E3806" s="56"/>
      <c r="F3806" s="56"/>
    </row>
    <row r="3807" spans="1:6" x14ac:dyDescent="0.25">
      <c r="A3807" s="56">
        <v>33027</v>
      </c>
      <c r="E3807" s="56"/>
      <c r="F3807" s="56"/>
    </row>
    <row r="3808" spans="1:6" x14ac:dyDescent="0.25">
      <c r="A3808" s="56">
        <v>33028</v>
      </c>
      <c r="E3808" s="56"/>
      <c r="F3808" s="56"/>
    </row>
    <row r="3809" spans="1:6" x14ac:dyDescent="0.25">
      <c r="A3809" s="56">
        <v>33029</v>
      </c>
      <c r="E3809" s="56"/>
      <c r="F3809" s="56"/>
    </row>
    <row r="3810" spans="1:6" x14ac:dyDescent="0.25">
      <c r="A3810" s="56">
        <v>33030</v>
      </c>
      <c r="E3810" s="56"/>
      <c r="F3810" s="56"/>
    </row>
    <row r="3811" spans="1:6" x14ac:dyDescent="0.25">
      <c r="A3811" s="56">
        <v>33031</v>
      </c>
      <c r="E3811" s="56"/>
      <c r="F3811" s="56"/>
    </row>
    <row r="3812" spans="1:6" x14ac:dyDescent="0.25">
      <c r="A3812" s="56">
        <v>33032</v>
      </c>
      <c r="E3812" s="56"/>
      <c r="F3812" s="56"/>
    </row>
    <row r="3813" spans="1:6" x14ac:dyDescent="0.25">
      <c r="A3813" s="56">
        <v>33033</v>
      </c>
      <c r="E3813" s="56"/>
      <c r="F3813" s="56"/>
    </row>
    <row r="3814" spans="1:6" x14ac:dyDescent="0.25">
      <c r="A3814" s="56">
        <v>33034</v>
      </c>
      <c r="E3814" s="56"/>
      <c r="F3814" s="56"/>
    </row>
    <row r="3815" spans="1:6" x14ac:dyDescent="0.25">
      <c r="A3815" s="56">
        <v>33035</v>
      </c>
      <c r="E3815" s="56"/>
      <c r="F3815" s="56"/>
    </row>
    <row r="3816" spans="1:6" x14ac:dyDescent="0.25">
      <c r="A3816" s="56">
        <v>33036</v>
      </c>
      <c r="E3816" s="56"/>
      <c r="F3816" s="56"/>
    </row>
    <row r="3817" spans="1:6" x14ac:dyDescent="0.25">
      <c r="A3817" s="56">
        <v>33037</v>
      </c>
      <c r="E3817" s="56"/>
      <c r="F3817" s="56"/>
    </row>
    <row r="3818" spans="1:6" x14ac:dyDescent="0.25">
      <c r="A3818" s="56">
        <v>33038</v>
      </c>
      <c r="E3818" s="56"/>
      <c r="F3818" s="56"/>
    </row>
    <row r="3819" spans="1:6" x14ac:dyDescent="0.25">
      <c r="A3819" s="56">
        <v>33039</v>
      </c>
      <c r="E3819" s="56"/>
      <c r="F3819" s="56"/>
    </row>
    <row r="3820" spans="1:6" x14ac:dyDescent="0.25">
      <c r="A3820" s="56">
        <v>33040</v>
      </c>
      <c r="E3820" s="56"/>
      <c r="F3820" s="56"/>
    </row>
    <row r="3821" spans="1:6" x14ac:dyDescent="0.25">
      <c r="A3821" s="56">
        <v>33041</v>
      </c>
      <c r="E3821" s="56"/>
      <c r="F3821" s="56"/>
    </row>
    <row r="3822" spans="1:6" x14ac:dyDescent="0.25">
      <c r="A3822" s="56">
        <v>33042</v>
      </c>
      <c r="E3822" s="56"/>
      <c r="F3822" s="56"/>
    </row>
    <row r="3823" spans="1:6" x14ac:dyDescent="0.25">
      <c r="A3823" s="56">
        <v>33043</v>
      </c>
      <c r="E3823" s="56"/>
      <c r="F3823" s="56"/>
    </row>
    <row r="3824" spans="1:6" x14ac:dyDescent="0.25">
      <c r="A3824" s="56">
        <v>33044</v>
      </c>
      <c r="E3824" s="56"/>
      <c r="F3824" s="56"/>
    </row>
    <row r="3825" spans="1:6" x14ac:dyDescent="0.25">
      <c r="A3825" s="56">
        <v>33045</v>
      </c>
      <c r="E3825" s="56"/>
      <c r="F3825" s="56"/>
    </row>
    <row r="3826" spans="1:6" x14ac:dyDescent="0.25">
      <c r="A3826" s="56">
        <v>33046</v>
      </c>
      <c r="E3826" s="56"/>
      <c r="F3826" s="56"/>
    </row>
    <row r="3827" spans="1:6" x14ac:dyDescent="0.25">
      <c r="A3827" s="56">
        <v>33047</v>
      </c>
      <c r="E3827" s="56"/>
      <c r="F3827" s="56"/>
    </row>
    <row r="3828" spans="1:6" x14ac:dyDescent="0.25">
      <c r="A3828" s="56">
        <v>33048</v>
      </c>
      <c r="E3828" s="56"/>
      <c r="F3828" s="56"/>
    </row>
    <row r="3829" spans="1:6" x14ac:dyDescent="0.25">
      <c r="A3829" s="56">
        <v>33049</v>
      </c>
      <c r="E3829" s="56"/>
      <c r="F3829" s="56"/>
    </row>
    <row r="3830" spans="1:6" x14ac:dyDescent="0.25">
      <c r="A3830" s="56">
        <v>33050</v>
      </c>
      <c r="E3830" s="56"/>
      <c r="F3830" s="56"/>
    </row>
    <row r="3831" spans="1:6" x14ac:dyDescent="0.25">
      <c r="A3831" s="56">
        <v>33051</v>
      </c>
      <c r="E3831" s="56"/>
      <c r="F3831" s="56"/>
    </row>
    <row r="3832" spans="1:6" x14ac:dyDescent="0.25">
      <c r="A3832" s="56">
        <v>33052</v>
      </c>
      <c r="E3832" s="56"/>
      <c r="F3832" s="56"/>
    </row>
    <row r="3833" spans="1:6" x14ac:dyDescent="0.25">
      <c r="A3833" s="56">
        <v>33053</v>
      </c>
      <c r="E3833" s="56"/>
      <c r="F3833" s="56"/>
    </row>
    <row r="3834" spans="1:6" x14ac:dyDescent="0.25">
      <c r="A3834" s="56">
        <v>33054</v>
      </c>
      <c r="E3834" s="56"/>
      <c r="F3834" s="56"/>
    </row>
    <row r="3835" spans="1:6" x14ac:dyDescent="0.25">
      <c r="A3835" s="56">
        <v>33055</v>
      </c>
      <c r="E3835" s="56"/>
      <c r="F3835" s="56"/>
    </row>
    <row r="3836" spans="1:6" x14ac:dyDescent="0.25">
      <c r="A3836" s="56">
        <v>33056</v>
      </c>
      <c r="E3836" s="56"/>
      <c r="F3836" s="56"/>
    </row>
    <row r="3837" spans="1:6" x14ac:dyDescent="0.25">
      <c r="A3837" s="56">
        <v>33057</v>
      </c>
      <c r="E3837" s="56"/>
      <c r="F3837" s="56"/>
    </row>
    <row r="3838" spans="1:6" x14ac:dyDescent="0.25">
      <c r="A3838" s="56">
        <v>33058</v>
      </c>
      <c r="E3838" s="56"/>
      <c r="F3838" s="56"/>
    </row>
    <row r="3839" spans="1:6" x14ac:dyDescent="0.25">
      <c r="A3839" s="56">
        <v>33059</v>
      </c>
      <c r="E3839" s="56"/>
      <c r="F3839" s="56"/>
    </row>
    <row r="3840" spans="1:6" x14ac:dyDescent="0.25">
      <c r="A3840" s="56">
        <v>33060</v>
      </c>
      <c r="E3840" s="56"/>
      <c r="F3840" s="56"/>
    </row>
    <row r="3841" spans="1:6" x14ac:dyDescent="0.25">
      <c r="A3841" s="56">
        <v>33061</v>
      </c>
      <c r="E3841" s="56"/>
      <c r="F3841" s="56"/>
    </row>
    <row r="3842" spans="1:6" x14ac:dyDescent="0.25">
      <c r="A3842" s="56">
        <v>33062</v>
      </c>
      <c r="E3842" s="56"/>
      <c r="F3842" s="56"/>
    </row>
    <row r="3843" spans="1:6" x14ac:dyDescent="0.25">
      <c r="A3843" s="56">
        <v>33063</v>
      </c>
      <c r="E3843" s="56"/>
      <c r="F3843" s="56"/>
    </row>
    <row r="3844" spans="1:6" x14ac:dyDescent="0.25">
      <c r="A3844" s="56">
        <v>33064</v>
      </c>
      <c r="E3844" s="56"/>
      <c r="F3844" s="56"/>
    </row>
    <row r="3845" spans="1:6" x14ac:dyDescent="0.25">
      <c r="A3845" s="56">
        <v>33065</v>
      </c>
      <c r="E3845" s="56"/>
      <c r="F3845" s="56"/>
    </row>
    <row r="3846" spans="1:6" x14ac:dyDescent="0.25">
      <c r="A3846" s="56">
        <v>33066</v>
      </c>
      <c r="E3846" s="56"/>
      <c r="F3846" s="56"/>
    </row>
    <row r="3847" spans="1:6" x14ac:dyDescent="0.25">
      <c r="A3847" s="56">
        <v>33067</v>
      </c>
      <c r="E3847" s="56"/>
      <c r="F3847" s="56"/>
    </row>
    <row r="3848" spans="1:6" x14ac:dyDescent="0.25">
      <c r="A3848" s="56">
        <v>33068</v>
      </c>
      <c r="E3848" s="56"/>
      <c r="F3848" s="56"/>
    </row>
    <row r="3849" spans="1:6" x14ac:dyDescent="0.25">
      <c r="A3849" s="56">
        <v>33069</v>
      </c>
      <c r="E3849" s="56"/>
      <c r="F3849" s="56"/>
    </row>
    <row r="3850" spans="1:6" x14ac:dyDescent="0.25">
      <c r="A3850" s="56">
        <v>33070</v>
      </c>
      <c r="E3850" s="56"/>
      <c r="F3850" s="56"/>
    </row>
    <row r="3851" spans="1:6" x14ac:dyDescent="0.25">
      <c r="A3851" s="56">
        <v>33071</v>
      </c>
      <c r="E3851" s="56"/>
      <c r="F3851" s="56"/>
    </row>
    <row r="3852" spans="1:6" x14ac:dyDescent="0.25">
      <c r="A3852" s="56">
        <v>33072</v>
      </c>
      <c r="E3852" s="56"/>
      <c r="F3852" s="56"/>
    </row>
    <row r="3853" spans="1:6" x14ac:dyDescent="0.25">
      <c r="A3853" s="56">
        <v>33073</v>
      </c>
      <c r="E3853" s="56"/>
      <c r="F3853" s="56"/>
    </row>
    <row r="3854" spans="1:6" x14ac:dyDescent="0.25">
      <c r="A3854" s="56">
        <v>33074</v>
      </c>
      <c r="E3854" s="56"/>
      <c r="F3854" s="56"/>
    </row>
    <row r="3855" spans="1:6" x14ac:dyDescent="0.25">
      <c r="A3855" s="56">
        <v>33075</v>
      </c>
      <c r="E3855" s="56"/>
      <c r="F3855" s="56"/>
    </row>
    <row r="3856" spans="1:6" x14ac:dyDescent="0.25">
      <c r="A3856" s="56">
        <v>33076</v>
      </c>
      <c r="E3856" s="56"/>
      <c r="F3856" s="56"/>
    </row>
    <row r="3857" spans="1:6" x14ac:dyDescent="0.25">
      <c r="A3857" s="56">
        <v>33077</v>
      </c>
      <c r="E3857" s="56"/>
      <c r="F3857" s="56"/>
    </row>
    <row r="3858" spans="1:6" x14ac:dyDescent="0.25">
      <c r="A3858" s="56">
        <v>33078</v>
      </c>
      <c r="E3858" s="56"/>
      <c r="F3858" s="56"/>
    </row>
    <row r="3859" spans="1:6" x14ac:dyDescent="0.25">
      <c r="A3859" s="56">
        <v>33079</v>
      </c>
      <c r="E3859" s="56"/>
      <c r="F3859" s="56"/>
    </row>
    <row r="3860" spans="1:6" x14ac:dyDescent="0.25">
      <c r="A3860" s="56">
        <v>33080</v>
      </c>
      <c r="E3860" s="56"/>
      <c r="F3860" s="56"/>
    </row>
    <row r="3861" spans="1:6" x14ac:dyDescent="0.25">
      <c r="A3861" s="56">
        <v>33081</v>
      </c>
      <c r="E3861" s="56"/>
      <c r="F3861" s="56"/>
    </row>
    <row r="3862" spans="1:6" x14ac:dyDescent="0.25">
      <c r="A3862" s="56">
        <v>33082</v>
      </c>
      <c r="E3862" s="56"/>
      <c r="F3862" s="56"/>
    </row>
    <row r="3863" spans="1:6" x14ac:dyDescent="0.25">
      <c r="A3863" s="56">
        <v>33083</v>
      </c>
      <c r="E3863" s="56"/>
      <c r="F3863" s="56"/>
    </row>
    <row r="3864" spans="1:6" x14ac:dyDescent="0.25">
      <c r="A3864" s="56">
        <v>33084</v>
      </c>
      <c r="E3864" s="56"/>
      <c r="F3864" s="56"/>
    </row>
    <row r="3865" spans="1:6" x14ac:dyDescent="0.25">
      <c r="A3865" s="56">
        <v>33085</v>
      </c>
      <c r="E3865" s="56"/>
      <c r="F3865" s="56"/>
    </row>
    <row r="3866" spans="1:6" x14ac:dyDescent="0.25">
      <c r="A3866" s="56">
        <v>33086</v>
      </c>
      <c r="E3866" s="56"/>
      <c r="F3866" s="56"/>
    </row>
    <row r="3867" spans="1:6" x14ac:dyDescent="0.25">
      <c r="A3867" s="56">
        <v>33087</v>
      </c>
      <c r="E3867" s="56"/>
      <c r="F3867" s="56"/>
    </row>
    <row r="3868" spans="1:6" x14ac:dyDescent="0.25">
      <c r="A3868" s="56">
        <v>33088</v>
      </c>
      <c r="E3868" s="56"/>
      <c r="F3868" s="56"/>
    </row>
    <row r="3869" spans="1:6" x14ac:dyDescent="0.25">
      <c r="A3869" s="56">
        <v>33089</v>
      </c>
      <c r="E3869" s="56"/>
      <c r="F3869" s="56"/>
    </row>
    <row r="3870" spans="1:6" x14ac:dyDescent="0.25">
      <c r="A3870" s="56">
        <v>33090</v>
      </c>
      <c r="E3870" s="56"/>
      <c r="F3870" s="56"/>
    </row>
    <row r="3871" spans="1:6" x14ac:dyDescent="0.25">
      <c r="A3871" s="56">
        <v>33091</v>
      </c>
      <c r="E3871" s="56"/>
      <c r="F3871" s="56"/>
    </row>
    <row r="3872" spans="1:6" x14ac:dyDescent="0.25">
      <c r="A3872" s="56">
        <v>33092</v>
      </c>
      <c r="E3872" s="56"/>
      <c r="F3872" s="56"/>
    </row>
    <row r="3873" spans="1:6" x14ac:dyDescent="0.25">
      <c r="A3873" s="56">
        <v>33093</v>
      </c>
      <c r="E3873" s="56"/>
      <c r="F3873" s="56"/>
    </row>
    <row r="3874" spans="1:6" x14ac:dyDescent="0.25">
      <c r="A3874" s="56">
        <v>33094</v>
      </c>
      <c r="E3874" s="56"/>
      <c r="F3874" s="56"/>
    </row>
    <row r="3875" spans="1:6" x14ac:dyDescent="0.25">
      <c r="A3875" s="56">
        <v>33095</v>
      </c>
      <c r="E3875" s="56"/>
      <c r="F3875" s="56"/>
    </row>
    <row r="3876" spans="1:6" x14ac:dyDescent="0.25">
      <c r="A3876" s="56">
        <v>33096</v>
      </c>
      <c r="E3876" s="56"/>
      <c r="F3876" s="56"/>
    </row>
    <row r="3877" spans="1:6" x14ac:dyDescent="0.25">
      <c r="A3877" s="56">
        <v>33097</v>
      </c>
      <c r="E3877" s="56"/>
      <c r="F3877" s="56"/>
    </row>
    <row r="3878" spans="1:6" x14ac:dyDescent="0.25">
      <c r="A3878" s="56">
        <v>33098</v>
      </c>
      <c r="E3878" s="56"/>
      <c r="F3878" s="56"/>
    </row>
    <row r="3879" spans="1:6" x14ac:dyDescent="0.25">
      <c r="A3879" s="56">
        <v>33099</v>
      </c>
      <c r="E3879" s="56"/>
      <c r="F3879" s="56"/>
    </row>
    <row r="3880" spans="1:6" x14ac:dyDescent="0.25">
      <c r="A3880" s="56">
        <v>33100</v>
      </c>
      <c r="E3880" s="56"/>
      <c r="F3880" s="56"/>
    </row>
    <row r="3881" spans="1:6" x14ac:dyDescent="0.25">
      <c r="A3881" s="56">
        <v>33101</v>
      </c>
      <c r="E3881" s="56"/>
      <c r="F3881" s="56"/>
    </row>
    <row r="3882" spans="1:6" x14ac:dyDescent="0.25">
      <c r="A3882" s="56">
        <v>33102</v>
      </c>
      <c r="E3882" s="56"/>
      <c r="F3882" s="56"/>
    </row>
    <row r="3883" spans="1:6" x14ac:dyDescent="0.25">
      <c r="A3883" s="56">
        <v>33103</v>
      </c>
      <c r="E3883" s="56"/>
      <c r="F3883" s="56"/>
    </row>
    <row r="3884" spans="1:6" x14ac:dyDescent="0.25">
      <c r="A3884" s="56">
        <v>33104</v>
      </c>
      <c r="E3884" s="56"/>
      <c r="F3884" s="56"/>
    </row>
    <row r="3885" spans="1:6" x14ac:dyDescent="0.25">
      <c r="A3885" s="56">
        <v>33105</v>
      </c>
      <c r="E3885" s="56"/>
      <c r="F3885" s="56"/>
    </row>
    <row r="3886" spans="1:6" x14ac:dyDescent="0.25">
      <c r="A3886" s="56">
        <v>33106</v>
      </c>
      <c r="E3886" s="56"/>
      <c r="F3886" s="56"/>
    </row>
    <row r="3887" spans="1:6" x14ac:dyDescent="0.25">
      <c r="A3887" s="56">
        <v>33107</v>
      </c>
      <c r="E3887" s="56"/>
      <c r="F3887" s="56"/>
    </row>
    <row r="3888" spans="1:6" x14ac:dyDescent="0.25">
      <c r="A3888" s="56">
        <v>33108</v>
      </c>
      <c r="E3888" s="56"/>
      <c r="F3888" s="56"/>
    </row>
    <row r="3889" spans="1:6" x14ac:dyDescent="0.25">
      <c r="A3889" s="56">
        <v>33109</v>
      </c>
      <c r="E3889" s="56"/>
      <c r="F3889" s="56"/>
    </row>
    <row r="3890" spans="1:6" x14ac:dyDescent="0.25">
      <c r="A3890" s="56">
        <v>33110</v>
      </c>
      <c r="E3890" s="56"/>
      <c r="F3890" s="56"/>
    </row>
    <row r="3891" spans="1:6" x14ac:dyDescent="0.25">
      <c r="A3891" s="56">
        <v>33111</v>
      </c>
      <c r="E3891" s="56"/>
      <c r="F3891" s="56"/>
    </row>
    <row r="3892" spans="1:6" x14ac:dyDescent="0.25">
      <c r="A3892" s="56">
        <v>33112</v>
      </c>
      <c r="E3892" s="56"/>
      <c r="F3892" s="56"/>
    </row>
    <row r="3893" spans="1:6" x14ac:dyDescent="0.25">
      <c r="A3893" s="56">
        <v>33113</v>
      </c>
      <c r="E3893" s="56"/>
      <c r="F3893" s="56"/>
    </row>
    <row r="3894" spans="1:6" x14ac:dyDescent="0.25">
      <c r="A3894" s="56">
        <v>33114</v>
      </c>
      <c r="E3894" s="56"/>
      <c r="F3894" s="56"/>
    </row>
    <row r="3895" spans="1:6" x14ac:dyDescent="0.25">
      <c r="A3895" s="56">
        <v>33115</v>
      </c>
      <c r="E3895" s="56"/>
      <c r="F3895" s="56"/>
    </row>
    <row r="3896" spans="1:6" x14ac:dyDescent="0.25">
      <c r="A3896" s="56">
        <v>33116</v>
      </c>
      <c r="E3896" s="56"/>
      <c r="F3896" s="56"/>
    </row>
    <row r="3897" spans="1:6" x14ac:dyDescent="0.25">
      <c r="A3897" s="56">
        <v>33117</v>
      </c>
      <c r="E3897" s="56"/>
      <c r="F3897" s="56"/>
    </row>
    <row r="3898" spans="1:6" x14ac:dyDescent="0.25">
      <c r="A3898" s="56">
        <v>33118</v>
      </c>
      <c r="E3898" s="56"/>
      <c r="F3898" s="56"/>
    </row>
    <row r="3899" spans="1:6" x14ac:dyDescent="0.25">
      <c r="A3899" s="56">
        <v>33119</v>
      </c>
      <c r="E3899" s="56"/>
      <c r="F3899" s="56"/>
    </row>
    <row r="3900" spans="1:6" x14ac:dyDescent="0.25">
      <c r="A3900" s="56">
        <v>33120</v>
      </c>
      <c r="E3900" s="56"/>
      <c r="F3900" s="56"/>
    </row>
    <row r="3901" spans="1:6" x14ac:dyDescent="0.25">
      <c r="A3901" s="56">
        <v>33121</v>
      </c>
      <c r="E3901" s="56"/>
      <c r="F3901" s="56"/>
    </row>
    <row r="3902" spans="1:6" x14ac:dyDescent="0.25">
      <c r="A3902" s="56">
        <v>33122</v>
      </c>
      <c r="E3902" s="56"/>
      <c r="F3902" s="56"/>
    </row>
    <row r="3903" spans="1:6" x14ac:dyDescent="0.25">
      <c r="A3903" s="56">
        <v>33123</v>
      </c>
      <c r="E3903" s="56"/>
      <c r="F3903" s="56"/>
    </row>
    <row r="3904" spans="1:6" x14ac:dyDescent="0.25">
      <c r="A3904" s="56">
        <v>33124</v>
      </c>
      <c r="E3904" s="56"/>
      <c r="F3904" s="56"/>
    </row>
    <row r="3905" spans="1:6" x14ac:dyDescent="0.25">
      <c r="A3905" s="56">
        <v>33125</v>
      </c>
      <c r="E3905" s="56"/>
      <c r="F3905" s="56"/>
    </row>
    <row r="3906" spans="1:6" x14ac:dyDescent="0.25">
      <c r="A3906" s="56">
        <v>33126</v>
      </c>
      <c r="E3906" s="56"/>
      <c r="F3906" s="56"/>
    </row>
    <row r="3907" spans="1:6" x14ac:dyDescent="0.25">
      <c r="A3907" s="56">
        <v>33127</v>
      </c>
      <c r="E3907" s="56"/>
      <c r="F3907" s="56"/>
    </row>
    <row r="3908" spans="1:6" x14ac:dyDescent="0.25">
      <c r="A3908" s="56">
        <v>33128</v>
      </c>
      <c r="E3908" s="56"/>
      <c r="F3908" s="56"/>
    </row>
    <row r="3909" spans="1:6" x14ac:dyDescent="0.25">
      <c r="A3909" s="56">
        <v>33129</v>
      </c>
      <c r="E3909" s="56"/>
      <c r="F3909" s="56"/>
    </row>
    <row r="3910" spans="1:6" x14ac:dyDescent="0.25">
      <c r="A3910" s="56">
        <v>33130</v>
      </c>
      <c r="E3910" s="56"/>
      <c r="F3910" s="56"/>
    </row>
    <row r="3911" spans="1:6" x14ac:dyDescent="0.25">
      <c r="A3911" s="56">
        <v>33131</v>
      </c>
      <c r="E3911" s="56"/>
      <c r="F3911" s="56"/>
    </row>
    <row r="3912" spans="1:6" x14ac:dyDescent="0.25">
      <c r="A3912" s="56">
        <v>33132</v>
      </c>
      <c r="E3912" s="56"/>
      <c r="F3912" s="56"/>
    </row>
    <row r="3913" spans="1:6" x14ac:dyDescent="0.25">
      <c r="A3913" s="56">
        <v>33133</v>
      </c>
      <c r="E3913" s="56"/>
      <c r="F3913" s="56"/>
    </row>
    <row r="3914" spans="1:6" x14ac:dyDescent="0.25">
      <c r="A3914" s="56">
        <v>33134</v>
      </c>
      <c r="E3914" s="56"/>
      <c r="F3914" s="56"/>
    </row>
    <row r="3915" spans="1:6" x14ac:dyDescent="0.25">
      <c r="A3915" s="56">
        <v>33135</v>
      </c>
      <c r="E3915" s="56"/>
      <c r="F3915" s="56"/>
    </row>
    <row r="3916" spans="1:6" x14ac:dyDescent="0.25">
      <c r="A3916" s="56">
        <v>33136</v>
      </c>
      <c r="E3916" s="56"/>
      <c r="F3916" s="56"/>
    </row>
    <row r="3917" spans="1:6" x14ac:dyDescent="0.25">
      <c r="A3917" s="56">
        <v>33137</v>
      </c>
      <c r="E3917" s="56"/>
      <c r="F3917" s="56"/>
    </row>
    <row r="3918" spans="1:6" x14ac:dyDescent="0.25">
      <c r="A3918" s="56">
        <v>33138</v>
      </c>
      <c r="E3918" s="56"/>
      <c r="F3918" s="56"/>
    </row>
    <row r="3919" spans="1:6" x14ac:dyDescent="0.25">
      <c r="A3919" s="56">
        <v>33139</v>
      </c>
      <c r="E3919" s="56"/>
      <c r="F3919" s="56"/>
    </row>
    <row r="3920" spans="1:6" x14ac:dyDescent="0.25">
      <c r="A3920" s="56">
        <v>33140</v>
      </c>
      <c r="E3920" s="56"/>
      <c r="F3920" s="56"/>
    </row>
    <row r="3921" spans="1:6" x14ac:dyDescent="0.25">
      <c r="A3921" s="56">
        <v>33141</v>
      </c>
      <c r="E3921" s="56"/>
      <c r="F3921" s="56"/>
    </row>
    <row r="3922" spans="1:6" x14ac:dyDescent="0.25">
      <c r="A3922" s="56">
        <v>33142</v>
      </c>
      <c r="E3922" s="56"/>
      <c r="F3922" s="56"/>
    </row>
    <row r="3923" spans="1:6" x14ac:dyDescent="0.25">
      <c r="A3923" s="56">
        <v>33143</v>
      </c>
      <c r="E3923" s="56"/>
      <c r="F3923" s="56"/>
    </row>
    <row r="3924" spans="1:6" x14ac:dyDescent="0.25">
      <c r="A3924" s="56">
        <v>33144</v>
      </c>
      <c r="E3924" s="56"/>
      <c r="F3924" s="56"/>
    </row>
    <row r="3925" spans="1:6" x14ac:dyDescent="0.25">
      <c r="A3925" s="56">
        <v>33145</v>
      </c>
      <c r="E3925" s="56"/>
      <c r="F3925" s="56"/>
    </row>
    <row r="3926" spans="1:6" x14ac:dyDescent="0.25">
      <c r="A3926" s="56">
        <v>33146</v>
      </c>
      <c r="E3926" s="56"/>
      <c r="F3926" s="56"/>
    </row>
    <row r="3927" spans="1:6" x14ac:dyDescent="0.25">
      <c r="A3927" s="56">
        <v>33147</v>
      </c>
      <c r="E3927" s="56"/>
      <c r="F3927" s="56"/>
    </row>
    <row r="3928" spans="1:6" x14ac:dyDescent="0.25">
      <c r="A3928" s="56">
        <v>33148</v>
      </c>
      <c r="E3928" s="56"/>
      <c r="F3928" s="56"/>
    </row>
    <row r="3929" spans="1:6" x14ac:dyDescent="0.25">
      <c r="A3929" s="56">
        <v>33149</v>
      </c>
      <c r="E3929" s="56"/>
      <c r="F3929" s="56"/>
    </row>
    <row r="3930" spans="1:6" x14ac:dyDescent="0.25">
      <c r="A3930" s="56">
        <v>33150</v>
      </c>
      <c r="E3930" s="56"/>
      <c r="F3930" s="56"/>
    </row>
    <row r="3931" spans="1:6" x14ac:dyDescent="0.25">
      <c r="A3931" s="56">
        <v>33151</v>
      </c>
      <c r="E3931" s="56"/>
      <c r="F3931" s="56"/>
    </row>
    <row r="3932" spans="1:6" x14ac:dyDescent="0.25">
      <c r="A3932" s="56">
        <v>33152</v>
      </c>
      <c r="E3932" s="56"/>
      <c r="F3932" s="56"/>
    </row>
    <row r="3933" spans="1:6" x14ac:dyDescent="0.25">
      <c r="A3933" s="56">
        <v>33153</v>
      </c>
      <c r="E3933" s="56"/>
      <c r="F3933" s="56"/>
    </row>
    <row r="3934" spans="1:6" x14ac:dyDescent="0.25">
      <c r="A3934" s="56">
        <v>33154</v>
      </c>
      <c r="E3934" s="56"/>
      <c r="F3934" s="56"/>
    </row>
    <row r="3935" spans="1:6" x14ac:dyDescent="0.25">
      <c r="A3935" s="56">
        <v>33155</v>
      </c>
      <c r="E3935" s="56"/>
      <c r="F3935" s="56"/>
    </row>
    <row r="3936" spans="1:6" x14ac:dyDescent="0.25">
      <c r="A3936" s="56">
        <v>33156</v>
      </c>
      <c r="E3936" s="56"/>
      <c r="F3936" s="56"/>
    </row>
    <row r="3937" spans="1:6" x14ac:dyDescent="0.25">
      <c r="A3937" s="56">
        <v>33157</v>
      </c>
      <c r="E3937" s="56"/>
      <c r="F3937" s="56"/>
    </row>
    <row r="3938" spans="1:6" x14ac:dyDescent="0.25">
      <c r="A3938" s="56">
        <v>33158</v>
      </c>
      <c r="E3938" s="56"/>
      <c r="F3938" s="56"/>
    </row>
    <row r="3939" spans="1:6" x14ac:dyDescent="0.25">
      <c r="A3939" s="56">
        <v>33159</v>
      </c>
      <c r="E3939" s="56"/>
      <c r="F3939" s="56"/>
    </row>
    <row r="3940" spans="1:6" x14ac:dyDescent="0.25">
      <c r="A3940" s="56">
        <v>33160</v>
      </c>
      <c r="E3940" s="56"/>
      <c r="F3940" s="56"/>
    </row>
    <row r="3941" spans="1:6" x14ac:dyDescent="0.25">
      <c r="A3941" s="56">
        <v>33161</v>
      </c>
      <c r="E3941" s="56"/>
      <c r="F3941" s="56"/>
    </row>
    <row r="3942" spans="1:6" x14ac:dyDescent="0.25">
      <c r="A3942" s="56">
        <v>33162</v>
      </c>
      <c r="E3942" s="56"/>
      <c r="F3942" s="56"/>
    </row>
    <row r="3943" spans="1:6" x14ac:dyDescent="0.25">
      <c r="A3943" s="56">
        <v>33163</v>
      </c>
      <c r="E3943" s="56"/>
      <c r="F3943" s="56"/>
    </row>
    <row r="3944" spans="1:6" x14ac:dyDescent="0.25">
      <c r="A3944" s="56">
        <v>33164</v>
      </c>
      <c r="E3944" s="56"/>
      <c r="F3944" s="56"/>
    </row>
    <row r="3945" spans="1:6" x14ac:dyDescent="0.25">
      <c r="A3945" s="56">
        <v>33165</v>
      </c>
      <c r="E3945" s="56"/>
      <c r="F3945" s="56"/>
    </row>
    <row r="3946" spans="1:6" x14ac:dyDescent="0.25">
      <c r="A3946" s="56">
        <v>33166</v>
      </c>
      <c r="E3946" s="56"/>
      <c r="F3946" s="56"/>
    </row>
    <row r="3947" spans="1:6" x14ac:dyDescent="0.25">
      <c r="A3947" s="56">
        <v>33167</v>
      </c>
      <c r="E3947" s="56"/>
      <c r="F3947" s="56"/>
    </row>
    <row r="3948" spans="1:6" x14ac:dyDescent="0.25">
      <c r="A3948" s="56">
        <v>33168</v>
      </c>
      <c r="E3948" s="56"/>
      <c r="F3948" s="56"/>
    </row>
    <row r="3949" spans="1:6" x14ac:dyDescent="0.25">
      <c r="A3949" s="56">
        <v>33169</v>
      </c>
      <c r="E3949" s="56"/>
      <c r="F3949" s="56"/>
    </row>
    <row r="3950" spans="1:6" x14ac:dyDescent="0.25">
      <c r="A3950" s="56">
        <v>33170</v>
      </c>
      <c r="E3950" s="56"/>
      <c r="F3950" s="56"/>
    </row>
    <row r="3951" spans="1:6" x14ac:dyDescent="0.25">
      <c r="A3951" s="56">
        <v>33171</v>
      </c>
      <c r="E3951" s="56"/>
      <c r="F3951" s="56"/>
    </row>
    <row r="3952" spans="1:6" x14ac:dyDescent="0.25">
      <c r="A3952" s="56">
        <v>33172</v>
      </c>
      <c r="E3952" s="56"/>
      <c r="F3952" s="56"/>
    </row>
    <row r="3953" spans="1:6" x14ac:dyDescent="0.25">
      <c r="A3953" s="56">
        <v>33173</v>
      </c>
      <c r="E3953" s="56"/>
      <c r="F3953" s="56"/>
    </row>
    <row r="3954" spans="1:6" x14ac:dyDescent="0.25">
      <c r="A3954" s="56">
        <v>33174</v>
      </c>
      <c r="E3954" s="56"/>
      <c r="F3954" s="56"/>
    </row>
    <row r="3955" spans="1:6" x14ac:dyDescent="0.25">
      <c r="A3955" s="56">
        <v>33175</v>
      </c>
      <c r="E3955" s="56"/>
      <c r="F3955" s="56"/>
    </row>
    <row r="3956" spans="1:6" x14ac:dyDescent="0.25">
      <c r="A3956" s="56">
        <v>33176</v>
      </c>
      <c r="E3956" s="56"/>
      <c r="F3956" s="56"/>
    </row>
    <row r="3957" spans="1:6" x14ac:dyDescent="0.25">
      <c r="A3957" s="56">
        <v>33177</v>
      </c>
      <c r="E3957" s="56"/>
      <c r="F3957" s="56"/>
    </row>
    <row r="3958" spans="1:6" x14ac:dyDescent="0.25">
      <c r="A3958" s="56">
        <v>33178</v>
      </c>
      <c r="E3958" s="56"/>
      <c r="F3958" s="56"/>
    </row>
    <row r="3959" spans="1:6" x14ac:dyDescent="0.25">
      <c r="A3959" s="56">
        <v>33179</v>
      </c>
      <c r="E3959" s="56"/>
      <c r="F3959" s="56"/>
    </row>
    <row r="3960" spans="1:6" x14ac:dyDescent="0.25">
      <c r="A3960" s="56">
        <v>33180</v>
      </c>
      <c r="E3960" s="56"/>
      <c r="F3960" s="56"/>
    </row>
    <row r="3961" spans="1:6" x14ac:dyDescent="0.25">
      <c r="A3961" s="56">
        <v>33181</v>
      </c>
      <c r="E3961" s="56"/>
      <c r="F3961" s="56"/>
    </row>
    <row r="3962" spans="1:6" x14ac:dyDescent="0.25">
      <c r="A3962" s="56">
        <v>33182</v>
      </c>
      <c r="E3962" s="56"/>
      <c r="F3962" s="56"/>
    </row>
    <row r="3963" spans="1:6" x14ac:dyDescent="0.25">
      <c r="A3963" s="56">
        <v>33183</v>
      </c>
      <c r="E3963" s="56"/>
      <c r="F3963" s="56"/>
    </row>
    <row r="3964" spans="1:6" x14ac:dyDescent="0.25">
      <c r="A3964" s="56">
        <v>33184</v>
      </c>
      <c r="E3964" s="56"/>
      <c r="F3964" s="56"/>
    </row>
    <row r="3965" spans="1:6" x14ac:dyDescent="0.25">
      <c r="A3965" s="56">
        <v>33185</v>
      </c>
      <c r="E3965" s="56"/>
      <c r="F3965" s="56"/>
    </row>
    <row r="3966" spans="1:6" x14ac:dyDescent="0.25">
      <c r="A3966" s="56">
        <v>33186</v>
      </c>
      <c r="E3966" s="56"/>
      <c r="F3966" s="56"/>
    </row>
    <row r="3967" spans="1:6" x14ac:dyDescent="0.25">
      <c r="A3967" s="56">
        <v>33187</v>
      </c>
      <c r="E3967" s="56"/>
      <c r="F3967" s="56"/>
    </row>
    <row r="3968" spans="1:6" x14ac:dyDescent="0.25">
      <c r="A3968" s="56">
        <v>33188</v>
      </c>
      <c r="E3968" s="56"/>
      <c r="F3968" s="56"/>
    </row>
    <row r="3969" spans="1:6" x14ac:dyDescent="0.25">
      <c r="A3969" s="56">
        <v>33189</v>
      </c>
      <c r="E3969" s="56"/>
      <c r="F3969" s="56"/>
    </row>
    <row r="3970" spans="1:6" x14ac:dyDescent="0.25">
      <c r="A3970" s="56">
        <v>33190</v>
      </c>
      <c r="E3970" s="56"/>
      <c r="F3970" s="56"/>
    </row>
    <row r="3971" spans="1:6" x14ac:dyDescent="0.25">
      <c r="A3971" s="56">
        <v>33191</v>
      </c>
      <c r="E3971" s="56"/>
      <c r="F3971" s="56"/>
    </row>
    <row r="3972" spans="1:6" x14ac:dyDescent="0.25">
      <c r="A3972" s="56">
        <v>33192</v>
      </c>
      <c r="E3972" s="56"/>
      <c r="F3972" s="56"/>
    </row>
    <row r="3973" spans="1:6" x14ac:dyDescent="0.25">
      <c r="A3973" s="56">
        <v>33193</v>
      </c>
      <c r="E3973" s="56"/>
      <c r="F3973" s="56"/>
    </row>
    <row r="3974" spans="1:6" x14ac:dyDescent="0.25">
      <c r="A3974" s="56">
        <v>33194</v>
      </c>
      <c r="E3974" s="56"/>
      <c r="F3974" s="56"/>
    </row>
    <row r="3975" spans="1:6" x14ac:dyDescent="0.25">
      <c r="A3975" s="56">
        <v>33195</v>
      </c>
      <c r="E3975" s="56"/>
      <c r="F3975" s="56"/>
    </row>
    <row r="3976" spans="1:6" x14ac:dyDescent="0.25">
      <c r="A3976" s="56">
        <v>33196</v>
      </c>
      <c r="E3976" s="56"/>
      <c r="F3976" s="56"/>
    </row>
    <row r="3977" spans="1:6" x14ac:dyDescent="0.25">
      <c r="A3977" s="56">
        <v>33197</v>
      </c>
      <c r="E3977" s="56"/>
      <c r="F3977" s="56"/>
    </row>
    <row r="3978" spans="1:6" x14ac:dyDescent="0.25">
      <c r="A3978" s="56">
        <v>33198</v>
      </c>
      <c r="E3978" s="56"/>
      <c r="F3978" s="56"/>
    </row>
    <row r="3979" spans="1:6" x14ac:dyDescent="0.25">
      <c r="A3979" s="56">
        <v>33199</v>
      </c>
      <c r="E3979" s="56"/>
      <c r="F3979" s="56"/>
    </row>
    <row r="3980" spans="1:6" x14ac:dyDescent="0.25">
      <c r="A3980" s="56">
        <v>33200</v>
      </c>
      <c r="E3980" s="56"/>
      <c r="F3980" s="56"/>
    </row>
    <row r="3981" spans="1:6" x14ac:dyDescent="0.25">
      <c r="A3981" s="56">
        <v>33201</v>
      </c>
      <c r="E3981" s="56"/>
      <c r="F3981" s="56"/>
    </row>
    <row r="3982" spans="1:6" x14ac:dyDescent="0.25">
      <c r="A3982" s="56">
        <v>33202</v>
      </c>
      <c r="E3982" s="56"/>
      <c r="F3982" s="56"/>
    </row>
    <row r="3983" spans="1:6" x14ac:dyDescent="0.25">
      <c r="A3983" s="56">
        <v>33203</v>
      </c>
      <c r="E3983" s="56"/>
      <c r="F3983" s="56"/>
    </row>
    <row r="3984" spans="1:6" x14ac:dyDescent="0.25">
      <c r="A3984" s="56">
        <v>33204</v>
      </c>
      <c r="E3984" s="56"/>
      <c r="F3984" s="56"/>
    </row>
    <row r="3985" spans="1:6" x14ac:dyDescent="0.25">
      <c r="A3985" s="56">
        <v>33205</v>
      </c>
      <c r="E3985" s="56"/>
      <c r="F3985" s="56"/>
    </row>
    <row r="3986" spans="1:6" x14ac:dyDescent="0.25">
      <c r="A3986" s="56">
        <v>33206</v>
      </c>
      <c r="E3986" s="56"/>
      <c r="F3986" s="56"/>
    </row>
    <row r="3987" spans="1:6" x14ac:dyDescent="0.25">
      <c r="A3987" s="56">
        <v>33207</v>
      </c>
      <c r="E3987" s="56"/>
      <c r="F3987" s="56"/>
    </row>
    <row r="3988" spans="1:6" x14ac:dyDescent="0.25">
      <c r="A3988" s="56">
        <v>33208</v>
      </c>
      <c r="E3988" s="56"/>
      <c r="F3988" s="56"/>
    </row>
    <row r="3989" spans="1:6" x14ac:dyDescent="0.25">
      <c r="A3989" s="56">
        <v>33209</v>
      </c>
      <c r="E3989" s="56"/>
      <c r="F3989" s="56"/>
    </row>
    <row r="3990" spans="1:6" x14ac:dyDescent="0.25">
      <c r="A3990" s="56">
        <v>33210</v>
      </c>
      <c r="E3990" s="56"/>
      <c r="F3990" s="56"/>
    </row>
    <row r="3991" spans="1:6" x14ac:dyDescent="0.25">
      <c r="A3991" s="56">
        <v>33211</v>
      </c>
      <c r="E3991" s="56"/>
      <c r="F3991" s="56"/>
    </row>
    <row r="3992" spans="1:6" x14ac:dyDescent="0.25">
      <c r="A3992" s="56">
        <v>33212</v>
      </c>
      <c r="E3992" s="56"/>
      <c r="F3992" s="56"/>
    </row>
    <row r="3993" spans="1:6" x14ac:dyDescent="0.25">
      <c r="A3993" s="56">
        <v>33213</v>
      </c>
      <c r="E3993" s="56"/>
      <c r="F3993" s="56"/>
    </row>
    <row r="3994" spans="1:6" x14ac:dyDescent="0.25">
      <c r="A3994" s="56">
        <v>33214</v>
      </c>
      <c r="E3994" s="56"/>
      <c r="F3994" s="56"/>
    </row>
    <row r="3995" spans="1:6" x14ac:dyDescent="0.25">
      <c r="A3995" s="56">
        <v>33215</v>
      </c>
      <c r="E3995" s="56"/>
      <c r="F3995" s="56"/>
    </row>
    <row r="3996" spans="1:6" x14ac:dyDescent="0.25">
      <c r="A3996" s="56">
        <v>33216</v>
      </c>
      <c r="E3996" s="56"/>
      <c r="F3996" s="56"/>
    </row>
    <row r="3997" spans="1:6" x14ac:dyDescent="0.25">
      <c r="A3997" s="56">
        <v>33217</v>
      </c>
      <c r="E3997" s="56"/>
      <c r="F3997" s="56"/>
    </row>
    <row r="3998" spans="1:6" x14ac:dyDescent="0.25">
      <c r="A3998" s="56">
        <v>33218</v>
      </c>
      <c r="E3998" s="56"/>
      <c r="F3998" s="56"/>
    </row>
    <row r="3999" spans="1:6" x14ac:dyDescent="0.25">
      <c r="A3999" s="56">
        <v>33219</v>
      </c>
      <c r="E3999" s="56"/>
      <c r="F3999" s="56"/>
    </row>
    <row r="4000" spans="1:6" x14ac:dyDescent="0.25">
      <c r="A4000" s="56">
        <v>33220</v>
      </c>
      <c r="E4000" s="56"/>
      <c r="F4000" s="56"/>
    </row>
    <row r="4001" spans="1:6" x14ac:dyDescent="0.25">
      <c r="A4001" s="56">
        <v>33221</v>
      </c>
      <c r="E4001" s="56"/>
      <c r="F4001" s="56"/>
    </row>
    <row r="4002" spans="1:6" x14ac:dyDescent="0.25">
      <c r="A4002" s="56">
        <v>33222</v>
      </c>
      <c r="E4002" s="56"/>
      <c r="F4002" s="56"/>
    </row>
    <row r="4003" spans="1:6" x14ac:dyDescent="0.25">
      <c r="A4003" s="56">
        <v>33223</v>
      </c>
      <c r="E4003" s="56"/>
      <c r="F4003" s="56"/>
    </row>
    <row r="4004" spans="1:6" x14ac:dyDescent="0.25">
      <c r="A4004" s="56">
        <v>33224</v>
      </c>
      <c r="E4004" s="56"/>
      <c r="F4004" s="56"/>
    </row>
    <row r="4005" spans="1:6" x14ac:dyDescent="0.25">
      <c r="A4005" s="56">
        <v>33225</v>
      </c>
      <c r="E4005" s="56"/>
      <c r="F4005" s="56"/>
    </row>
    <row r="4006" spans="1:6" x14ac:dyDescent="0.25">
      <c r="A4006" s="56">
        <v>33226</v>
      </c>
      <c r="E4006" s="56"/>
      <c r="F4006" s="56"/>
    </row>
    <row r="4007" spans="1:6" x14ac:dyDescent="0.25">
      <c r="A4007" s="56">
        <v>33227</v>
      </c>
      <c r="E4007" s="56"/>
      <c r="F4007" s="56"/>
    </row>
    <row r="4008" spans="1:6" x14ac:dyDescent="0.25">
      <c r="A4008" s="56">
        <v>33228</v>
      </c>
      <c r="E4008" s="56"/>
      <c r="F4008" s="56"/>
    </row>
    <row r="4009" spans="1:6" x14ac:dyDescent="0.25">
      <c r="A4009" s="56">
        <v>33229</v>
      </c>
      <c r="E4009" s="56"/>
      <c r="F4009" s="56"/>
    </row>
    <row r="4010" spans="1:6" x14ac:dyDescent="0.25">
      <c r="A4010" s="56">
        <v>33230</v>
      </c>
      <c r="E4010" s="56"/>
      <c r="F4010" s="56"/>
    </row>
    <row r="4011" spans="1:6" x14ac:dyDescent="0.25">
      <c r="A4011" s="56">
        <v>33231</v>
      </c>
      <c r="E4011" s="56"/>
      <c r="F4011" s="56"/>
    </row>
    <row r="4012" spans="1:6" x14ac:dyDescent="0.25">
      <c r="A4012" s="56">
        <v>33232</v>
      </c>
      <c r="E4012" s="56"/>
      <c r="F4012" s="56"/>
    </row>
    <row r="4013" spans="1:6" x14ac:dyDescent="0.25">
      <c r="A4013" s="56">
        <v>33233</v>
      </c>
      <c r="E4013" s="56"/>
      <c r="F4013" s="56"/>
    </row>
    <row r="4014" spans="1:6" x14ac:dyDescent="0.25">
      <c r="A4014" s="56">
        <v>33234</v>
      </c>
      <c r="E4014" s="56"/>
      <c r="F4014" s="56"/>
    </row>
    <row r="4015" spans="1:6" x14ac:dyDescent="0.25">
      <c r="A4015" s="56">
        <v>33235</v>
      </c>
      <c r="E4015" s="56"/>
      <c r="F4015" s="56"/>
    </row>
    <row r="4016" spans="1:6" x14ac:dyDescent="0.25">
      <c r="A4016" s="56">
        <v>33236</v>
      </c>
      <c r="E4016" s="56"/>
      <c r="F4016" s="56"/>
    </row>
    <row r="4017" spans="1:6" x14ac:dyDescent="0.25">
      <c r="A4017" s="56">
        <v>33237</v>
      </c>
      <c r="E4017" s="56"/>
      <c r="F4017" s="56"/>
    </row>
    <row r="4018" spans="1:6" x14ac:dyDescent="0.25">
      <c r="A4018" s="56">
        <v>33238</v>
      </c>
      <c r="E4018" s="56"/>
      <c r="F4018" s="56"/>
    </row>
    <row r="4019" spans="1:6" x14ac:dyDescent="0.25">
      <c r="A4019" s="56">
        <v>33239</v>
      </c>
      <c r="E4019" s="56"/>
      <c r="F4019" s="56"/>
    </row>
    <row r="4020" spans="1:6" x14ac:dyDescent="0.25">
      <c r="A4020" s="56">
        <v>33240</v>
      </c>
      <c r="E4020" s="56"/>
      <c r="F4020" s="56"/>
    </row>
    <row r="4021" spans="1:6" x14ac:dyDescent="0.25">
      <c r="A4021" s="56">
        <v>33241</v>
      </c>
      <c r="E4021" s="56"/>
      <c r="F4021" s="56"/>
    </row>
    <row r="4022" spans="1:6" x14ac:dyDescent="0.25">
      <c r="A4022" s="56">
        <v>33242</v>
      </c>
      <c r="E4022" s="56"/>
      <c r="F4022" s="56"/>
    </row>
    <row r="4023" spans="1:6" x14ac:dyDescent="0.25">
      <c r="A4023" s="56">
        <v>33243</v>
      </c>
      <c r="E4023" s="56"/>
      <c r="F4023" s="56"/>
    </row>
    <row r="4024" spans="1:6" x14ac:dyDescent="0.25">
      <c r="A4024" s="56">
        <v>33244</v>
      </c>
      <c r="E4024" s="56"/>
      <c r="F4024" s="56"/>
    </row>
    <row r="4025" spans="1:6" x14ac:dyDescent="0.25">
      <c r="A4025" s="56">
        <v>33245</v>
      </c>
      <c r="E4025" s="56"/>
      <c r="F4025" s="56"/>
    </row>
    <row r="4026" spans="1:6" x14ac:dyDescent="0.25">
      <c r="A4026" s="56">
        <v>33246</v>
      </c>
      <c r="E4026" s="56"/>
      <c r="F4026" s="56"/>
    </row>
    <row r="4027" spans="1:6" x14ac:dyDescent="0.25">
      <c r="A4027" s="56">
        <v>33247</v>
      </c>
      <c r="E4027" s="56"/>
      <c r="F4027" s="56"/>
    </row>
    <row r="4028" spans="1:6" x14ac:dyDescent="0.25">
      <c r="A4028" s="56">
        <v>33248</v>
      </c>
      <c r="E4028" s="56"/>
      <c r="F4028" s="56"/>
    </row>
    <row r="4029" spans="1:6" x14ac:dyDescent="0.25">
      <c r="A4029" s="56">
        <v>33249</v>
      </c>
      <c r="E4029" s="56"/>
      <c r="F4029" s="56"/>
    </row>
    <row r="4030" spans="1:6" x14ac:dyDescent="0.25">
      <c r="A4030" s="56">
        <v>33250</v>
      </c>
      <c r="E4030" s="56"/>
      <c r="F4030" s="56"/>
    </row>
    <row r="4031" spans="1:6" x14ac:dyDescent="0.25">
      <c r="A4031" s="56">
        <v>33251</v>
      </c>
      <c r="E4031" s="56"/>
      <c r="F4031" s="56"/>
    </row>
    <row r="4032" spans="1:6" x14ac:dyDescent="0.25">
      <c r="A4032" s="56">
        <v>33252</v>
      </c>
      <c r="E4032" s="56"/>
      <c r="F4032" s="56"/>
    </row>
    <row r="4033" spans="1:6" x14ac:dyDescent="0.25">
      <c r="A4033" s="56">
        <v>33253</v>
      </c>
      <c r="E4033" s="56"/>
      <c r="F4033" s="56"/>
    </row>
    <row r="4034" spans="1:6" x14ac:dyDescent="0.25">
      <c r="A4034" s="56">
        <v>33254</v>
      </c>
      <c r="E4034" s="56"/>
      <c r="F4034" s="56"/>
    </row>
    <row r="4035" spans="1:6" x14ac:dyDescent="0.25">
      <c r="A4035" s="56">
        <v>33255</v>
      </c>
      <c r="E4035" s="56"/>
      <c r="F4035" s="56"/>
    </row>
    <row r="4036" spans="1:6" x14ac:dyDescent="0.25">
      <c r="A4036" s="56">
        <v>33256</v>
      </c>
      <c r="E4036" s="56"/>
      <c r="F4036" s="56"/>
    </row>
    <row r="4037" spans="1:6" x14ac:dyDescent="0.25">
      <c r="A4037" s="56">
        <v>33257</v>
      </c>
      <c r="E4037" s="56"/>
      <c r="F4037" s="56"/>
    </row>
    <row r="4038" spans="1:6" x14ac:dyDescent="0.25">
      <c r="A4038" s="56">
        <v>33258</v>
      </c>
      <c r="E4038" s="56"/>
      <c r="F4038" s="56"/>
    </row>
    <row r="4039" spans="1:6" x14ac:dyDescent="0.25">
      <c r="A4039" s="56">
        <v>33259</v>
      </c>
      <c r="E4039" s="56"/>
      <c r="F4039" s="56"/>
    </row>
    <row r="4040" spans="1:6" x14ac:dyDescent="0.25">
      <c r="A4040" s="56">
        <v>33260</v>
      </c>
      <c r="E4040" s="56"/>
      <c r="F4040" s="56"/>
    </row>
    <row r="4041" spans="1:6" x14ac:dyDescent="0.25">
      <c r="A4041" s="56">
        <v>33261</v>
      </c>
      <c r="E4041" s="56"/>
      <c r="F4041" s="56"/>
    </row>
    <row r="4042" spans="1:6" x14ac:dyDescent="0.25">
      <c r="A4042" s="56">
        <v>33262</v>
      </c>
      <c r="E4042" s="56"/>
      <c r="F4042" s="56"/>
    </row>
    <row r="4043" spans="1:6" x14ac:dyDescent="0.25">
      <c r="A4043" s="56">
        <v>33263</v>
      </c>
      <c r="E4043" s="56"/>
      <c r="F4043" s="56"/>
    </row>
    <row r="4044" spans="1:6" x14ac:dyDescent="0.25">
      <c r="A4044" s="56">
        <v>33264</v>
      </c>
      <c r="E4044" s="56"/>
      <c r="F4044" s="56"/>
    </row>
    <row r="4045" spans="1:6" x14ac:dyDescent="0.25">
      <c r="A4045" s="56">
        <v>33265</v>
      </c>
      <c r="E4045" s="56"/>
      <c r="F4045" s="56"/>
    </row>
    <row r="4046" spans="1:6" x14ac:dyDescent="0.25">
      <c r="A4046" s="56">
        <v>33266</v>
      </c>
      <c r="E4046" s="56"/>
      <c r="F4046" s="56"/>
    </row>
    <row r="4047" spans="1:6" x14ac:dyDescent="0.25">
      <c r="A4047" s="56">
        <v>33267</v>
      </c>
      <c r="E4047" s="56"/>
      <c r="F4047" s="56"/>
    </row>
    <row r="4048" spans="1:6" x14ac:dyDescent="0.25">
      <c r="A4048" s="56">
        <v>33268</v>
      </c>
      <c r="E4048" s="56"/>
      <c r="F4048" s="56"/>
    </row>
    <row r="4049" spans="1:6" x14ac:dyDescent="0.25">
      <c r="A4049" s="56">
        <v>33269</v>
      </c>
      <c r="E4049" s="56"/>
      <c r="F4049" s="56"/>
    </row>
    <row r="4050" spans="1:6" x14ac:dyDescent="0.25">
      <c r="A4050" s="56">
        <v>33270</v>
      </c>
      <c r="E4050" s="56"/>
      <c r="F4050" s="56"/>
    </row>
    <row r="4051" spans="1:6" x14ac:dyDescent="0.25">
      <c r="A4051" s="56">
        <v>33271</v>
      </c>
      <c r="E4051" s="56"/>
      <c r="F4051" s="56"/>
    </row>
    <row r="4052" spans="1:6" x14ac:dyDescent="0.25">
      <c r="A4052" s="56">
        <v>33272</v>
      </c>
      <c r="E4052" s="56"/>
      <c r="F4052" s="56"/>
    </row>
    <row r="4053" spans="1:6" x14ac:dyDescent="0.25">
      <c r="A4053" s="56">
        <v>33273</v>
      </c>
      <c r="E4053" s="56"/>
      <c r="F4053" s="56"/>
    </row>
    <row r="4054" spans="1:6" x14ac:dyDescent="0.25">
      <c r="A4054" s="56">
        <v>33274</v>
      </c>
      <c r="E4054" s="56"/>
      <c r="F4054" s="56"/>
    </row>
    <row r="4055" spans="1:6" x14ac:dyDescent="0.25">
      <c r="A4055" s="56">
        <v>33275</v>
      </c>
      <c r="E4055" s="56"/>
      <c r="F4055" s="56"/>
    </row>
    <row r="4056" spans="1:6" x14ac:dyDescent="0.25">
      <c r="A4056" s="56">
        <v>33276</v>
      </c>
      <c r="E4056" s="56"/>
      <c r="F4056" s="56"/>
    </row>
    <row r="4057" spans="1:6" x14ac:dyDescent="0.25">
      <c r="A4057" s="56">
        <v>33277</v>
      </c>
      <c r="E4057" s="56"/>
      <c r="F4057" s="56"/>
    </row>
    <row r="4058" spans="1:6" x14ac:dyDescent="0.25">
      <c r="A4058" s="56">
        <v>33278</v>
      </c>
      <c r="E4058" s="56"/>
      <c r="F4058" s="56"/>
    </row>
    <row r="4059" spans="1:6" x14ac:dyDescent="0.25">
      <c r="A4059" s="56">
        <v>33279</v>
      </c>
      <c r="E4059" s="56"/>
      <c r="F4059" s="56"/>
    </row>
    <row r="4060" spans="1:6" x14ac:dyDescent="0.25">
      <c r="A4060" s="56">
        <v>33280</v>
      </c>
      <c r="E4060" s="56"/>
      <c r="F4060" s="56"/>
    </row>
    <row r="4061" spans="1:6" x14ac:dyDescent="0.25">
      <c r="A4061" s="56">
        <v>33281</v>
      </c>
      <c r="E4061" s="56"/>
      <c r="F4061" s="56"/>
    </row>
    <row r="4062" spans="1:6" x14ac:dyDescent="0.25">
      <c r="A4062" s="56">
        <v>33282</v>
      </c>
      <c r="E4062" s="56"/>
      <c r="F4062" s="56"/>
    </row>
    <row r="4063" spans="1:6" x14ac:dyDescent="0.25">
      <c r="A4063" s="56">
        <v>33283</v>
      </c>
      <c r="E4063" s="56"/>
      <c r="F4063" s="56"/>
    </row>
    <row r="4064" spans="1:6" x14ac:dyDescent="0.25">
      <c r="A4064" s="56">
        <v>33284</v>
      </c>
      <c r="E4064" s="56"/>
      <c r="F4064" s="56"/>
    </row>
    <row r="4065" spans="1:6" x14ac:dyDescent="0.25">
      <c r="A4065" s="56">
        <v>33285</v>
      </c>
      <c r="E4065" s="56"/>
      <c r="F4065" s="56"/>
    </row>
    <row r="4066" spans="1:6" x14ac:dyDescent="0.25">
      <c r="A4066" s="56">
        <v>33286</v>
      </c>
      <c r="E4066" s="56"/>
      <c r="F4066" s="56"/>
    </row>
    <row r="4067" spans="1:6" x14ac:dyDescent="0.25">
      <c r="A4067" s="56">
        <v>33287</v>
      </c>
      <c r="E4067" s="56"/>
      <c r="F4067" s="56"/>
    </row>
    <row r="4068" spans="1:6" x14ac:dyDescent="0.25">
      <c r="A4068" s="56">
        <v>33288</v>
      </c>
      <c r="E4068" s="56"/>
      <c r="F4068" s="56"/>
    </row>
    <row r="4069" spans="1:6" x14ac:dyDescent="0.25">
      <c r="A4069" s="56">
        <v>33289</v>
      </c>
      <c r="E4069" s="56"/>
      <c r="F4069" s="56"/>
    </row>
    <row r="4070" spans="1:6" x14ac:dyDescent="0.25">
      <c r="A4070" s="56">
        <v>33290</v>
      </c>
      <c r="E4070" s="56"/>
      <c r="F4070" s="56"/>
    </row>
    <row r="4071" spans="1:6" x14ac:dyDescent="0.25">
      <c r="A4071" s="56">
        <v>33291</v>
      </c>
      <c r="E4071" s="56"/>
      <c r="F4071" s="56"/>
    </row>
    <row r="4072" spans="1:6" x14ac:dyDescent="0.25">
      <c r="A4072" s="56">
        <v>33292</v>
      </c>
      <c r="E4072" s="56"/>
      <c r="F4072" s="56"/>
    </row>
    <row r="4073" spans="1:6" x14ac:dyDescent="0.25">
      <c r="A4073" s="56">
        <v>33293</v>
      </c>
      <c r="E4073" s="56"/>
      <c r="F4073" s="56"/>
    </row>
    <row r="4074" spans="1:6" x14ac:dyDescent="0.25">
      <c r="A4074" s="56">
        <v>33294</v>
      </c>
      <c r="E4074" s="56"/>
      <c r="F4074" s="56"/>
    </row>
    <row r="4075" spans="1:6" x14ac:dyDescent="0.25">
      <c r="A4075" s="56">
        <v>33295</v>
      </c>
      <c r="E4075" s="56"/>
      <c r="F4075" s="56"/>
    </row>
    <row r="4076" spans="1:6" x14ac:dyDescent="0.25">
      <c r="A4076" s="56">
        <v>33296</v>
      </c>
      <c r="E4076" s="56"/>
      <c r="F4076" s="56"/>
    </row>
    <row r="4077" spans="1:6" x14ac:dyDescent="0.25">
      <c r="A4077" s="56">
        <v>33297</v>
      </c>
      <c r="E4077" s="56"/>
      <c r="F4077" s="56"/>
    </row>
    <row r="4078" spans="1:6" x14ac:dyDescent="0.25">
      <c r="A4078" s="56">
        <v>33298</v>
      </c>
      <c r="E4078" s="56"/>
      <c r="F4078" s="56"/>
    </row>
    <row r="4079" spans="1:6" x14ac:dyDescent="0.25">
      <c r="A4079" s="56">
        <v>33299</v>
      </c>
      <c r="E4079" s="56"/>
      <c r="F4079" s="56"/>
    </row>
    <row r="4080" spans="1:6" x14ac:dyDescent="0.25">
      <c r="A4080" s="56">
        <v>33300</v>
      </c>
      <c r="E4080" s="56"/>
      <c r="F4080" s="56"/>
    </row>
    <row r="4081" spans="1:6" x14ac:dyDescent="0.25">
      <c r="A4081" s="56">
        <v>33301</v>
      </c>
      <c r="E4081" s="56"/>
      <c r="F4081" s="56"/>
    </row>
    <row r="4082" spans="1:6" x14ac:dyDescent="0.25">
      <c r="A4082" s="56">
        <v>33302</v>
      </c>
      <c r="E4082" s="56"/>
      <c r="F4082" s="56"/>
    </row>
    <row r="4083" spans="1:6" x14ac:dyDescent="0.25">
      <c r="A4083" s="56">
        <v>33303</v>
      </c>
      <c r="E4083" s="56"/>
      <c r="F4083" s="56"/>
    </row>
    <row r="4084" spans="1:6" x14ac:dyDescent="0.25">
      <c r="A4084" s="56">
        <v>33304</v>
      </c>
      <c r="E4084" s="56"/>
      <c r="F4084" s="56"/>
    </row>
    <row r="4085" spans="1:6" x14ac:dyDescent="0.25">
      <c r="A4085" s="56">
        <v>33305</v>
      </c>
      <c r="E4085" s="56"/>
      <c r="F4085" s="56"/>
    </row>
    <row r="4086" spans="1:6" x14ac:dyDescent="0.25">
      <c r="A4086" s="56">
        <v>33306</v>
      </c>
      <c r="E4086" s="56"/>
      <c r="F4086" s="56"/>
    </row>
    <row r="4087" spans="1:6" x14ac:dyDescent="0.25">
      <c r="A4087" s="56">
        <v>33307</v>
      </c>
      <c r="E4087" s="56"/>
      <c r="F4087" s="56"/>
    </row>
    <row r="4088" spans="1:6" x14ac:dyDescent="0.25">
      <c r="A4088" s="56">
        <v>33308</v>
      </c>
      <c r="E4088" s="56"/>
      <c r="F4088" s="56"/>
    </row>
    <row r="4089" spans="1:6" x14ac:dyDescent="0.25">
      <c r="A4089" s="56">
        <v>33309</v>
      </c>
      <c r="E4089" s="56"/>
      <c r="F4089" s="56"/>
    </row>
    <row r="4090" spans="1:6" x14ac:dyDescent="0.25">
      <c r="A4090" s="56">
        <v>33310</v>
      </c>
      <c r="E4090" s="56"/>
      <c r="F4090" s="56"/>
    </row>
    <row r="4091" spans="1:6" x14ac:dyDescent="0.25">
      <c r="A4091" s="56">
        <v>33311</v>
      </c>
      <c r="E4091" s="56"/>
      <c r="F4091" s="56"/>
    </row>
    <row r="4092" spans="1:6" x14ac:dyDescent="0.25">
      <c r="A4092" s="56">
        <v>33312</v>
      </c>
      <c r="E4092" s="56"/>
      <c r="F4092" s="56"/>
    </row>
    <row r="4093" spans="1:6" x14ac:dyDescent="0.25">
      <c r="A4093" s="56">
        <v>33313</v>
      </c>
      <c r="E4093" s="56"/>
      <c r="F4093" s="56"/>
    </row>
    <row r="4094" spans="1:6" x14ac:dyDescent="0.25">
      <c r="A4094" s="56">
        <v>33314</v>
      </c>
      <c r="E4094" s="56"/>
      <c r="F4094" s="56"/>
    </row>
    <row r="4095" spans="1:6" x14ac:dyDescent="0.25">
      <c r="A4095" s="56">
        <v>33315</v>
      </c>
      <c r="E4095" s="56"/>
      <c r="F4095" s="56"/>
    </row>
    <row r="4096" spans="1:6" x14ac:dyDescent="0.25">
      <c r="A4096" s="56">
        <v>33316</v>
      </c>
      <c r="E4096" s="56"/>
      <c r="F4096" s="56"/>
    </row>
    <row r="4097" spans="1:6" x14ac:dyDescent="0.25">
      <c r="A4097" s="56">
        <v>33317</v>
      </c>
      <c r="E4097" s="56"/>
      <c r="F4097" s="56"/>
    </row>
    <row r="4098" spans="1:6" x14ac:dyDescent="0.25">
      <c r="A4098" s="56">
        <v>33318</v>
      </c>
      <c r="E4098" s="56"/>
      <c r="F4098" s="56"/>
    </row>
    <row r="4099" spans="1:6" x14ac:dyDescent="0.25">
      <c r="A4099" s="56">
        <v>33319</v>
      </c>
      <c r="E4099" s="56"/>
      <c r="F4099" s="56"/>
    </row>
    <row r="4100" spans="1:6" x14ac:dyDescent="0.25">
      <c r="A4100" s="56">
        <v>33320</v>
      </c>
      <c r="E4100" s="56"/>
      <c r="F4100" s="56"/>
    </row>
    <row r="4101" spans="1:6" x14ac:dyDescent="0.25">
      <c r="A4101" s="56">
        <v>33321</v>
      </c>
      <c r="E4101" s="56"/>
      <c r="F4101" s="56"/>
    </row>
    <row r="4102" spans="1:6" x14ac:dyDescent="0.25">
      <c r="A4102" s="56">
        <v>33322</v>
      </c>
      <c r="E4102" s="56"/>
      <c r="F4102" s="56"/>
    </row>
    <row r="4103" spans="1:6" x14ac:dyDescent="0.25">
      <c r="A4103" s="56">
        <v>33323</v>
      </c>
      <c r="E4103" s="56"/>
      <c r="F4103" s="56"/>
    </row>
    <row r="4104" spans="1:6" x14ac:dyDescent="0.25">
      <c r="A4104" s="56">
        <v>33324</v>
      </c>
      <c r="E4104" s="56"/>
      <c r="F4104" s="56"/>
    </row>
    <row r="4105" spans="1:6" x14ac:dyDescent="0.25">
      <c r="A4105" s="56">
        <v>33325</v>
      </c>
      <c r="E4105" s="56"/>
      <c r="F4105" s="56"/>
    </row>
    <row r="4106" spans="1:6" x14ac:dyDescent="0.25">
      <c r="A4106" s="56">
        <v>33326</v>
      </c>
      <c r="E4106" s="56"/>
      <c r="F4106" s="56"/>
    </row>
    <row r="4107" spans="1:6" x14ac:dyDescent="0.25">
      <c r="A4107" s="56">
        <v>33327</v>
      </c>
      <c r="E4107" s="56"/>
      <c r="F4107" s="56"/>
    </row>
    <row r="4108" spans="1:6" x14ac:dyDescent="0.25">
      <c r="A4108" s="56">
        <v>33328</v>
      </c>
      <c r="E4108" s="56"/>
      <c r="F4108" s="56"/>
    </row>
    <row r="4109" spans="1:6" x14ac:dyDescent="0.25">
      <c r="A4109" s="56">
        <v>33329</v>
      </c>
      <c r="E4109" s="56"/>
      <c r="F4109" s="56"/>
    </row>
    <row r="4110" spans="1:6" x14ac:dyDescent="0.25">
      <c r="A4110" s="56">
        <v>33330</v>
      </c>
      <c r="E4110" s="56"/>
      <c r="F4110" s="56"/>
    </row>
    <row r="4111" spans="1:6" x14ac:dyDescent="0.25">
      <c r="A4111" s="56">
        <v>33331</v>
      </c>
      <c r="E4111" s="56"/>
      <c r="F4111" s="56"/>
    </row>
    <row r="4112" spans="1:6" x14ac:dyDescent="0.25">
      <c r="A4112" s="56">
        <v>33332</v>
      </c>
      <c r="E4112" s="56"/>
      <c r="F4112" s="56"/>
    </row>
    <row r="4113" spans="1:6" x14ac:dyDescent="0.25">
      <c r="A4113" s="56">
        <v>33333</v>
      </c>
      <c r="E4113" s="56"/>
      <c r="F4113" s="56"/>
    </row>
    <row r="4114" spans="1:6" x14ac:dyDescent="0.25">
      <c r="A4114" s="56">
        <v>33334</v>
      </c>
      <c r="E4114" s="56"/>
      <c r="F4114" s="56"/>
    </row>
    <row r="4115" spans="1:6" x14ac:dyDescent="0.25">
      <c r="A4115" s="56">
        <v>33335</v>
      </c>
      <c r="E4115" s="56"/>
      <c r="F4115" s="56"/>
    </row>
    <row r="4116" spans="1:6" x14ac:dyDescent="0.25">
      <c r="A4116" s="56">
        <v>33336</v>
      </c>
      <c r="E4116" s="56"/>
      <c r="F4116" s="56"/>
    </row>
    <row r="4117" spans="1:6" x14ac:dyDescent="0.25">
      <c r="A4117" s="56">
        <v>33337</v>
      </c>
      <c r="E4117" s="56"/>
      <c r="F4117" s="56"/>
    </row>
    <row r="4118" spans="1:6" x14ac:dyDescent="0.25">
      <c r="A4118" s="56">
        <v>33338</v>
      </c>
      <c r="E4118" s="56"/>
      <c r="F4118" s="56"/>
    </row>
    <row r="4119" spans="1:6" x14ac:dyDescent="0.25">
      <c r="A4119" s="56">
        <v>33339</v>
      </c>
      <c r="E4119" s="56"/>
      <c r="F4119" s="56"/>
    </row>
    <row r="4120" spans="1:6" x14ac:dyDescent="0.25">
      <c r="A4120" s="56">
        <v>33340</v>
      </c>
      <c r="E4120" s="56"/>
      <c r="F4120" s="56"/>
    </row>
    <row r="4121" spans="1:6" x14ac:dyDescent="0.25">
      <c r="A4121" s="56">
        <v>33341</v>
      </c>
      <c r="E4121" s="56"/>
      <c r="F4121" s="56"/>
    </row>
    <row r="4122" spans="1:6" x14ac:dyDescent="0.25">
      <c r="A4122" s="56">
        <v>33342</v>
      </c>
      <c r="E4122" s="56"/>
      <c r="F4122" s="56"/>
    </row>
    <row r="4123" spans="1:6" x14ac:dyDescent="0.25">
      <c r="A4123" s="56">
        <v>33343</v>
      </c>
      <c r="E4123" s="56"/>
      <c r="F4123" s="56"/>
    </row>
    <row r="4124" spans="1:6" x14ac:dyDescent="0.25">
      <c r="A4124" s="56">
        <v>33344</v>
      </c>
      <c r="E4124" s="56"/>
      <c r="F4124" s="56"/>
    </row>
    <row r="4125" spans="1:6" x14ac:dyDescent="0.25">
      <c r="A4125" s="56">
        <v>33345</v>
      </c>
      <c r="E4125" s="56"/>
      <c r="F4125" s="56"/>
    </row>
    <row r="4126" spans="1:6" x14ac:dyDescent="0.25">
      <c r="A4126" s="56">
        <v>33346</v>
      </c>
      <c r="E4126" s="56"/>
      <c r="F4126" s="56"/>
    </row>
    <row r="4127" spans="1:6" x14ac:dyDescent="0.25">
      <c r="A4127" s="56">
        <v>33347</v>
      </c>
      <c r="E4127" s="56"/>
      <c r="F4127" s="56"/>
    </row>
    <row r="4128" spans="1:6" x14ac:dyDescent="0.25">
      <c r="A4128" s="56">
        <v>33348</v>
      </c>
      <c r="E4128" s="56"/>
      <c r="F4128" s="56"/>
    </row>
    <row r="4129" spans="1:6" x14ac:dyDescent="0.25">
      <c r="A4129" s="56">
        <v>33349</v>
      </c>
      <c r="E4129" s="56"/>
      <c r="F4129" s="56"/>
    </row>
    <row r="4130" spans="1:6" x14ac:dyDescent="0.25">
      <c r="A4130" s="56">
        <v>33350</v>
      </c>
      <c r="E4130" s="56"/>
      <c r="F4130" s="56"/>
    </row>
    <row r="4131" spans="1:6" x14ac:dyDescent="0.25">
      <c r="A4131" s="56">
        <v>33351</v>
      </c>
      <c r="E4131" s="56"/>
      <c r="F4131" s="56"/>
    </row>
    <row r="4132" spans="1:6" x14ac:dyDescent="0.25">
      <c r="A4132" s="56">
        <v>33352</v>
      </c>
      <c r="E4132" s="56"/>
      <c r="F4132" s="56"/>
    </row>
    <row r="4133" spans="1:6" x14ac:dyDescent="0.25">
      <c r="A4133" s="56">
        <v>33353</v>
      </c>
      <c r="E4133" s="56"/>
      <c r="F4133" s="56"/>
    </row>
    <row r="4134" spans="1:6" x14ac:dyDescent="0.25">
      <c r="A4134" s="56">
        <v>33354</v>
      </c>
      <c r="E4134" s="56"/>
      <c r="F4134" s="56"/>
    </row>
    <row r="4135" spans="1:6" x14ac:dyDescent="0.25">
      <c r="A4135" s="56">
        <v>33355</v>
      </c>
      <c r="E4135" s="56"/>
      <c r="F4135" s="56"/>
    </row>
    <row r="4136" spans="1:6" x14ac:dyDescent="0.25">
      <c r="A4136" s="56">
        <v>33356</v>
      </c>
      <c r="E4136" s="56"/>
      <c r="F4136" s="56"/>
    </row>
    <row r="4137" spans="1:6" x14ac:dyDescent="0.25">
      <c r="A4137" s="56">
        <v>33357</v>
      </c>
      <c r="E4137" s="56"/>
      <c r="F4137" s="56"/>
    </row>
    <row r="4138" spans="1:6" x14ac:dyDescent="0.25">
      <c r="A4138" s="56">
        <v>33358</v>
      </c>
      <c r="E4138" s="56"/>
      <c r="F4138" s="56"/>
    </row>
    <row r="4139" spans="1:6" x14ac:dyDescent="0.25">
      <c r="A4139" s="56">
        <v>33359</v>
      </c>
      <c r="E4139" s="56"/>
      <c r="F4139" s="56"/>
    </row>
    <row r="4140" spans="1:6" x14ac:dyDescent="0.25">
      <c r="A4140" s="56">
        <v>33360</v>
      </c>
      <c r="E4140" s="56"/>
      <c r="F4140" s="56"/>
    </row>
    <row r="4141" spans="1:6" x14ac:dyDescent="0.25">
      <c r="A4141" s="56">
        <v>33361</v>
      </c>
      <c r="E4141" s="56"/>
      <c r="F4141" s="56"/>
    </row>
    <row r="4142" spans="1:6" x14ac:dyDescent="0.25">
      <c r="A4142" s="56">
        <v>33362</v>
      </c>
      <c r="E4142" s="56"/>
      <c r="F4142" s="56"/>
    </row>
    <row r="4143" spans="1:6" x14ac:dyDescent="0.25">
      <c r="A4143" s="56">
        <v>33363</v>
      </c>
      <c r="E4143" s="56"/>
      <c r="F4143" s="56"/>
    </row>
    <row r="4144" spans="1:6" x14ac:dyDescent="0.25">
      <c r="A4144" s="56">
        <v>33364</v>
      </c>
      <c r="E4144" s="56"/>
      <c r="F4144" s="56"/>
    </row>
    <row r="4145" spans="1:6" x14ac:dyDescent="0.25">
      <c r="A4145" s="56">
        <v>33365</v>
      </c>
      <c r="E4145" s="56"/>
      <c r="F4145" s="56"/>
    </row>
    <row r="4146" spans="1:6" x14ac:dyDescent="0.25">
      <c r="A4146" s="56">
        <v>33366</v>
      </c>
      <c r="E4146" s="56"/>
      <c r="F4146" s="56"/>
    </row>
    <row r="4147" spans="1:6" x14ac:dyDescent="0.25">
      <c r="A4147" s="56">
        <v>33367</v>
      </c>
      <c r="E4147" s="56"/>
      <c r="F4147" s="56"/>
    </row>
    <row r="4148" spans="1:6" x14ac:dyDescent="0.25">
      <c r="A4148" s="56">
        <v>33368</v>
      </c>
      <c r="E4148" s="56"/>
      <c r="F4148" s="56"/>
    </row>
    <row r="4149" spans="1:6" x14ac:dyDescent="0.25">
      <c r="A4149" s="56">
        <v>33369</v>
      </c>
      <c r="E4149" s="56"/>
      <c r="F4149" s="56"/>
    </row>
    <row r="4150" spans="1:6" x14ac:dyDescent="0.25">
      <c r="A4150" s="56">
        <v>33370</v>
      </c>
      <c r="E4150" s="56"/>
      <c r="F4150" s="56"/>
    </row>
    <row r="4151" spans="1:6" x14ac:dyDescent="0.25">
      <c r="A4151" s="56">
        <v>33371</v>
      </c>
      <c r="E4151" s="56"/>
      <c r="F4151" s="56"/>
    </row>
    <row r="4152" spans="1:6" x14ac:dyDescent="0.25">
      <c r="A4152" s="56">
        <v>33372</v>
      </c>
      <c r="E4152" s="56"/>
      <c r="F4152" s="56"/>
    </row>
    <row r="4153" spans="1:6" x14ac:dyDescent="0.25">
      <c r="A4153" s="56">
        <v>33373</v>
      </c>
      <c r="E4153" s="56"/>
      <c r="F4153" s="56"/>
    </row>
    <row r="4154" spans="1:6" x14ac:dyDescent="0.25">
      <c r="A4154" s="56">
        <v>33374</v>
      </c>
      <c r="E4154" s="56"/>
      <c r="F4154" s="56"/>
    </row>
    <row r="4155" spans="1:6" x14ac:dyDescent="0.25">
      <c r="A4155" s="56">
        <v>33375</v>
      </c>
      <c r="E4155" s="56"/>
      <c r="F4155" s="56"/>
    </row>
    <row r="4156" spans="1:6" x14ac:dyDescent="0.25">
      <c r="A4156" s="56">
        <v>33376</v>
      </c>
      <c r="E4156" s="56"/>
      <c r="F4156" s="56"/>
    </row>
    <row r="4157" spans="1:6" x14ac:dyDescent="0.25">
      <c r="A4157" s="56">
        <v>33377</v>
      </c>
      <c r="E4157" s="56"/>
      <c r="F4157" s="56"/>
    </row>
    <row r="4158" spans="1:6" x14ac:dyDescent="0.25">
      <c r="A4158" s="56">
        <v>33378</v>
      </c>
      <c r="E4158" s="56"/>
      <c r="F4158" s="56"/>
    </row>
    <row r="4159" spans="1:6" x14ac:dyDescent="0.25">
      <c r="A4159" s="56">
        <v>33379</v>
      </c>
      <c r="E4159" s="56"/>
      <c r="F4159" s="56"/>
    </row>
    <row r="4160" spans="1:6" x14ac:dyDescent="0.25">
      <c r="A4160" s="56">
        <v>33380</v>
      </c>
      <c r="E4160" s="56"/>
      <c r="F4160" s="56"/>
    </row>
    <row r="4161" spans="1:6" x14ac:dyDescent="0.25">
      <c r="A4161" s="56">
        <v>33381</v>
      </c>
      <c r="E4161" s="56"/>
      <c r="F4161" s="56"/>
    </row>
    <row r="4162" spans="1:6" x14ac:dyDescent="0.25">
      <c r="A4162" s="56">
        <v>33382</v>
      </c>
      <c r="E4162" s="56"/>
      <c r="F4162" s="56"/>
    </row>
    <row r="4163" spans="1:6" x14ac:dyDescent="0.25">
      <c r="A4163" s="56">
        <v>33383</v>
      </c>
      <c r="E4163" s="56"/>
      <c r="F4163" s="56"/>
    </row>
    <row r="4164" spans="1:6" x14ac:dyDescent="0.25">
      <c r="A4164" s="56">
        <v>33384</v>
      </c>
      <c r="E4164" s="56"/>
      <c r="F4164" s="56"/>
    </row>
    <row r="4165" spans="1:6" x14ac:dyDescent="0.25">
      <c r="A4165" s="56">
        <v>33385</v>
      </c>
      <c r="E4165" s="56"/>
      <c r="F4165" s="56"/>
    </row>
    <row r="4166" spans="1:6" x14ac:dyDescent="0.25">
      <c r="A4166" s="56">
        <v>33386</v>
      </c>
      <c r="E4166" s="56"/>
      <c r="F4166" s="56"/>
    </row>
    <row r="4167" spans="1:6" x14ac:dyDescent="0.25">
      <c r="A4167" s="56">
        <v>33387</v>
      </c>
      <c r="E4167" s="56"/>
      <c r="F4167" s="56"/>
    </row>
    <row r="4168" spans="1:6" x14ac:dyDescent="0.25">
      <c r="A4168" s="56">
        <v>33388</v>
      </c>
      <c r="E4168" s="56"/>
      <c r="F4168" s="56"/>
    </row>
    <row r="4169" spans="1:6" x14ac:dyDescent="0.25">
      <c r="A4169" s="56">
        <v>33389</v>
      </c>
      <c r="E4169" s="56"/>
      <c r="F4169" s="56"/>
    </row>
    <row r="4170" spans="1:6" x14ac:dyDescent="0.25">
      <c r="A4170" s="56">
        <v>33390</v>
      </c>
      <c r="E4170" s="56"/>
      <c r="F4170" s="56"/>
    </row>
    <row r="4171" spans="1:6" x14ac:dyDescent="0.25">
      <c r="A4171" s="56">
        <v>33391</v>
      </c>
      <c r="E4171" s="56"/>
      <c r="F4171" s="56"/>
    </row>
    <row r="4172" spans="1:6" x14ac:dyDescent="0.25">
      <c r="A4172" s="56">
        <v>33392</v>
      </c>
      <c r="E4172" s="56"/>
      <c r="F4172" s="56"/>
    </row>
    <row r="4173" spans="1:6" x14ac:dyDescent="0.25">
      <c r="A4173" s="56">
        <v>33393</v>
      </c>
      <c r="E4173" s="56"/>
      <c r="F4173" s="56"/>
    </row>
    <row r="4174" spans="1:6" x14ac:dyDescent="0.25">
      <c r="A4174" s="56">
        <v>33394</v>
      </c>
      <c r="E4174" s="56"/>
      <c r="F4174" s="56"/>
    </row>
    <row r="4175" spans="1:6" x14ac:dyDescent="0.25">
      <c r="A4175" s="56">
        <v>33395</v>
      </c>
      <c r="E4175" s="56"/>
      <c r="F4175" s="56"/>
    </row>
    <row r="4176" spans="1:6" x14ac:dyDescent="0.25">
      <c r="A4176" s="56">
        <v>33396</v>
      </c>
      <c r="E4176" s="56"/>
      <c r="F4176" s="56"/>
    </row>
    <row r="4177" spans="1:6" x14ac:dyDescent="0.25">
      <c r="A4177" s="56">
        <v>33397</v>
      </c>
      <c r="E4177" s="56"/>
      <c r="F4177" s="56"/>
    </row>
    <row r="4178" spans="1:6" x14ac:dyDescent="0.25">
      <c r="A4178" s="56">
        <v>33398</v>
      </c>
      <c r="E4178" s="56"/>
      <c r="F4178" s="56"/>
    </row>
    <row r="4179" spans="1:6" x14ac:dyDescent="0.25">
      <c r="A4179" s="56">
        <v>33399</v>
      </c>
      <c r="E4179" s="56"/>
      <c r="F4179" s="56"/>
    </row>
    <row r="4180" spans="1:6" x14ac:dyDescent="0.25">
      <c r="A4180" s="56">
        <v>33400</v>
      </c>
      <c r="E4180" s="56"/>
      <c r="F4180" s="56"/>
    </row>
    <row r="4181" spans="1:6" x14ac:dyDescent="0.25">
      <c r="A4181" s="56">
        <v>33401</v>
      </c>
      <c r="E4181" s="56"/>
      <c r="F4181" s="56"/>
    </row>
    <row r="4182" spans="1:6" x14ac:dyDescent="0.25">
      <c r="A4182" s="56">
        <v>33402</v>
      </c>
      <c r="E4182" s="56"/>
      <c r="F4182" s="56"/>
    </row>
    <row r="4183" spans="1:6" x14ac:dyDescent="0.25">
      <c r="A4183" s="56">
        <v>33403</v>
      </c>
      <c r="E4183" s="56"/>
      <c r="F4183" s="56"/>
    </row>
    <row r="4184" spans="1:6" x14ac:dyDescent="0.25">
      <c r="A4184" s="56">
        <v>33404</v>
      </c>
      <c r="E4184" s="56"/>
      <c r="F4184" s="56"/>
    </row>
    <row r="4185" spans="1:6" x14ac:dyDescent="0.25">
      <c r="A4185" s="56">
        <v>33405</v>
      </c>
      <c r="E4185" s="56"/>
      <c r="F4185" s="56"/>
    </row>
    <row r="4186" spans="1:6" x14ac:dyDescent="0.25">
      <c r="A4186" s="56">
        <v>33406</v>
      </c>
      <c r="E4186" s="56"/>
      <c r="F4186" s="56"/>
    </row>
    <row r="4187" spans="1:6" x14ac:dyDescent="0.25">
      <c r="A4187" s="56">
        <v>33407</v>
      </c>
      <c r="E4187" s="56"/>
      <c r="F4187" s="56"/>
    </row>
    <row r="4188" spans="1:6" x14ac:dyDescent="0.25">
      <c r="A4188" s="56">
        <v>33408</v>
      </c>
      <c r="E4188" s="56"/>
      <c r="F4188" s="56"/>
    </row>
    <row r="4189" spans="1:6" x14ac:dyDescent="0.25">
      <c r="A4189" s="56">
        <v>33409</v>
      </c>
      <c r="E4189" s="56"/>
      <c r="F4189" s="56"/>
    </row>
    <row r="4190" spans="1:6" x14ac:dyDescent="0.25">
      <c r="A4190" s="56">
        <v>33410</v>
      </c>
      <c r="E4190" s="56"/>
      <c r="F4190" s="56"/>
    </row>
    <row r="4191" spans="1:6" x14ac:dyDescent="0.25">
      <c r="A4191" s="56">
        <v>33411</v>
      </c>
      <c r="E4191" s="56"/>
      <c r="F4191" s="56"/>
    </row>
    <row r="4192" spans="1:6" x14ac:dyDescent="0.25">
      <c r="A4192" s="56">
        <v>33412</v>
      </c>
      <c r="E4192" s="56"/>
      <c r="F4192" s="56"/>
    </row>
    <row r="4193" spans="1:6" x14ac:dyDescent="0.25">
      <c r="A4193" s="56">
        <v>33413</v>
      </c>
      <c r="E4193" s="56"/>
      <c r="F4193" s="56"/>
    </row>
    <row r="4194" spans="1:6" x14ac:dyDescent="0.25">
      <c r="A4194" s="56">
        <v>33414</v>
      </c>
      <c r="E4194" s="56"/>
      <c r="F4194" s="56"/>
    </row>
    <row r="4195" spans="1:6" x14ac:dyDescent="0.25">
      <c r="A4195" s="56">
        <v>33415</v>
      </c>
      <c r="E4195" s="56"/>
      <c r="F4195" s="56"/>
    </row>
    <row r="4196" spans="1:6" x14ac:dyDescent="0.25">
      <c r="A4196" s="56">
        <v>33416</v>
      </c>
      <c r="E4196" s="56"/>
      <c r="F4196" s="56"/>
    </row>
    <row r="4197" spans="1:6" x14ac:dyDescent="0.25">
      <c r="A4197" s="56">
        <v>33417</v>
      </c>
      <c r="E4197" s="56"/>
      <c r="F4197" s="56"/>
    </row>
    <row r="4198" spans="1:6" x14ac:dyDescent="0.25">
      <c r="A4198" s="56">
        <v>33418</v>
      </c>
      <c r="E4198" s="56"/>
      <c r="F4198" s="56"/>
    </row>
    <row r="4199" spans="1:6" x14ac:dyDescent="0.25">
      <c r="A4199" s="56">
        <v>33419</v>
      </c>
      <c r="E4199" s="56"/>
      <c r="F4199" s="56"/>
    </row>
    <row r="4200" spans="1:6" x14ac:dyDescent="0.25">
      <c r="A4200" s="56">
        <v>33420</v>
      </c>
      <c r="E4200" s="56"/>
      <c r="F4200" s="56"/>
    </row>
    <row r="4201" spans="1:6" x14ac:dyDescent="0.25">
      <c r="A4201" s="56">
        <v>33421</v>
      </c>
      <c r="E4201" s="56"/>
      <c r="F4201" s="56"/>
    </row>
    <row r="4202" spans="1:6" x14ac:dyDescent="0.25">
      <c r="A4202" s="56">
        <v>33422</v>
      </c>
      <c r="E4202" s="56"/>
      <c r="F4202" s="56"/>
    </row>
    <row r="4203" spans="1:6" x14ac:dyDescent="0.25">
      <c r="A4203" s="56">
        <v>33423</v>
      </c>
      <c r="E4203" s="56"/>
      <c r="F4203" s="56"/>
    </row>
    <row r="4204" spans="1:6" x14ac:dyDescent="0.25">
      <c r="A4204" s="56">
        <v>33424</v>
      </c>
      <c r="E4204" s="56"/>
      <c r="F4204" s="56"/>
    </row>
    <row r="4205" spans="1:6" x14ac:dyDescent="0.25">
      <c r="A4205" s="56">
        <v>33425</v>
      </c>
      <c r="E4205" s="56"/>
      <c r="F4205" s="56"/>
    </row>
    <row r="4206" spans="1:6" x14ac:dyDescent="0.25">
      <c r="A4206" s="56">
        <v>33426</v>
      </c>
      <c r="E4206" s="56"/>
      <c r="F4206" s="56"/>
    </row>
    <row r="4207" spans="1:6" x14ac:dyDescent="0.25">
      <c r="A4207" s="56">
        <v>33427</v>
      </c>
      <c r="E4207" s="56"/>
      <c r="F4207" s="56"/>
    </row>
    <row r="4208" spans="1:6" x14ac:dyDescent="0.25">
      <c r="A4208" s="56">
        <v>33428</v>
      </c>
      <c r="E4208" s="56"/>
      <c r="F4208" s="56"/>
    </row>
    <row r="4209" spans="1:6" x14ac:dyDescent="0.25">
      <c r="A4209" s="56">
        <v>33429</v>
      </c>
      <c r="E4209" s="56"/>
      <c r="F4209" s="56"/>
    </row>
    <row r="4210" spans="1:6" x14ac:dyDescent="0.25">
      <c r="A4210" s="56">
        <v>33430</v>
      </c>
      <c r="E4210" s="56"/>
      <c r="F4210" s="56"/>
    </row>
    <row r="4211" spans="1:6" x14ac:dyDescent="0.25">
      <c r="A4211" s="56">
        <v>33431</v>
      </c>
      <c r="E4211" s="56"/>
      <c r="F4211" s="56"/>
    </row>
    <row r="4212" spans="1:6" x14ac:dyDescent="0.25">
      <c r="A4212" s="56">
        <v>33432</v>
      </c>
      <c r="E4212" s="56"/>
      <c r="F4212" s="56"/>
    </row>
    <row r="4213" spans="1:6" x14ac:dyDescent="0.25">
      <c r="A4213" s="56">
        <v>33433</v>
      </c>
      <c r="E4213" s="56"/>
      <c r="F4213" s="56"/>
    </row>
    <row r="4214" spans="1:6" x14ac:dyDescent="0.25">
      <c r="A4214" s="56">
        <v>33434</v>
      </c>
      <c r="E4214" s="56"/>
      <c r="F4214" s="56"/>
    </row>
    <row r="4215" spans="1:6" x14ac:dyDescent="0.25">
      <c r="A4215" s="56">
        <v>33435</v>
      </c>
      <c r="E4215" s="56"/>
      <c r="F4215" s="56"/>
    </row>
    <row r="4216" spans="1:6" x14ac:dyDescent="0.25">
      <c r="A4216" s="56">
        <v>33436</v>
      </c>
      <c r="E4216" s="56"/>
      <c r="F4216" s="56"/>
    </row>
    <row r="4217" spans="1:6" x14ac:dyDescent="0.25">
      <c r="A4217" s="56">
        <v>33437</v>
      </c>
      <c r="E4217" s="56"/>
      <c r="F4217" s="56"/>
    </row>
    <row r="4218" spans="1:6" x14ac:dyDescent="0.25">
      <c r="A4218" s="56">
        <v>33438</v>
      </c>
      <c r="E4218" s="56"/>
      <c r="F4218" s="56"/>
    </row>
    <row r="4219" spans="1:6" x14ac:dyDescent="0.25">
      <c r="A4219" s="56">
        <v>33439</v>
      </c>
      <c r="E4219" s="56"/>
      <c r="F4219" s="56"/>
    </row>
    <row r="4220" spans="1:6" x14ac:dyDescent="0.25">
      <c r="A4220" s="56">
        <v>33440</v>
      </c>
      <c r="E4220" s="56"/>
      <c r="F4220" s="56"/>
    </row>
    <row r="4221" spans="1:6" x14ac:dyDescent="0.25">
      <c r="A4221" s="56">
        <v>33441</v>
      </c>
      <c r="E4221" s="56"/>
      <c r="F4221" s="56"/>
    </row>
    <row r="4222" spans="1:6" x14ac:dyDescent="0.25">
      <c r="A4222" s="56">
        <v>33442</v>
      </c>
      <c r="E4222" s="56"/>
      <c r="F4222" s="56"/>
    </row>
    <row r="4223" spans="1:6" x14ac:dyDescent="0.25">
      <c r="A4223" s="56">
        <v>33443</v>
      </c>
      <c r="E4223" s="56"/>
      <c r="F4223" s="56"/>
    </row>
    <row r="4224" spans="1:6" x14ac:dyDescent="0.25">
      <c r="A4224" s="56">
        <v>33444</v>
      </c>
      <c r="E4224" s="56"/>
      <c r="F4224" s="56"/>
    </row>
    <row r="4225" spans="1:6" x14ac:dyDescent="0.25">
      <c r="A4225" s="56">
        <v>33445</v>
      </c>
      <c r="E4225" s="56"/>
      <c r="F4225" s="56"/>
    </row>
    <row r="4226" spans="1:6" x14ac:dyDescent="0.25">
      <c r="A4226" s="56">
        <v>33446</v>
      </c>
      <c r="E4226" s="56"/>
      <c r="F4226" s="56"/>
    </row>
    <row r="4227" spans="1:6" x14ac:dyDescent="0.25">
      <c r="A4227" s="56">
        <v>33447</v>
      </c>
      <c r="E4227" s="56"/>
      <c r="F4227" s="56"/>
    </row>
    <row r="4228" spans="1:6" x14ac:dyDescent="0.25">
      <c r="A4228" s="56">
        <v>33448</v>
      </c>
      <c r="E4228" s="56"/>
      <c r="F4228" s="56"/>
    </row>
    <row r="4229" spans="1:6" x14ac:dyDescent="0.25">
      <c r="A4229" s="56">
        <v>33449</v>
      </c>
      <c r="E4229" s="56"/>
      <c r="F4229" s="56"/>
    </row>
    <row r="4230" spans="1:6" x14ac:dyDescent="0.25">
      <c r="A4230" s="56">
        <v>33450</v>
      </c>
      <c r="E4230" s="56"/>
      <c r="F4230" s="56"/>
    </row>
    <row r="4231" spans="1:6" x14ac:dyDescent="0.25">
      <c r="A4231" s="56">
        <v>33451</v>
      </c>
      <c r="E4231" s="56"/>
      <c r="F4231" s="56"/>
    </row>
    <row r="4232" spans="1:6" x14ac:dyDescent="0.25">
      <c r="A4232" s="56">
        <v>33452</v>
      </c>
      <c r="E4232" s="56"/>
      <c r="F4232" s="56"/>
    </row>
    <row r="4233" spans="1:6" x14ac:dyDescent="0.25">
      <c r="A4233" s="56">
        <v>33453</v>
      </c>
      <c r="E4233" s="56"/>
      <c r="F4233" s="56"/>
    </row>
    <row r="4234" spans="1:6" x14ac:dyDescent="0.25">
      <c r="A4234" s="56">
        <v>33454</v>
      </c>
      <c r="E4234" s="56"/>
      <c r="F4234" s="56"/>
    </row>
    <row r="4235" spans="1:6" x14ac:dyDescent="0.25">
      <c r="A4235" s="56">
        <v>33455</v>
      </c>
      <c r="E4235" s="56"/>
      <c r="F4235" s="56"/>
    </row>
    <row r="4236" spans="1:6" x14ac:dyDescent="0.25">
      <c r="A4236" s="56">
        <v>33456</v>
      </c>
      <c r="E4236" s="56"/>
      <c r="F4236" s="56"/>
    </row>
    <row r="4237" spans="1:6" x14ac:dyDescent="0.25">
      <c r="A4237" s="56">
        <v>33457</v>
      </c>
      <c r="E4237" s="56"/>
      <c r="F4237" s="56"/>
    </row>
    <row r="4238" spans="1:6" x14ac:dyDescent="0.25">
      <c r="A4238" s="56">
        <v>33458</v>
      </c>
      <c r="E4238" s="56"/>
      <c r="F4238" s="56"/>
    </row>
    <row r="4239" spans="1:6" x14ac:dyDescent="0.25">
      <c r="A4239" s="56">
        <v>33459</v>
      </c>
      <c r="E4239" s="56"/>
      <c r="F4239" s="56"/>
    </row>
    <row r="4240" spans="1:6" x14ac:dyDescent="0.25">
      <c r="A4240" s="56">
        <v>33460</v>
      </c>
      <c r="E4240" s="56"/>
      <c r="F4240" s="56"/>
    </row>
    <row r="4241" spans="1:6" x14ac:dyDescent="0.25">
      <c r="A4241" s="56">
        <v>33461</v>
      </c>
      <c r="E4241" s="56"/>
      <c r="F4241" s="56"/>
    </row>
    <row r="4242" spans="1:6" x14ac:dyDescent="0.25">
      <c r="A4242" s="56">
        <v>33462</v>
      </c>
      <c r="E4242" s="56"/>
      <c r="F4242" s="56"/>
    </row>
    <row r="4243" spans="1:6" x14ac:dyDescent="0.25">
      <c r="A4243" s="56">
        <v>33463</v>
      </c>
      <c r="E4243" s="56"/>
      <c r="F4243" s="56"/>
    </row>
    <row r="4244" spans="1:6" x14ac:dyDescent="0.25">
      <c r="A4244" s="56">
        <v>33464</v>
      </c>
      <c r="E4244" s="56"/>
      <c r="F4244" s="56"/>
    </row>
    <row r="4245" spans="1:6" x14ac:dyDescent="0.25">
      <c r="A4245" s="56">
        <v>33465</v>
      </c>
      <c r="E4245" s="56"/>
      <c r="F4245" s="56"/>
    </row>
    <row r="4246" spans="1:6" x14ac:dyDescent="0.25">
      <c r="A4246" s="56">
        <v>33466</v>
      </c>
      <c r="E4246" s="56"/>
      <c r="F4246" s="56"/>
    </row>
    <row r="4247" spans="1:6" x14ac:dyDescent="0.25">
      <c r="A4247" s="56">
        <v>33467</v>
      </c>
      <c r="E4247" s="56"/>
      <c r="F4247" s="56"/>
    </row>
    <row r="4248" spans="1:6" x14ac:dyDescent="0.25">
      <c r="A4248" s="56">
        <v>33468</v>
      </c>
      <c r="E4248" s="56"/>
      <c r="F4248" s="56"/>
    </row>
    <row r="4249" spans="1:6" x14ac:dyDescent="0.25">
      <c r="A4249" s="56">
        <v>33469</v>
      </c>
      <c r="E4249" s="56"/>
      <c r="F4249" s="56"/>
    </row>
    <row r="4250" spans="1:6" x14ac:dyDescent="0.25">
      <c r="A4250" s="56">
        <v>33470</v>
      </c>
      <c r="E4250" s="56"/>
      <c r="F4250" s="56"/>
    </row>
    <row r="4251" spans="1:6" x14ac:dyDescent="0.25">
      <c r="A4251" s="56">
        <v>33471</v>
      </c>
      <c r="E4251" s="56"/>
      <c r="F4251" s="56"/>
    </row>
    <row r="4252" spans="1:6" x14ac:dyDescent="0.25">
      <c r="A4252" s="56">
        <v>33472</v>
      </c>
      <c r="E4252" s="56"/>
      <c r="F4252" s="56"/>
    </row>
    <row r="4253" spans="1:6" x14ac:dyDescent="0.25">
      <c r="A4253" s="56">
        <v>33473</v>
      </c>
      <c r="E4253" s="56"/>
      <c r="F4253" s="56"/>
    </row>
    <row r="4254" spans="1:6" x14ac:dyDescent="0.25">
      <c r="A4254" s="56">
        <v>33474</v>
      </c>
      <c r="E4254" s="56"/>
      <c r="F4254" s="56"/>
    </row>
    <row r="4255" spans="1:6" x14ac:dyDescent="0.25">
      <c r="A4255" s="56">
        <v>33475</v>
      </c>
      <c r="E4255" s="56"/>
      <c r="F4255" s="56"/>
    </row>
    <row r="4256" spans="1:6" x14ac:dyDescent="0.25">
      <c r="A4256" s="56">
        <v>33476</v>
      </c>
      <c r="E4256" s="56"/>
      <c r="F4256" s="56"/>
    </row>
    <row r="4257" spans="1:6" x14ac:dyDescent="0.25">
      <c r="A4257" s="56">
        <v>33477</v>
      </c>
      <c r="E4257" s="56"/>
      <c r="F4257" s="56"/>
    </row>
    <row r="4258" spans="1:6" x14ac:dyDescent="0.25">
      <c r="A4258" s="56">
        <v>33478</v>
      </c>
      <c r="E4258" s="56"/>
      <c r="F4258" s="56"/>
    </row>
    <row r="4259" spans="1:6" x14ac:dyDescent="0.25">
      <c r="A4259" s="56">
        <v>33479</v>
      </c>
      <c r="E4259" s="56"/>
      <c r="F4259" s="56"/>
    </row>
    <row r="4260" spans="1:6" x14ac:dyDescent="0.25">
      <c r="A4260" s="56">
        <v>33480</v>
      </c>
      <c r="E4260" s="56"/>
      <c r="F4260" s="56"/>
    </row>
    <row r="4261" spans="1:6" x14ac:dyDescent="0.25">
      <c r="A4261" s="56">
        <v>33481</v>
      </c>
      <c r="E4261" s="56"/>
      <c r="F4261" s="56"/>
    </row>
    <row r="4262" spans="1:6" x14ac:dyDescent="0.25">
      <c r="A4262" s="56">
        <v>33482</v>
      </c>
      <c r="E4262" s="56"/>
      <c r="F4262" s="56"/>
    </row>
    <row r="4263" spans="1:6" x14ac:dyDescent="0.25">
      <c r="A4263" s="56">
        <v>33483</v>
      </c>
      <c r="E4263" s="56"/>
      <c r="F4263" s="56"/>
    </row>
    <row r="4264" spans="1:6" x14ac:dyDescent="0.25">
      <c r="A4264" s="56">
        <v>33484</v>
      </c>
      <c r="E4264" s="56"/>
      <c r="F4264" s="56"/>
    </row>
    <row r="4265" spans="1:6" x14ac:dyDescent="0.25">
      <c r="A4265" s="56">
        <v>33485</v>
      </c>
      <c r="E4265" s="56"/>
      <c r="F4265" s="56"/>
    </row>
    <row r="4266" spans="1:6" x14ac:dyDescent="0.25">
      <c r="A4266" s="56">
        <v>33486</v>
      </c>
      <c r="E4266" s="56"/>
      <c r="F4266" s="56"/>
    </row>
    <row r="4267" spans="1:6" x14ac:dyDescent="0.25">
      <c r="A4267" s="56">
        <v>33487</v>
      </c>
      <c r="E4267" s="56"/>
      <c r="F4267" s="56"/>
    </row>
    <row r="4268" spans="1:6" x14ac:dyDescent="0.25">
      <c r="A4268" s="56">
        <v>33488</v>
      </c>
      <c r="E4268" s="56"/>
      <c r="F4268" s="56"/>
    </row>
    <row r="4269" spans="1:6" x14ac:dyDescent="0.25">
      <c r="A4269" s="56">
        <v>33489</v>
      </c>
      <c r="E4269" s="56"/>
      <c r="F4269" s="56"/>
    </row>
    <row r="4270" spans="1:6" x14ac:dyDescent="0.25">
      <c r="A4270" s="56">
        <v>33490</v>
      </c>
      <c r="E4270" s="56"/>
      <c r="F4270" s="56"/>
    </row>
    <row r="4271" spans="1:6" x14ac:dyDescent="0.25">
      <c r="A4271" s="56">
        <v>33491</v>
      </c>
      <c r="E4271" s="56"/>
      <c r="F4271" s="56"/>
    </row>
    <row r="4272" spans="1:6" x14ac:dyDescent="0.25">
      <c r="A4272" s="56">
        <v>33492</v>
      </c>
      <c r="E4272" s="56"/>
      <c r="F4272" s="56"/>
    </row>
    <row r="4273" spans="1:6" x14ac:dyDescent="0.25">
      <c r="A4273" s="56">
        <v>33493</v>
      </c>
      <c r="E4273" s="56"/>
      <c r="F4273" s="56"/>
    </row>
    <row r="4274" spans="1:6" x14ac:dyDescent="0.25">
      <c r="A4274" s="56">
        <v>33494</v>
      </c>
      <c r="E4274" s="56"/>
      <c r="F4274" s="56"/>
    </row>
    <row r="4275" spans="1:6" x14ac:dyDescent="0.25">
      <c r="A4275" s="56">
        <v>33495</v>
      </c>
      <c r="E4275" s="56"/>
      <c r="F4275" s="56"/>
    </row>
    <row r="4276" spans="1:6" x14ac:dyDescent="0.25">
      <c r="A4276" s="56">
        <v>33496</v>
      </c>
      <c r="E4276" s="56"/>
      <c r="F4276" s="56"/>
    </row>
    <row r="4277" spans="1:6" x14ac:dyDescent="0.25">
      <c r="A4277" s="56">
        <v>33497</v>
      </c>
      <c r="E4277" s="56"/>
      <c r="F4277" s="56"/>
    </row>
    <row r="4278" spans="1:6" x14ac:dyDescent="0.25">
      <c r="A4278" s="56">
        <v>33498</v>
      </c>
      <c r="E4278" s="56"/>
      <c r="F4278" s="56"/>
    </row>
    <row r="4279" spans="1:6" x14ac:dyDescent="0.25">
      <c r="A4279" s="56">
        <v>33499</v>
      </c>
      <c r="E4279" s="56"/>
      <c r="F4279" s="56"/>
    </row>
    <row r="4280" spans="1:6" x14ac:dyDescent="0.25">
      <c r="A4280" s="56">
        <v>33500</v>
      </c>
      <c r="E4280" s="56"/>
      <c r="F4280" s="56"/>
    </row>
    <row r="4281" spans="1:6" x14ac:dyDescent="0.25">
      <c r="A4281" s="56">
        <v>33501</v>
      </c>
      <c r="E4281" s="56"/>
      <c r="F4281" s="56"/>
    </row>
    <row r="4282" spans="1:6" x14ac:dyDescent="0.25">
      <c r="A4282" s="56">
        <v>33502</v>
      </c>
      <c r="E4282" s="56"/>
      <c r="F4282" s="56"/>
    </row>
    <row r="4283" spans="1:6" x14ac:dyDescent="0.25">
      <c r="A4283" s="56">
        <v>33503</v>
      </c>
      <c r="E4283" s="56"/>
      <c r="F4283" s="56"/>
    </row>
    <row r="4284" spans="1:6" x14ac:dyDescent="0.25">
      <c r="A4284" s="56">
        <v>33504</v>
      </c>
      <c r="E4284" s="56"/>
      <c r="F4284" s="56"/>
    </row>
    <row r="4285" spans="1:6" x14ac:dyDescent="0.25">
      <c r="A4285" s="56">
        <v>33505</v>
      </c>
      <c r="E4285" s="56"/>
      <c r="F4285" s="56"/>
    </row>
    <row r="4286" spans="1:6" x14ac:dyDescent="0.25">
      <c r="A4286" s="56">
        <v>33506</v>
      </c>
      <c r="E4286" s="56"/>
      <c r="F4286" s="56"/>
    </row>
    <row r="4287" spans="1:6" x14ac:dyDescent="0.25">
      <c r="A4287" s="56">
        <v>33507</v>
      </c>
      <c r="E4287" s="56"/>
      <c r="F4287" s="56"/>
    </row>
    <row r="4288" spans="1:6" x14ac:dyDescent="0.25">
      <c r="A4288" s="56">
        <v>33508</v>
      </c>
      <c r="E4288" s="56"/>
      <c r="F4288" s="56"/>
    </row>
    <row r="4289" spans="1:6" x14ac:dyDescent="0.25">
      <c r="A4289" s="56">
        <v>33509</v>
      </c>
      <c r="E4289" s="56"/>
      <c r="F4289" s="56"/>
    </row>
    <row r="4290" spans="1:6" x14ac:dyDescent="0.25">
      <c r="A4290" s="56">
        <v>33510</v>
      </c>
      <c r="E4290" s="56"/>
      <c r="F4290" s="56"/>
    </row>
    <row r="4291" spans="1:6" x14ac:dyDescent="0.25">
      <c r="A4291" s="56">
        <v>33511</v>
      </c>
      <c r="E4291" s="56"/>
      <c r="F4291" s="56"/>
    </row>
    <row r="4292" spans="1:6" x14ac:dyDescent="0.25">
      <c r="A4292" s="56">
        <v>33512</v>
      </c>
      <c r="E4292" s="56"/>
      <c r="F4292" s="56"/>
    </row>
    <row r="4293" spans="1:6" x14ac:dyDescent="0.25">
      <c r="A4293" s="56">
        <v>33513</v>
      </c>
      <c r="E4293" s="56"/>
      <c r="F4293" s="56"/>
    </row>
    <row r="4294" spans="1:6" x14ac:dyDescent="0.25">
      <c r="A4294" s="56">
        <v>33514</v>
      </c>
      <c r="E4294" s="56"/>
      <c r="F4294" s="56"/>
    </row>
    <row r="4295" spans="1:6" x14ac:dyDescent="0.25">
      <c r="A4295" s="56">
        <v>33515</v>
      </c>
      <c r="E4295" s="56"/>
      <c r="F4295" s="56"/>
    </row>
    <row r="4296" spans="1:6" x14ac:dyDescent="0.25">
      <c r="A4296" s="56">
        <v>33516</v>
      </c>
      <c r="E4296" s="56"/>
      <c r="F4296" s="56"/>
    </row>
    <row r="4297" spans="1:6" x14ac:dyDescent="0.25">
      <c r="A4297" s="56">
        <v>33517</v>
      </c>
      <c r="E4297" s="56"/>
      <c r="F4297" s="56"/>
    </row>
    <row r="4298" spans="1:6" x14ac:dyDescent="0.25">
      <c r="A4298" s="56">
        <v>33518</v>
      </c>
      <c r="E4298" s="56"/>
      <c r="F4298" s="56"/>
    </row>
    <row r="4299" spans="1:6" x14ac:dyDescent="0.25">
      <c r="A4299" s="56">
        <v>33519</v>
      </c>
      <c r="E4299" s="56"/>
      <c r="F4299" s="56"/>
    </row>
    <row r="4300" spans="1:6" x14ac:dyDescent="0.25">
      <c r="A4300" s="56">
        <v>33520</v>
      </c>
      <c r="E4300" s="56"/>
      <c r="F4300" s="56"/>
    </row>
    <row r="4301" spans="1:6" x14ac:dyDescent="0.25">
      <c r="A4301" s="56">
        <v>33521</v>
      </c>
      <c r="E4301" s="56"/>
      <c r="F4301" s="56"/>
    </row>
    <row r="4302" spans="1:6" x14ac:dyDescent="0.25">
      <c r="A4302" s="56">
        <v>33522</v>
      </c>
      <c r="E4302" s="56"/>
      <c r="F4302" s="56"/>
    </row>
    <row r="4303" spans="1:6" x14ac:dyDescent="0.25">
      <c r="A4303" s="56">
        <v>33523</v>
      </c>
      <c r="E4303" s="56"/>
      <c r="F4303" s="56"/>
    </row>
    <row r="4304" spans="1:6" x14ac:dyDescent="0.25">
      <c r="A4304" s="56">
        <v>33524</v>
      </c>
      <c r="E4304" s="56"/>
      <c r="F4304" s="56"/>
    </row>
    <row r="4305" spans="1:6" x14ac:dyDescent="0.25">
      <c r="A4305" s="56">
        <v>33525</v>
      </c>
      <c r="E4305" s="56"/>
      <c r="F4305" s="56"/>
    </row>
    <row r="4306" spans="1:6" x14ac:dyDescent="0.25">
      <c r="A4306" s="56">
        <v>33526</v>
      </c>
      <c r="E4306" s="56"/>
      <c r="F4306" s="56"/>
    </row>
    <row r="4307" spans="1:6" x14ac:dyDescent="0.25">
      <c r="A4307" s="56">
        <v>33527</v>
      </c>
      <c r="E4307" s="56"/>
      <c r="F4307" s="56"/>
    </row>
    <row r="4308" spans="1:6" x14ac:dyDescent="0.25">
      <c r="A4308" s="56">
        <v>33528</v>
      </c>
      <c r="E4308" s="56"/>
      <c r="F4308" s="56"/>
    </row>
    <row r="4309" spans="1:6" x14ac:dyDescent="0.25">
      <c r="A4309" s="56">
        <v>33529</v>
      </c>
      <c r="E4309" s="56"/>
      <c r="F4309" s="56"/>
    </row>
    <row r="4310" spans="1:6" x14ac:dyDescent="0.25">
      <c r="A4310" s="56">
        <v>33530</v>
      </c>
      <c r="E4310" s="56"/>
      <c r="F4310" s="56"/>
    </row>
    <row r="4311" spans="1:6" x14ac:dyDescent="0.25">
      <c r="A4311" s="56">
        <v>33531</v>
      </c>
      <c r="E4311" s="56"/>
      <c r="F4311" s="56"/>
    </row>
    <row r="4312" spans="1:6" x14ac:dyDescent="0.25">
      <c r="A4312" s="56">
        <v>33532</v>
      </c>
      <c r="E4312" s="56"/>
      <c r="F4312" s="56"/>
    </row>
    <row r="4313" spans="1:6" x14ac:dyDescent="0.25">
      <c r="A4313" s="56">
        <v>33533</v>
      </c>
      <c r="E4313" s="56"/>
      <c r="F4313" s="56"/>
    </row>
    <row r="4314" spans="1:6" x14ac:dyDescent="0.25">
      <c r="A4314" s="56">
        <v>33534</v>
      </c>
      <c r="E4314" s="56"/>
      <c r="F4314" s="56"/>
    </row>
    <row r="4315" spans="1:6" x14ac:dyDescent="0.25">
      <c r="A4315" s="56">
        <v>33535</v>
      </c>
      <c r="E4315" s="56"/>
      <c r="F4315" s="56"/>
    </row>
    <row r="4316" spans="1:6" x14ac:dyDescent="0.25">
      <c r="A4316" s="56">
        <v>33536</v>
      </c>
      <c r="E4316" s="56"/>
      <c r="F4316" s="56"/>
    </row>
    <row r="4317" spans="1:6" x14ac:dyDescent="0.25">
      <c r="A4317" s="56">
        <v>33537</v>
      </c>
      <c r="E4317" s="56"/>
      <c r="F4317" s="56"/>
    </row>
    <row r="4318" spans="1:6" x14ac:dyDescent="0.25">
      <c r="A4318" s="56">
        <v>33538</v>
      </c>
      <c r="E4318" s="56"/>
      <c r="F4318" s="56"/>
    </row>
    <row r="4319" spans="1:6" x14ac:dyDescent="0.25">
      <c r="A4319" s="56">
        <v>33539</v>
      </c>
      <c r="E4319" s="56"/>
      <c r="F4319" s="56"/>
    </row>
    <row r="4320" spans="1:6" x14ac:dyDescent="0.25">
      <c r="A4320" s="56">
        <v>33540</v>
      </c>
      <c r="E4320" s="56"/>
      <c r="F4320" s="56"/>
    </row>
    <row r="4321" spans="1:6" x14ac:dyDescent="0.25">
      <c r="A4321" s="56">
        <v>33541</v>
      </c>
      <c r="E4321" s="56"/>
      <c r="F4321" s="56"/>
    </row>
    <row r="4322" spans="1:6" x14ac:dyDescent="0.25">
      <c r="A4322" s="56">
        <v>33542</v>
      </c>
      <c r="E4322" s="56"/>
      <c r="F4322" s="56"/>
    </row>
    <row r="4323" spans="1:6" x14ac:dyDescent="0.25">
      <c r="A4323" s="56">
        <v>33543</v>
      </c>
      <c r="E4323" s="56"/>
      <c r="F4323" s="56"/>
    </row>
    <row r="4324" spans="1:6" x14ac:dyDescent="0.25">
      <c r="A4324" s="56">
        <v>33544</v>
      </c>
      <c r="E4324" s="56"/>
      <c r="F4324" s="56"/>
    </row>
    <row r="4325" spans="1:6" x14ac:dyDescent="0.25">
      <c r="A4325" s="56">
        <v>33545</v>
      </c>
      <c r="E4325" s="56"/>
      <c r="F4325" s="56"/>
    </row>
    <row r="4326" spans="1:6" x14ac:dyDescent="0.25">
      <c r="A4326" s="56">
        <v>33546</v>
      </c>
      <c r="E4326" s="56"/>
      <c r="F4326" s="56"/>
    </row>
    <row r="4327" spans="1:6" x14ac:dyDescent="0.25">
      <c r="A4327" s="56">
        <v>33547</v>
      </c>
      <c r="E4327" s="56"/>
      <c r="F4327" s="56"/>
    </row>
    <row r="4328" spans="1:6" x14ac:dyDescent="0.25">
      <c r="A4328" s="56">
        <v>33548</v>
      </c>
      <c r="E4328" s="56"/>
      <c r="F4328" s="56"/>
    </row>
    <row r="4329" spans="1:6" x14ac:dyDescent="0.25">
      <c r="A4329" s="56">
        <v>33549</v>
      </c>
      <c r="E4329" s="56"/>
      <c r="F4329" s="56"/>
    </row>
    <row r="4330" spans="1:6" x14ac:dyDescent="0.25">
      <c r="A4330" s="56">
        <v>33550</v>
      </c>
      <c r="E4330" s="56"/>
      <c r="F4330" s="56"/>
    </row>
    <row r="4331" spans="1:6" x14ac:dyDescent="0.25">
      <c r="A4331" s="56">
        <v>33551</v>
      </c>
      <c r="E4331" s="56"/>
      <c r="F4331" s="56"/>
    </row>
    <row r="4332" spans="1:6" x14ac:dyDescent="0.25">
      <c r="A4332" s="56">
        <v>33552</v>
      </c>
      <c r="E4332" s="56"/>
      <c r="F4332" s="56"/>
    </row>
    <row r="4333" spans="1:6" x14ac:dyDescent="0.25">
      <c r="A4333" s="56">
        <v>33553</v>
      </c>
      <c r="E4333" s="56"/>
      <c r="F4333" s="56"/>
    </row>
    <row r="4334" spans="1:6" x14ac:dyDescent="0.25">
      <c r="A4334" s="56">
        <v>33554</v>
      </c>
      <c r="E4334" s="56"/>
      <c r="F4334" s="56"/>
    </row>
    <row r="4335" spans="1:6" x14ac:dyDescent="0.25">
      <c r="A4335" s="56">
        <v>33555</v>
      </c>
      <c r="E4335" s="56"/>
      <c r="F4335" s="56"/>
    </row>
    <row r="4336" spans="1:6" x14ac:dyDescent="0.25">
      <c r="A4336" s="56">
        <v>33556</v>
      </c>
      <c r="E4336" s="56"/>
      <c r="F4336" s="56"/>
    </row>
    <row r="4337" spans="1:6" x14ac:dyDescent="0.25">
      <c r="A4337" s="56">
        <v>33557</v>
      </c>
      <c r="E4337" s="56"/>
      <c r="F4337" s="56"/>
    </row>
    <row r="4338" spans="1:6" x14ac:dyDescent="0.25">
      <c r="A4338" s="56">
        <v>33558</v>
      </c>
      <c r="E4338" s="56"/>
      <c r="F4338" s="56"/>
    </row>
    <row r="4339" spans="1:6" x14ac:dyDescent="0.25">
      <c r="A4339" s="56">
        <v>33559</v>
      </c>
      <c r="E4339" s="56"/>
      <c r="F4339" s="56"/>
    </row>
    <row r="4340" spans="1:6" x14ac:dyDescent="0.25">
      <c r="A4340" s="56">
        <v>33560</v>
      </c>
      <c r="E4340" s="56"/>
      <c r="F4340" s="56"/>
    </row>
    <row r="4341" spans="1:6" x14ac:dyDescent="0.25">
      <c r="A4341" s="56">
        <v>33561</v>
      </c>
      <c r="E4341" s="56"/>
      <c r="F4341" s="56"/>
    </row>
    <row r="4342" spans="1:6" x14ac:dyDescent="0.25">
      <c r="A4342" s="56">
        <v>33562</v>
      </c>
      <c r="E4342" s="56"/>
      <c r="F4342" s="56"/>
    </row>
    <row r="4343" spans="1:6" x14ac:dyDescent="0.25">
      <c r="A4343" s="56">
        <v>33563</v>
      </c>
      <c r="E4343" s="56"/>
      <c r="F4343" s="56"/>
    </row>
    <row r="4344" spans="1:6" x14ac:dyDescent="0.25">
      <c r="A4344" s="56">
        <v>33564</v>
      </c>
      <c r="E4344" s="56"/>
      <c r="F4344" s="56"/>
    </row>
    <row r="4345" spans="1:6" x14ac:dyDescent="0.25">
      <c r="A4345" s="56">
        <v>33565</v>
      </c>
      <c r="E4345" s="56"/>
      <c r="F4345" s="56"/>
    </row>
    <row r="4346" spans="1:6" x14ac:dyDescent="0.25">
      <c r="A4346" s="56">
        <v>33566</v>
      </c>
      <c r="E4346" s="56"/>
      <c r="F4346" s="56"/>
    </row>
    <row r="4347" spans="1:6" x14ac:dyDescent="0.25">
      <c r="A4347" s="56">
        <v>33567</v>
      </c>
      <c r="E4347" s="56"/>
      <c r="F4347" s="56"/>
    </row>
    <row r="4348" spans="1:6" x14ac:dyDescent="0.25">
      <c r="A4348" s="56">
        <v>33568</v>
      </c>
      <c r="E4348" s="56"/>
      <c r="F4348" s="56"/>
    </row>
    <row r="4349" spans="1:6" x14ac:dyDescent="0.25">
      <c r="A4349" s="56">
        <v>33569</v>
      </c>
      <c r="E4349" s="56"/>
      <c r="F4349" s="56"/>
    </row>
    <row r="4350" spans="1:6" x14ac:dyDescent="0.25">
      <c r="A4350" s="56">
        <v>33570</v>
      </c>
      <c r="E4350" s="56"/>
      <c r="F4350" s="56"/>
    </row>
    <row r="4351" spans="1:6" x14ac:dyDescent="0.25">
      <c r="A4351" s="56">
        <v>33571</v>
      </c>
      <c r="E4351" s="56"/>
      <c r="F4351" s="56"/>
    </row>
    <row r="4352" spans="1:6" x14ac:dyDescent="0.25">
      <c r="A4352" s="56">
        <v>33572</v>
      </c>
      <c r="E4352" s="56"/>
      <c r="F4352" s="56"/>
    </row>
    <row r="4353" spans="1:6" x14ac:dyDescent="0.25">
      <c r="A4353" s="56">
        <v>33573</v>
      </c>
      <c r="E4353" s="56"/>
      <c r="F4353" s="56"/>
    </row>
    <row r="4354" spans="1:6" x14ac:dyDescent="0.25">
      <c r="A4354" s="56">
        <v>33574</v>
      </c>
      <c r="E4354" s="56"/>
      <c r="F4354" s="56"/>
    </row>
    <row r="4355" spans="1:6" x14ac:dyDescent="0.25">
      <c r="A4355" s="56">
        <v>33575</v>
      </c>
      <c r="E4355" s="56"/>
      <c r="F4355" s="56"/>
    </row>
    <row r="4356" spans="1:6" x14ac:dyDescent="0.25">
      <c r="A4356" s="56">
        <v>33576</v>
      </c>
      <c r="E4356" s="56"/>
      <c r="F4356" s="56"/>
    </row>
    <row r="4357" spans="1:6" x14ac:dyDescent="0.25">
      <c r="A4357" s="56">
        <v>33577</v>
      </c>
      <c r="E4357" s="56"/>
      <c r="F4357" s="56"/>
    </row>
    <row r="4358" spans="1:6" x14ac:dyDescent="0.25">
      <c r="A4358" s="56">
        <v>33578</v>
      </c>
      <c r="E4358" s="56"/>
      <c r="F4358" s="56"/>
    </row>
    <row r="4359" spans="1:6" x14ac:dyDescent="0.25">
      <c r="A4359" s="56">
        <v>33579</v>
      </c>
      <c r="E4359" s="56"/>
      <c r="F4359" s="56"/>
    </row>
    <row r="4360" spans="1:6" x14ac:dyDescent="0.25">
      <c r="A4360" s="56">
        <v>33580</v>
      </c>
      <c r="E4360" s="56"/>
      <c r="F4360" s="56"/>
    </row>
    <row r="4361" spans="1:6" x14ac:dyDescent="0.25">
      <c r="A4361" s="56">
        <v>33581</v>
      </c>
      <c r="E4361" s="56"/>
      <c r="F4361" s="56"/>
    </row>
    <row r="4362" spans="1:6" x14ac:dyDescent="0.25">
      <c r="A4362" s="56">
        <v>33582</v>
      </c>
      <c r="E4362" s="56"/>
      <c r="F4362" s="56"/>
    </row>
    <row r="4363" spans="1:6" x14ac:dyDescent="0.25">
      <c r="A4363" s="56">
        <v>33583</v>
      </c>
      <c r="E4363" s="56"/>
      <c r="F4363" s="56"/>
    </row>
    <row r="4364" spans="1:6" x14ac:dyDescent="0.25">
      <c r="A4364" s="56">
        <v>33584</v>
      </c>
      <c r="E4364" s="56"/>
      <c r="F4364" s="56"/>
    </row>
    <row r="4365" spans="1:6" x14ac:dyDescent="0.25">
      <c r="A4365" s="56">
        <v>33585</v>
      </c>
      <c r="E4365" s="56"/>
      <c r="F4365" s="56"/>
    </row>
    <row r="4366" spans="1:6" x14ac:dyDescent="0.25">
      <c r="A4366" s="56">
        <v>33586</v>
      </c>
      <c r="E4366" s="56"/>
      <c r="F4366" s="56"/>
    </row>
    <row r="4367" spans="1:6" x14ac:dyDescent="0.25">
      <c r="A4367" s="56">
        <v>33587</v>
      </c>
      <c r="E4367" s="56"/>
      <c r="F4367" s="56"/>
    </row>
    <row r="4368" spans="1:6" x14ac:dyDescent="0.25">
      <c r="A4368" s="56">
        <v>33588</v>
      </c>
      <c r="E4368" s="56"/>
      <c r="F4368" s="56"/>
    </row>
    <row r="4369" spans="1:6" x14ac:dyDescent="0.25">
      <c r="A4369" s="56">
        <v>33589</v>
      </c>
      <c r="E4369" s="56"/>
      <c r="F4369" s="56"/>
    </row>
    <row r="4370" spans="1:6" x14ac:dyDescent="0.25">
      <c r="A4370" s="56">
        <v>33590</v>
      </c>
      <c r="E4370" s="56"/>
      <c r="F4370" s="56"/>
    </row>
    <row r="4371" spans="1:6" x14ac:dyDescent="0.25">
      <c r="A4371" s="56">
        <v>33591</v>
      </c>
      <c r="E4371" s="56"/>
      <c r="F4371" s="56"/>
    </row>
    <row r="4372" spans="1:6" x14ac:dyDescent="0.25">
      <c r="A4372" s="56">
        <v>33592</v>
      </c>
      <c r="E4372" s="56"/>
      <c r="F4372" s="56"/>
    </row>
    <row r="4373" spans="1:6" x14ac:dyDescent="0.25">
      <c r="A4373" s="56">
        <v>33593</v>
      </c>
      <c r="E4373" s="56"/>
      <c r="F4373" s="56"/>
    </row>
    <row r="4374" spans="1:6" x14ac:dyDescent="0.25">
      <c r="A4374" s="56">
        <v>33594</v>
      </c>
      <c r="E4374" s="56"/>
      <c r="F4374" s="56"/>
    </row>
    <row r="4375" spans="1:6" x14ac:dyDescent="0.25">
      <c r="A4375" s="56">
        <v>33595</v>
      </c>
      <c r="E4375" s="56"/>
      <c r="F4375" s="56"/>
    </row>
    <row r="4376" spans="1:6" x14ac:dyDescent="0.25">
      <c r="A4376" s="56">
        <v>33596</v>
      </c>
      <c r="E4376" s="56"/>
      <c r="F4376" s="56"/>
    </row>
    <row r="4377" spans="1:6" x14ac:dyDescent="0.25">
      <c r="A4377" s="56">
        <v>33597</v>
      </c>
      <c r="E4377" s="56"/>
      <c r="F4377" s="56"/>
    </row>
    <row r="4378" spans="1:6" x14ac:dyDescent="0.25">
      <c r="A4378" s="56">
        <v>33598</v>
      </c>
      <c r="E4378" s="56"/>
      <c r="F4378" s="56"/>
    </row>
    <row r="4379" spans="1:6" x14ac:dyDescent="0.25">
      <c r="A4379" s="56">
        <v>33599</v>
      </c>
      <c r="E4379" s="56"/>
      <c r="F4379" s="56"/>
    </row>
    <row r="4380" spans="1:6" x14ac:dyDescent="0.25">
      <c r="A4380" s="56">
        <v>33600</v>
      </c>
      <c r="E4380" s="56"/>
      <c r="F4380" s="56"/>
    </row>
    <row r="4381" spans="1:6" x14ac:dyDescent="0.25">
      <c r="A4381" s="56">
        <v>33601</v>
      </c>
      <c r="E4381" s="56"/>
      <c r="F4381" s="56"/>
    </row>
    <row r="4382" spans="1:6" x14ac:dyDescent="0.25">
      <c r="A4382" s="56">
        <v>33602</v>
      </c>
      <c r="E4382" s="56"/>
      <c r="F4382" s="56"/>
    </row>
    <row r="4383" spans="1:6" x14ac:dyDescent="0.25">
      <c r="A4383" s="56">
        <v>33603</v>
      </c>
      <c r="E4383" s="56"/>
      <c r="F4383" s="56"/>
    </row>
    <row r="4384" spans="1:6" x14ac:dyDescent="0.25">
      <c r="A4384" s="56">
        <v>33604</v>
      </c>
      <c r="E4384" s="56"/>
      <c r="F4384" s="56"/>
    </row>
    <row r="4385" spans="1:6" x14ac:dyDescent="0.25">
      <c r="A4385" s="56">
        <v>33605</v>
      </c>
      <c r="E4385" s="56"/>
      <c r="F4385" s="56"/>
    </row>
    <row r="4386" spans="1:6" x14ac:dyDescent="0.25">
      <c r="A4386" s="56">
        <v>33606</v>
      </c>
      <c r="E4386" s="56"/>
      <c r="F4386" s="56"/>
    </row>
    <row r="4387" spans="1:6" x14ac:dyDescent="0.25">
      <c r="A4387" s="56">
        <v>33607</v>
      </c>
      <c r="E4387" s="56"/>
      <c r="F4387" s="56"/>
    </row>
    <row r="4388" spans="1:6" x14ac:dyDescent="0.25">
      <c r="A4388" s="56">
        <v>33608</v>
      </c>
      <c r="E4388" s="56"/>
      <c r="F4388" s="56"/>
    </row>
    <row r="4389" spans="1:6" x14ac:dyDescent="0.25">
      <c r="A4389" s="56">
        <v>33609</v>
      </c>
      <c r="E4389" s="56"/>
      <c r="F4389" s="56"/>
    </row>
    <row r="4390" spans="1:6" x14ac:dyDescent="0.25">
      <c r="A4390" s="56">
        <v>33610</v>
      </c>
      <c r="E4390" s="56"/>
      <c r="F4390" s="56"/>
    </row>
    <row r="4391" spans="1:6" x14ac:dyDescent="0.25">
      <c r="A4391" s="56">
        <v>33611</v>
      </c>
      <c r="E4391" s="56"/>
      <c r="F4391" s="56"/>
    </row>
    <row r="4392" spans="1:6" x14ac:dyDescent="0.25">
      <c r="A4392" s="56">
        <v>33612</v>
      </c>
      <c r="E4392" s="56"/>
      <c r="F4392" s="56"/>
    </row>
    <row r="4393" spans="1:6" x14ac:dyDescent="0.25">
      <c r="A4393" s="56">
        <v>33613</v>
      </c>
      <c r="E4393" s="56"/>
      <c r="F4393" s="56"/>
    </row>
    <row r="4394" spans="1:6" x14ac:dyDescent="0.25">
      <c r="A4394" s="56">
        <v>33614</v>
      </c>
      <c r="E4394" s="56"/>
      <c r="F4394" s="56"/>
    </row>
    <row r="4395" spans="1:6" x14ac:dyDescent="0.25">
      <c r="A4395" s="56">
        <v>33615</v>
      </c>
      <c r="E4395" s="56"/>
      <c r="F4395" s="56"/>
    </row>
    <row r="4396" spans="1:6" x14ac:dyDescent="0.25">
      <c r="A4396" s="56">
        <v>33616</v>
      </c>
      <c r="E4396" s="56"/>
      <c r="F4396" s="56"/>
    </row>
    <row r="4397" spans="1:6" x14ac:dyDescent="0.25">
      <c r="A4397" s="56">
        <v>33617</v>
      </c>
      <c r="E4397" s="56"/>
      <c r="F4397" s="56"/>
    </row>
    <row r="4398" spans="1:6" x14ac:dyDescent="0.25">
      <c r="A4398" s="56">
        <v>33618</v>
      </c>
      <c r="E4398" s="56"/>
      <c r="F4398" s="56"/>
    </row>
    <row r="4399" spans="1:6" x14ac:dyDescent="0.25">
      <c r="A4399" s="56">
        <v>33619</v>
      </c>
      <c r="E4399" s="56"/>
      <c r="F4399" s="56"/>
    </row>
    <row r="4400" spans="1:6" x14ac:dyDescent="0.25">
      <c r="A4400" s="56">
        <v>33620</v>
      </c>
      <c r="E4400" s="56"/>
      <c r="F4400" s="56"/>
    </row>
    <row r="4401" spans="1:6" x14ac:dyDescent="0.25">
      <c r="A4401" s="56">
        <v>33621</v>
      </c>
      <c r="E4401" s="56"/>
      <c r="F4401" s="56"/>
    </row>
    <row r="4402" spans="1:6" x14ac:dyDescent="0.25">
      <c r="A4402" s="56">
        <v>33622</v>
      </c>
      <c r="E4402" s="56"/>
      <c r="F4402" s="56"/>
    </row>
    <row r="4403" spans="1:6" x14ac:dyDescent="0.25">
      <c r="A4403" s="56">
        <v>33623</v>
      </c>
      <c r="E4403" s="56"/>
      <c r="F4403" s="56"/>
    </row>
    <row r="4404" spans="1:6" x14ac:dyDescent="0.25">
      <c r="A4404" s="56">
        <v>33624</v>
      </c>
      <c r="E4404" s="56"/>
      <c r="F4404" s="56"/>
    </row>
    <row r="4405" spans="1:6" x14ac:dyDescent="0.25">
      <c r="A4405" s="56">
        <v>33625</v>
      </c>
      <c r="E4405" s="56"/>
      <c r="F4405" s="56"/>
    </row>
    <row r="4406" spans="1:6" x14ac:dyDescent="0.25">
      <c r="A4406" s="56">
        <v>33626</v>
      </c>
      <c r="E4406" s="56"/>
      <c r="F4406" s="56"/>
    </row>
    <row r="4407" spans="1:6" x14ac:dyDescent="0.25">
      <c r="A4407" s="56">
        <v>33627</v>
      </c>
      <c r="E4407" s="56"/>
      <c r="F4407" s="56"/>
    </row>
    <row r="4408" spans="1:6" x14ac:dyDescent="0.25">
      <c r="A4408" s="56">
        <v>33628</v>
      </c>
      <c r="E4408" s="56"/>
      <c r="F4408" s="56"/>
    </row>
    <row r="4409" spans="1:6" x14ac:dyDescent="0.25">
      <c r="A4409" s="56">
        <v>33629</v>
      </c>
      <c r="E4409" s="56"/>
      <c r="F4409" s="56"/>
    </row>
    <row r="4410" spans="1:6" x14ac:dyDescent="0.25">
      <c r="A4410" s="56">
        <v>33630</v>
      </c>
      <c r="E4410" s="56"/>
      <c r="F4410" s="56"/>
    </row>
    <row r="4411" spans="1:6" x14ac:dyDescent="0.25">
      <c r="A4411" s="56">
        <v>33631</v>
      </c>
      <c r="E4411" s="56"/>
      <c r="F4411" s="56"/>
    </row>
    <row r="4412" spans="1:6" x14ac:dyDescent="0.25">
      <c r="A4412" s="56">
        <v>33632</v>
      </c>
      <c r="E4412" s="56"/>
      <c r="F4412" s="56"/>
    </row>
    <row r="4413" spans="1:6" x14ac:dyDescent="0.25">
      <c r="A4413" s="56">
        <v>33633</v>
      </c>
      <c r="E4413" s="56"/>
      <c r="F4413" s="56"/>
    </row>
    <row r="4414" spans="1:6" x14ac:dyDescent="0.25">
      <c r="A4414" s="56">
        <v>33634</v>
      </c>
      <c r="E4414" s="56"/>
      <c r="F4414" s="56"/>
    </row>
    <row r="4415" spans="1:6" x14ac:dyDescent="0.25">
      <c r="A4415" s="56">
        <v>33635</v>
      </c>
      <c r="E4415" s="56"/>
      <c r="F4415" s="56"/>
    </row>
    <row r="4416" spans="1:6" x14ac:dyDescent="0.25">
      <c r="A4416" s="56">
        <v>33636</v>
      </c>
      <c r="E4416" s="56"/>
      <c r="F4416" s="56"/>
    </row>
    <row r="4417" spans="1:6" x14ac:dyDescent="0.25">
      <c r="A4417" s="56">
        <v>33637</v>
      </c>
      <c r="E4417" s="56"/>
      <c r="F4417" s="56"/>
    </row>
    <row r="4418" spans="1:6" x14ac:dyDescent="0.25">
      <c r="A4418" s="56">
        <v>33638</v>
      </c>
      <c r="E4418" s="56"/>
      <c r="F4418" s="56"/>
    </row>
    <row r="4419" spans="1:6" x14ac:dyDescent="0.25">
      <c r="A4419" s="56">
        <v>33639</v>
      </c>
      <c r="E4419" s="56"/>
      <c r="F4419" s="56"/>
    </row>
    <row r="4420" spans="1:6" x14ac:dyDescent="0.25">
      <c r="A4420" s="56">
        <v>33640</v>
      </c>
      <c r="E4420" s="56"/>
      <c r="F4420" s="56"/>
    </row>
    <row r="4421" spans="1:6" x14ac:dyDescent="0.25">
      <c r="A4421" s="56">
        <v>33641</v>
      </c>
      <c r="E4421" s="56"/>
      <c r="F4421" s="56"/>
    </row>
    <row r="4422" spans="1:6" x14ac:dyDescent="0.25">
      <c r="A4422" s="56">
        <v>33642</v>
      </c>
      <c r="E4422" s="56"/>
      <c r="F4422" s="56"/>
    </row>
    <row r="4423" spans="1:6" x14ac:dyDescent="0.25">
      <c r="A4423" s="56">
        <v>33643</v>
      </c>
      <c r="E4423" s="56"/>
      <c r="F4423" s="56"/>
    </row>
    <row r="4424" spans="1:6" x14ac:dyDescent="0.25">
      <c r="A4424" s="56">
        <v>33644</v>
      </c>
      <c r="E4424" s="56"/>
      <c r="F4424" s="56"/>
    </row>
    <row r="4425" spans="1:6" x14ac:dyDescent="0.25">
      <c r="A4425" s="56">
        <v>33645</v>
      </c>
      <c r="E4425" s="56"/>
      <c r="F4425" s="56"/>
    </row>
    <row r="4426" spans="1:6" x14ac:dyDescent="0.25">
      <c r="A4426" s="56">
        <v>33646</v>
      </c>
      <c r="E4426" s="56"/>
      <c r="F4426" s="56"/>
    </row>
    <row r="4427" spans="1:6" x14ac:dyDescent="0.25">
      <c r="A4427" s="56">
        <v>33647</v>
      </c>
      <c r="E4427" s="56"/>
      <c r="F4427" s="56"/>
    </row>
    <row r="4428" spans="1:6" x14ac:dyDescent="0.25">
      <c r="A4428" s="56">
        <v>33648</v>
      </c>
      <c r="E4428" s="56"/>
      <c r="F4428" s="56"/>
    </row>
    <row r="4429" spans="1:6" x14ac:dyDescent="0.25">
      <c r="A4429" s="56">
        <v>33649</v>
      </c>
      <c r="E4429" s="56"/>
      <c r="F4429" s="56"/>
    </row>
    <row r="4430" spans="1:6" x14ac:dyDescent="0.25">
      <c r="A4430" s="56">
        <v>33650</v>
      </c>
      <c r="E4430" s="56"/>
      <c r="F4430" s="56"/>
    </row>
    <row r="4431" spans="1:6" x14ac:dyDescent="0.25">
      <c r="A4431" s="56">
        <v>33651</v>
      </c>
      <c r="E4431" s="56"/>
      <c r="F4431" s="56"/>
    </row>
    <row r="4432" spans="1:6" x14ac:dyDescent="0.25">
      <c r="A4432" s="56">
        <v>33652</v>
      </c>
      <c r="E4432" s="56"/>
      <c r="F4432" s="56"/>
    </row>
    <row r="4433" spans="1:6" x14ac:dyDescent="0.25">
      <c r="A4433" s="56">
        <v>33653</v>
      </c>
      <c r="E4433" s="56"/>
      <c r="F4433" s="56"/>
    </row>
    <row r="4434" spans="1:6" x14ac:dyDescent="0.25">
      <c r="A4434" s="56">
        <v>33654</v>
      </c>
      <c r="E4434" s="56"/>
      <c r="F4434" s="56"/>
    </row>
    <row r="4435" spans="1:6" x14ac:dyDescent="0.25">
      <c r="A4435" s="56">
        <v>33655</v>
      </c>
      <c r="E4435" s="56"/>
      <c r="F4435" s="56"/>
    </row>
    <row r="4436" spans="1:6" x14ac:dyDescent="0.25">
      <c r="A4436" s="56">
        <v>33656</v>
      </c>
      <c r="E4436" s="56"/>
      <c r="F4436" s="56"/>
    </row>
    <row r="4437" spans="1:6" x14ac:dyDescent="0.25">
      <c r="A4437" s="56">
        <v>33657</v>
      </c>
      <c r="E4437" s="56"/>
      <c r="F4437" s="56"/>
    </row>
    <row r="4438" spans="1:6" x14ac:dyDescent="0.25">
      <c r="A4438" s="56">
        <v>33658</v>
      </c>
      <c r="E4438" s="56"/>
      <c r="F4438" s="56"/>
    </row>
    <row r="4439" spans="1:6" x14ac:dyDescent="0.25">
      <c r="A4439" s="56">
        <v>33659</v>
      </c>
      <c r="E4439" s="56"/>
      <c r="F4439" s="56"/>
    </row>
    <row r="4440" spans="1:6" x14ac:dyDescent="0.25">
      <c r="A4440" s="56">
        <v>33660</v>
      </c>
      <c r="E4440" s="56"/>
      <c r="F4440" s="56"/>
    </row>
    <row r="4441" spans="1:6" x14ac:dyDescent="0.25">
      <c r="A4441" s="56">
        <v>33661</v>
      </c>
      <c r="E4441" s="56"/>
      <c r="F4441" s="56"/>
    </row>
    <row r="4442" spans="1:6" x14ac:dyDescent="0.25">
      <c r="A4442" s="56">
        <v>33662</v>
      </c>
      <c r="E4442" s="56"/>
      <c r="F4442" s="56"/>
    </row>
    <row r="4443" spans="1:6" x14ac:dyDescent="0.25">
      <c r="A4443" s="56">
        <v>33663</v>
      </c>
      <c r="E4443" s="56"/>
      <c r="F4443" s="56"/>
    </row>
    <row r="4444" spans="1:6" x14ac:dyDescent="0.25">
      <c r="A4444" s="56">
        <v>33664</v>
      </c>
      <c r="E4444" s="56"/>
      <c r="F4444" s="56"/>
    </row>
    <row r="4445" spans="1:6" x14ac:dyDescent="0.25">
      <c r="A4445" s="56">
        <v>33665</v>
      </c>
      <c r="E4445" s="56"/>
      <c r="F4445" s="56"/>
    </row>
    <row r="4446" spans="1:6" x14ac:dyDescent="0.25">
      <c r="A4446" s="56">
        <v>33666</v>
      </c>
      <c r="E4446" s="56"/>
      <c r="F4446" s="56"/>
    </row>
    <row r="4447" spans="1:6" x14ac:dyDescent="0.25">
      <c r="A4447" s="56">
        <v>33667</v>
      </c>
      <c r="E4447" s="56"/>
      <c r="F4447" s="56"/>
    </row>
    <row r="4448" spans="1:6" x14ac:dyDescent="0.25">
      <c r="A4448" s="56">
        <v>33668</v>
      </c>
      <c r="E4448" s="56"/>
      <c r="F4448" s="56"/>
    </row>
    <row r="4449" spans="1:6" x14ac:dyDescent="0.25">
      <c r="A4449" s="56">
        <v>33669</v>
      </c>
      <c r="E4449" s="56"/>
      <c r="F4449" s="56"/>
    </row>
    <row r="4450" spans="1:6" x14ac:dyDescent="0.25">
      <c r="A4450" s="56">
        <v>33670</v>
      </c>
      <c r="E4450" s="56"/>
      <c r="F4450" s="56"/>
    </row>
    <row r="4451" spans="1:6" x14ac:dyDescent="0.25">
      <c r="A4451" s="56">
        <v>33671</v>
      </c>
      <c r="E4451" s="56"/>
      <c r="F4451" s="56"/>
    </row>
    <row r="4452" spans="1:6" x14ac:dyDescent="0.25">
      <c r="A4452" s="56">
        <v>33672</v>
      </c>
      <c r="E4452" s="56"/>
      <c r="F4452" s="56"/>
    </row>
    <row r="4453" spans="1:6" x14ac:dyDescent="0.25">
      <c r="A4453" s="56">
        <v>33673</v>
      </c>
      <c r="E4453" s="56"/>
      <c r="F4453" s="56"/>
    </row>
    <row r="4454" spans="1:6" x14ac:dyDescent="0.25">
      <c r="A4454" s="56">
        <v>33674</v>
      </c>
      <c r="E4454" s="56"/>
      <c r="F4454" s="56"/>
    </row>
    <row r="4455" spans="1:6" x14ac:dyDescent="0.25">
      <c r="A4455" s="56">
        <v>33675</v>
      </c>
      <c r="E4455" s="56"/>
      <c r="F4455" s="56"/>
    </row>
    <row r="4456" spans="1:6" x14ac:dyDescent="0.25">
      <c r="A4456" s="56">
        <v>33676</v>
      </c>
      <c r="E4456" s="56"/>
      <c r="F4456" s="56"/>
    </row>
    <row r="4457" spans="1:6" x14ac:dyDescent="0.25">
      <c r="A4457" s="56">
        <v>33677</v>
      </c>
      <c r="E4457" s="56"/>
      <c r="F4457" s="56"/>
    </row>
    <row r="4458" spans="1:6" x14ac:dyDescent="0.25">
      <c r="A4458" s="56">
        <v>33678</v>
      </c>
      <c r="E4458" s="56"/>
      <c r="F4458" s="56"/>
    </row>
    <row r="4459" spans="1:6" x14ac:dyDescent="0.25">
      <c r="A4459" s="56">
        <v>33679</v>
      </c>
      <c r="E4459" s="56"/>
      <c r="F4459" s="56"/>
    </row>
    <row r="4460" spans="1:6" x14ac:dyDescent="0.25">
      <c r="A4460" s="56">
        <v>33680</v>
      </c>
      <c r="E4460" s="56"/>
      <c r="F4460" s="56"/>
    </row>
    <row r="4461" spans="1:6" x14ac:dyDescent="0.25">
      <c r="A4461" s="56">
        <v>33681</v>
      </c>
      <c r="E4461" s="56"/>
      <c r="F4461" s="56"/>
    </row>
    <row r="4462" spans="1:6" x14ac:dyDescent="0.25">
      <c r="A4462" s="56">
        <v>33682</v>
      </c>
      <c r="E4462" s="56"/>
      <c r="F4462" s="56"/>
    </row>
    <row r="4463" spans="1:6" x14ac:dyDescent="0.25">
      <c r="A4463" s="56">
        <v>33683</v>
      </c>
      <c r="E4463" s="56"/>
      <c r="F4463" s="56"/>
    </row>
    <row r="4464" spans="1:6" x14ac:dyDescent="0.25">
      <c r="A4464" s="56">
        <v>33684</v>
      </c>
      <c r="E4464" s="56"/>
      <c r="F4464" s="56"/>
    </row>
    <row r="4465" spans="1:6" x14ac:dyDescent="0.25">
      <c r="A4465" s="56">
        <v>33685</v>
      </c>
      <c r="E4465" s="56"/>
      <c r="F4465" s="56"/>
    </row>
    <row r="4466" spans="1:6" x14ac:dyDescent="0.25">
      <c r="A4466" s="56">
        <v>33686</v>
      </c>
      <c r="E4466" s="56"/>
      <c r="F4466" s="56"/>
    </row>
    <row r="4467" spans="1:6" x14ac:dyDescent="0.25">
      <c r="A4467" s="56">
        <v>33687</v>
      </c>
      <c r="E4467" s="56"/>
      <c r="F4467" s="56"/>
    </row>
    <row r="4468" spans="1:6" x14ac:dyDescent="0.25">
      <c r="A4468" s="56">
        <v>33688</v>
      </c>
      <c r="E4468" s="56"/>
      <c r="F4468" s="56"/>
    </row>
    <row r="4469" spans="1:6" x14ac:dyDescent="0.25">
      <c r="A4469" s="56">
        <v>33689</v>
      </c>
      <c r="E4469" s="56"/>
      <c r="F4469" s="56"/>
    </row>
    <row r="4470" spans="1:6" x14ac:dyDescent="0.25">
      <c r="A4470" s="56">
        <v>33690</v>
      </c>
      <c r="E4470" s="56"/>
      <c r="F4470" s="56"/>
    </row>
    <row r="4471" spans="1:6" x14ac:dyDescent="0.25">
      <c r="A4471" s="56">
        <v>33691</v>
      </c>
      <c r="E4471" s="56"/>
      <c r="F4471" s="56"/>
    </row>
    <row r="4472" spans="1:6" x14ac:dyDescent="0.25">
      <c r="A4472" s="56">
        <v>33692</v>
      </c>
      <c r="E4472" s="56"/>
      <c r="F4472" s="56"/>
    </row>
    <row r="4473" spans="1:6" x14ac:dyDescent="0.25">
      <c r="A4473" s="56">
        <v>33693</v>
      </c>
      <c r="E4473" s="56"/>
      <c r="F4473" s="56"/>
    </row>
    <row r="4474" spans="1:6" x14ac:dyDescent="0.25">
      <c r="A4474" s="56">
        <v>33694</v>
      </c>
      <c r="E4474" s="56"/>
      <c r="F4474" s="56"/>
    </row>
    <row r="4475" spans="1:6" x14ac:dyDescent="0.25">
      <c r="A4475" s="56">
        <v>33695</v>
      </c>
      <c r="E4475" s="56"/>
      <c r="F4475" s="56"/>
    </row>
    <row r="4476" spans="1:6" x14ac:dyDescent="0.25">
      <c r="A4476" s="56">
        <v>33696</v>
      </c>
      <c r="E4476" s="56"/>
      <c r="F4476" s="56"/>
    </row>
    <row r="4477" spans="1:6" x14ac:dyDescent="0.25">
      <c r="A4477" s="56">
        <v>33697</v>
      </c>
      <c r="E4477" s="56"/>
      <c r="F4477" s="56"/>
    </row>
    <row r="4478" spans="1:6" x14ac:dyDescent="0.25">
      <c r="A4478" s="56">
        <v>33698</v>
      </c>
      <c r="E4478" s="56"/>
      <c r="F4478" s="56"/>
    </row>
    <row r="4479" spans="1:6" x14ac:dyDescent="0.25">
      <c r="A4479" s="56">
        <v>33699</v>
      </c>
      <c r="E4479" s="56"/>
      <c r="F4479" s="56"/>
    </row>
    <row r="4480" spans="1:6" x14ac:dyDescent="0.25">
      <c r="A4480" s="56">
        <v>33700</v>
      </c>
      <c r="E4480" s="56"/>
      <c r="F4480" s="56"/>
    </row>
    <row r="4481" spans="1:6" x14ac:dyDescent="0.25">
      <c r="A4481" s="56">
        <v>33701</v>
      </c>
      <c r="E4481" s="56"/>
      <c r="F4481" s="56"/>
    </row>
    <row r="4482" spans="1:6" x14ac:dyDescent="0.25">
      <c r="A4482" s="56">
        <v>33702</v>
      </c>
      <c r="E4482" s="56"/>
      <c r="F4482" s="56"/>
    </row>
    <row r="4483" spans="1:6" x14ac:dyDescent="0.25">
      <c r="A4483" s="56">
        <v>33703</v>
      </c>
      <c r="E4483" s="56"/>
      <c r="F4483" s="56"/>
    </row>
    <row r="4484" spans="1:6" x14ac:dyDescent="0.25">
      <c r="A4484" s="56">
        <v>33704</v>
      </c>
      <c r="E4484" s="56"/>
      <c r="F4484" s="56"/>
    </row>
    <row r="4485" spans="1:6" x14ac:dyDescent="0.25">
      <c r="A4485" s="56">
        <v>33705</v>
      </c>
      <c r="E4485" s="56"/>
      <c r="F4485" s="56"/>
    </row>
    <row r="4486" spans="1:6" x14ac:dyDescent="0.25">
      <c r="A4486" s="56">
        <v>33706</v>
      </c>
      <c r="E4486" s="56"/>
      <c r="F4486" s="56"/>
    </row>
    <row r="4487" spans="1:6" x14ac:dyDescent="0.25">
      <c r="A4487" s="56">
        <v>33707</v>
      </c>
      <c r="E4487" s="56"/>
      <c r="F4487" s="56"/>
    </row>
    <row r="4488" spans="1:6" x14ac:dyDescent="0.25">
      <c r="A4488" s="56">
        <v>33708</v>
      </c>
      <c r="E4488" s="56"/>
      <c r="F4488" s="56"/>
    </row>
    <row r="4489" spans="1:6" x14ac:dyDescent="0.25">
      <c r="A4489" s="56">
        <v>33709</v>
      </c>
      <c r="E4489" s="56"/>
      <c r="F4489" s="56"/>
    </row>
    <row r="4490" spans="1:6" x14ac:dyDescent="0.25">
      <c r="A4490" s="56">
        <v>33710</v>
      </c>
      <c r="E4490" s="56"/>
      <c r="F4490" s="56"/>
    </row>
    <row r="4491" spans="1:6" x14ac:dyDescent="0.25">
      <c r="A4491" s="56">
        <v>33711</v>
      </c>
      <c r="E4491" s="56"/>
      <c r="F4491" s="56"/>
    </row>
    <row r="4492" spans="1:6" x14ac:dyDescent="0.25">
      <c r="A4492" s="56">
        <v>33712</v>
      </c>
      <c r="E4492" s="56"/>
      <c r="F4492" s="56"/>
    </row>
    <row r="4493" spans="1:6" x14ac:dyDescent="0.25">
      <c r="A4493" s="56">
        <v>33713</v>
      </c>
      <c r="E4493" s="56"/>
      <c r="F4493" s="56"/>
    </row>
    <row r="4494" spans="1:6" x14ac:dyDescent="0.25">
      <c r="A4494" s="56">
        <v>33714</v>
      </c>
      <c r="E4494" s="56"/>
      <c r="F4494" s="56"/>
    </row>
    <row r="4495" spans="1:6" x14ac:dyDescent="0.25">
      <c r="A4495" s="56">
        <v>33715</v>
      </c>
      <c r="E4495" s="56"/>
      <c r="F4495" s="56"/>
    </row>
    <row r="4496" spans="1:6" x14ac:dyDescent="0.25">
      <c r="A4496" s="56">
        <v>33716</v>
      </c>
      <c r="E4496" s="56"/>
      <c r="F4496" s="56"/>
    </row>
    <row r="4497" spans="1:6" x14ac:dyDescent="0.25">
      <c r="A4497" s="56">
        <v>33717</v>
      </c>
      <c r="E4497" s="56"/>
      <c r="F4497" s="56"/>
    </row>
    <row r="4498" spans="1:6" x14ac:dyDescent="0.25">
      <c r="A4498" s="56">
        <v>33718</v>
      </c>
      <c r="E4498" s="56"/>
      <c r="F4498" s="56"/>
    </row>
    <row r="4499" spans="1:6" x14ac:dyDescent="0.25">
      <c r="A4499" s="56">
        <v>33719</v>
      </c>
      <c r="E4499" s="56"/>
      <c r="F4499" s="56"/>
    </row>
    <row r="4500" spans="1:6" x14ac:dyDescent="0.25">
      <c r="A4500" s="56">
        <v>33720</v>
      </c>
      <c r="E4500" s="56"/>
      <c r="F4500" s="56"/>
    </row>
    <row r="4501" spans="1:6" x14ac:dyDescent="0.25">
      <c r="A4501" s="56">
        <v>33721</v>
      </c>
      <c r="E4501" s="56"/>
      <c r="F4501" s="56"/>
    </row>
    <row r="4502" spans="1:6" x14ac:dyDescent="0.25">
      <c r="A4502" s="56">
        <v>33722</v>
      </c>
      <c r="E4502" s="56"/>
      <c r="F4502" s="56"/>
    </row>
    <row r="4503" spans="1:6" x14ac:dyDescent="0.25">
      <c r="A4503" s="56">
        <v>33723</v>
      </c>
      <c r="E4503" s="56"/>
      <c r="F4503" s="56"/>
    </row>
    <row r="4504" spans="1:6" x14ac:dyDescent="0.25">
      <c r="A4504" s="56">
        <v>33724</v>
      </c>
      <c r="E4504" s="56"/>
      <c r="F4504" s="56"/>
    </row>
    <row r="4505" spans="1:6" x14ac:dyDescent="0.25">
      <c r="A4505" s="56">
        <v>33725</v>
      </c>
      <c r="E4505" s="56"/>
      <c r="F4505" s="56"/>
    </row>
    <row r="4506" spans="1:6" x14ac:dyDescent="0.25">
      <c r="A4506" s="56">
        <v>33726</v>
      </c>
      <c r="E4506" s="56"/>
      <c r="F4506" s="56"/>
    </row>
    <row r="4507" spans="1:6" x14ac:dyDescent="0.25">
      <c r="A4507" s="56">
        <v>33727</v>
      </c>
      <c r="E4507" s="56"/>
      <c r="F4507" s="56"/>
    </row>
    <row r="4508" spans="1:6" x14ac:dyDescent="0.25">
      <c r="A4508" s="56">
        <v>33728</v>
      </c>
      <c r="E4508" s="56"/>
      <c r="F4508" s="56"/>
    </row>
    <row r="4509" spans="1:6" x14ac:dyDescent="0.25">
      <c r="A4509" s="56">
        <v>33729</v>
      </c>
      <c r="E4509" s="56"/>
      <c r="F4509" s="56"/>
    </row>
    <row r="4510" spans="1:6" x14ac:dyDescent="0.25">
      <c r="A4510" s="56">
        <v>33730</v>
      </c>
      <c r="E4510" s="56"/>
      <c r="F4510" s="56"/>
    </row>
    <row r="4511" spans="1:6" x14ac:dyDescent="0.25">
      <c r="A4511" s="56">
        <v>33731</v>
      </c>
      <c r="E4511" s="56"/>
      <c r="F4511" s="56"/>
    </row>
    <row r="4512" spans="1:6" x14ac:dyDescent="0.25">
      <c r="A4512" s="56">
        <v>33732</v>
      </c>
      <c r="E4512" s="56"/>
      <c r="F4512" s="56"/>
    </row>
    <row r="4513" spans="1:6" x14ac:dyDescent="0.25">
      <c r="A4513" s="56">
        <v>33733</v>
      </c>
      <c r="E4513" s="56"/>
      <c r="F4513" s="56"/>
    </row>
    <row r="4514" spans="1:6" x14ac:dyDescent="0.25">
      <c r="A4514" s="56">
        <v>33734</v>
      </c>
      <c r="E4514" s="56"/>
      <c r="F4514" s="56"/>
    </row>
    <row r="4515" spans="1:6" x14ac:dyDescent="0.25">
      <c r="A4515" s="56">
        <v>33735</v>
      </c>
      <c r="E4515" s="56"/>
      <c r="F4515" s="56"/>
    </row>
    <row r="4516" spans="1:6" x14ac:dyDescent="0.25">
      <c r="A4516" s="56">
        <v>33736</v>
      </c>
      <c r="E4516" s="56"/>
      <c r="F4516" s="56"/>
    </row>
    <row r="4517" spans="1:6" x14ac:dyDescent="0.25">
      <c r="A4517" s="56">
        <v>33737</v>
      </c>
      <c r="E4517" s="56"/>
      <c r="F4517" s="56"/>
    </row>
    <row r="4518" spans="1:6" x14ac:dyDescent="0.25">
      <c r="A4518" s="56">
        <v>33738</v>
      </c>
      <c r="E4518" s="56"/>
      <c r="F4518" s="56"/>
    </row>
    <row r="4519" spans="1:6" x14ac:dyDescent="0.25">
      <c r="A4519" s="56">
        <v>33739</v>
      </c>
      <c r="E4519" s="56"/>
      <c r="F4519" s="56"/>
    </row>
    <row r="4520" spans="1:6" x14ac:dyDescent="0.25">
      <c r="A4520" s="56">
        <v>33740</v>
      </c>
      <c r="E4520" s="56"/>
      <c r="F4520" s="56"/>
    </row>
    <row r="4521" spans="1:6" x14ac:dyDescent="0.25">
      <c r="A4521" s="56">
        <v>33741</v>
      </c>
      <c r="E4521" s="56"/>
      <c r="F4521" s="56"/>
    </row>
    <row r="4522" spans="1:6" x14ac:dyDescent="0.25">
      <c r="A4522" s="56">
        <v>33742</v>
      </c>
      <c r="E4522" s="56"/>
      <c r="F4522" s="56"/>
    </row>
    <row r="4523" spans="1:6" x14ac:dyDescent="0.25">
      <c r="A4523" s="56">
        <v>33743</v>
      </c>
      <c r="E4523" s="56"/>
      <c r="F4523" s="56"/>
    </row>
    <row r="4524" spans="1:6" x14ac:dyDescent="0.25">
      <c r="A4524" s="56">
        <v>33744</v>
      </c>
      <c r="E4524" s="56"/>
      <c r="F4524" s="56"/>
    </row>
    <row r="4525" spans="1:6" x14ac:dyDescent="0.25">
      <c r="A4525" s="56">
        <v>33745</v>
      </c>
      <c r="E4525" s="56"/>
      <c r="F4525" s="56"/>
    </row>
    <row r="4526" spans="1:6" x14ac:dyDescent="0.25">
      <c r="A4526" s="56">
        <v>33746</v>
      </c>
      <c r="E4526" s="56"/>
      <c r="F4526" s="56"/>
    </row>
    <row r="4527" spans="1:6" x14ac:dyDescent="0.25">
      <c r="A4527" s="56">
        <v>33747</v>
      </c>
      <c r="E4527" s="56"/>
      <c r="F4527" s="56"/>
    </row>
    <row r="4528" spans="1:6" x14ac:dyDescent="0.25">
      <c r="A4528" s="56">
        <v>33748</v>
      </c>
      <c r="E4528" s="56"/>
      <c r="F4528" s="56"/>
    </row>
    <row r="4529" spans="1:6" x14ac:dyDescent="0.25">
      <c r="A4529" s="56">
        <v>33749</v>
      </c>
      <c r="E4529" s="56"/>
      <c r="F4529" s="56"/>
    </row>
    <row r="4530" spans="1:6" x14ac:dyDescent="0.25">
      <c r="A4530" s="56">
        <v>33750</v>
      </c>
      <c r="E4530" s="56"/>
      <c r="F4530" s="56"/>
    </row>
    <row r="4531" spans="1:6" x14ac:dyDescent="0.25">
      <c r="A4531" s="56">
        <v>33751</v>
      </c>
      <c r="E4531" s="56"/>
      <c r="F4531" s="56"/>
    </row>
    <row r="4532" spans="1:6" x14ac:dyDescent="0.25">
      <c r="A4532" s="56">
        <v>33752</v>
      </c>
      <c r="E4532" s="56"/>
      <c r="F4532" s="56"/>
    </row>
    <row r="4533" spans="1:6" x14ac:dyDescent="0.25">
      <c r="A4533" s="56">
        <v>33753</v>
      </c>
      <c r="E4533" s="56"/>
      <c r="F4533" s="56"/>
    </row>
    <row r="4534" spans="1:6" x14ac:dyDescent="0.25">
      <c r="A4534" s="56">
        <v>33754</v>
      </c>
      <c r="E4534" s="56"/>
      <c r="F4534" s="56"/>
    </row>
    <row r="4535" spans="1:6" x14ac:dyDescent="0.25">
      <c r="A4535" s="56">
        <v>33755</v>
      </c>
      <c r="E4535" s="56"/>
      <c r="F4535" s="56"/>
    </row>
    <row r="4536" spans="1:6" x14ac:dyDescent="0.25">
      <c r="A4536" s="56">
        <v>33756</v>
      </c>
      <c r="E4536" s="56"/>
      <c r="F4536" s="56"/>
    </row>
    <row r="4537" spans="1:6" x14ac:dyDescent="0.25">
      <c r="A4537" s="56">
        <v>33757</v>
      </c>
      <c r="E4537" s="56"/>
      <c r="F4537" s="56"/>
    </row>
    <row r="4538" spans="1:6" x14ac:dyDescent="0.25">
      <c r="A4538" s="56">
        <v>33758</v>
      </c>
      <c r="E4538" s="56"/>
      <c r="F4538" s="56"/>
    </row>
    <row r="4539" spans="1:6" x14ac:dyDescent="0.25">
      <c r="A4539" s="56">
        <v>33759</v>
      </c>
      <c r="E4539" s="56"/>
      <c r="F4539" s="56"/>
    </row>
    <row r="4540" spans="1:6" x14ac:dyDescent="0.25">
      <c r="A4540" s="56">
        <v>33760</v>
      </c>
      <c r="E4540" s="56"/>
      <c r="F4540" s="56"/>
    </row>
    <row r="4541" spans="1:6" x14ac:dyDescent="0.25">
      <c r="A4541" s="56">
        <v>33761</v>
      </c>
      <c r="E4541" s="56"/>
      <c r="F4541" s="56"/>
    </row>
    <row r="4542" spans="1:6" x14ac:dyDescent="0.25">
      <c r="A4542" s="56">
        <v>33762</v>
      </c>
      <c r="E4542" s="56"/>
      <c r="F4542" s="56"/>
    </row>
    <row r="4543" spans="1:6" x14ac:dyDescent="0.25">
      <c r="A4543" s="56">
        <v>33763</v>
      </c>
      <c r="E4543" s="56"/>
      <c r="F4543" s="56"/>
    </row>
    <row r="4544" spans="1:6" x14ac:dyDescent="0.25">
      <c r="A4544" s="56">
        <v>33764</v>
      </c>
      <c r="E4544" s="56"/>
      <c r="F4544" s="56"/>
    </row>
    <row r="4545" spans="1:6" x14ac:dyDescent="0.25">
      <c r="A4545" s="56">
        <v>33765</v>
      </c>
      <c r="E4545" s="56"/>
      <c r="F4545" s="56"/>
    </row>
    <row r="4546" spans="1:6" x14ac:dyDescent="0.25">
      <c r="A4546" s="56">
        <v>33766</v>
      </c>
      <c r="E4546" s="56"/>
      <c r="F4546" s="56"/>
    </row>
    <row r="4547" spans="1:6" x14ac:dyDescent="0.25">
      <c r="A4547" s="56">
        <v>33767</v>
      </c>
      <c r="E4547" s="56"/>
      <c r="F4547" s="56"/>
    </row>
    <row r="4548" spans="1:6" x14ac:dyDescent="0.25">
      <c r="A4548" s="56">
        <v>33768</v>
      </c>
      <c r="E4548" s="56"/>
      <c r="F4548" s="56"/>
    </row>
    <row r="4549" spans="1:6" x14ac:dyDescent="0.25">
      <c r="A4549" s="56">
        <v>33769</v>
      </c>
      <c r="E4549" s="56"/>
      <c r="F4549" s="56"/>
    </row>
    <row r="4550" spans="1:6" x14ac:dyDescent="0.25">
      <c r="A4550" s="56">
        <v>33770</v>
      </c>
      <c r="E4550" s="56"/>
      <c r="F4550" s="56"/>
    </row>
    <row r="4551" spans="1:6" x14ac:dyDescent="0.25">
      <c r="A4551" s="56">
        <v>33771</v>
      </c>
      <c r="E4551" s="56"/>
      <c r="F4551" s="56"/>
    </row>
    <row r="4552" spans="1:6" x14ac:dyDescent="0.25">
      <c r="A4552" s="56">
        <v>33772</v>
      </c>
      <c r="E4552" s="56"/>
      <c r="F4552" s="56"/>
    </row>
    <row r="4553" spans="1:6" x14ac:dyDescent="0.25">
      <c r="A4553" s="56">
        <v>33773</v>
      </c>
      <c r="E4553" s="56"/>
      <c r="F4553" s="56"/>
    </row>
    <row r="4554" spans="1:6" x14ac:dyDescent="0.25">
      <c r="A4554" s="56">
        <v>33774</v>
      </c>
      <c r="E4554" s="56"/>
      <c r="F4554" s="56"/>
    </row>
    <row r="4555" spans="1:6" x14ac:dyDescent="0.25">
      <c r="A4555" s="56">
        <v>33775</v>
      </c>
      <c r="E4555" s="56"/>
      <c r="F4555" s="56"/>
    </row>
    <row r="4556" spans="1:6" x14ac:dyDescent="0.25">
      <c r="A4556" s="56">
        <v>33776</v>
      </c>
      <c r="E4556" s="56"/>
      <c r="F4556" s="56"/>
    </row>
    <row r="4557" spans="1:6" x14ac:dyDescent="0.25">
      <c r="A4557" s="56">
        <v>33777</v>
      </c>
      <c r="E4557" s="56"/>
      <c r="F4557" s="56"/>
    </row>
    <row r="4558" spans="1:6" x14ac:dyDescent="0.25">
      <c r="A4558" s="56">
        <v>33778</v>
      </c>
      <c r="E4558" s="56"/>
      <c r="F4558" s="56"/>
    </row>
    <row r="4559" spans="1:6" x14ac:dyDescent="0.25">
      <c r="A4559" s="56">
        <v>33779</v>
      </c>
      <c r="E4559" s="56"/>
      <c r="F4559" s="56"/>
    </row>
    <row r="4560" spans="1:6" x14ac:dyDescent="0.25">
      <c r="A4560" s="56">
        <v>33780</v>
      </c>
      <c r="E4560" s="56"/>
      <c r="F4560" s="56"/>
    </row>
    <row r="4561" spans="1:6" x14ac:dyDescent="0.25">
      <c r="A4561" s="56">
        <v>33781</v>
      </c>
      <c r="E4561" s="56"/>
      <c r="F4561" s="56"/>
    </row>
    <row r="4562" spans="1:6" x14ac:dyDescent="0.25">
      <c r="A4562" s="56">
        <v>33782</v>
      </c>
      <c r="E4562" s="56"/>
      <c r="F4562" s="56"/>
    </row>
    <row r="4563" spans="1:6" x14ac:dyDescent="0.25">
      <c r="A4563" s="56">
        <v>33783</v>
      </c>
      <c r="E4563" s="56"/>
      <c r="F4563" s="56"/>
    </row>
    <row r="4564" spans="1:6" x14ac:dyDescent="0.25">
      <c r="A4564" s="56">
        <v>33784</v>
      </c>
      <c r="E4564" s="56"/>
      <c r="F4564" s="56"/>
    </row>
    <row r="4565" spans="1:6" x14ac:dyDescent="0.25">
      <c r="A4565" s="56">
        <v>33785</v>
      </c>
      <c r="E4565" s="56"/>
      <c r="F4565" s="56"/>
    </row>
    <row r="4566" spans="1:6" x14ac:dyDescent="0.25">
      <c r="A4566" s="56">
        <v>33786</v>
      </c>
      <c r="E4566" s="56"/>
      <c r="F4566" s="56"/>
    </row>
    <row r="4567" spans="1:6" x14ac:dyDescent="0.25">
      <c r="A4567" s="56">
        <v>33787</v>
      </c>
      <c r="E4567" s="56"/>
      <c r="F4567" s="56"/>
    </row>
    <row r="4568" spans="1:6" x14ac:dyDescent="0.25">
      <c r="A4568" s="56">
        <v>33788</v>
      </c>
      <c r="E4568" s="56"/>
      <c r="F4568" s="56"/>
    </row>
    <row r="4569" spans="1:6" x14ac:dyDescent="0.25">
      <c r="A4569" s="56">
        <v>33789</v>
      </c>
      <c r="E4569" s="56"/>
      <c r="F4569" s="56"/>
    </row>
    <row r="4570" spans="1:6" x14ac:dyDescent="0.25">
      <c r="A4570" s="56">
        <v>33790</v>
      </c>
      <c r="E4570" s="56"/>
      <c r="F4570" s="56"/>
    </row>
    <row r="4571" spans="1:6" x14ac:dyDescent="0.25">
      <c r="A4571" s="56">
        <v>33791</v>
      </c>
      <c r="E4571" s="56"/>
      <c r="F4571" s="56"/>
    </row>
    <row r="4572" spans="1:6" x14ac:dyDescent="0.25">
      <c r="A4572" s="56">
        <v>33792</v>
      </c>
      <c r="E4572" s="56"/>
      <c r="F4572" s="56"/>
    </row>
    <row r="4573" spans="1:6" x14ac:dyDescent="0.25">
      <c r="A4573" s="56">
        <v>33793</v>
      </c>
      <c r="E4573" s="56"/>
      <c r="F4573" s="56"/>
    </row>
    <row r="4574" spans="1:6" x14ac:dyDescent="0.25">
      <c r="A4574" s="56">
        <v>33794</v>
      </c>
      <c r="E4574" s="56"/>
      <c r="F4574" s="56"/>
    </row>
    <row r="4575" spans="1:6" x14ac:dyDescent="0.25">
      <c r="A4575" s="56">
        <v>33795</v>
      </c>
      <c r="E4575" s="56"/>
      <c r="F4575" s="56"/>
    </row>
    <row r="4576" spans="1:6" x14ac:dyDescent="0.25">
      <c r="A4576" s="56">
        <v>33796</v>
      </c>
      <c r="E4576" s="56"/>
      <c r="F4576" s="56"/>
    </row>
    <row r="4577" spans="1:6" x14ac:dyDescent="0.25">
      <c r="A4577" s="56">
        <v>33797</v>
      </c>
      <c r="E4577" s="56"/>
      <c r="F4577" s="56"/>
    </row>
    <row r="4578" spans="1:6" x14ac:dyDescent="0.25">
      <c r="A4578" s="56">
        <v>33798</v>
      </c>
      <c r="E4578" s="56"/>
      <c r="F4578" s="56"/>
    </row>
    <row r="4579" spans="1:6" x14ac:dyDescent="0.25">
      <c r="A4579" s="56">
        <v>33799</v>
      </c>
      <c r="E4579" s="56"/>
      <c r="F4579" s="56"/>
    </row>
    <row r="4580" spans="1:6" x14ac:dyDescent="0.25">
      <c r="A4580" s="56">
        <v>33800</v>
      </c>
      <c r="E4580" s="56"/>
      <c r="F4580" s="56"/>
    </row>
    <row r="4581" spans="1:6" x14ac:dyDescent="0.25">
      <c r="A4581" s="56">
        <v>33801</v>
      </c>
      <c r="E4581" s="56"/>
      <c r="F4581" s="56"/>
    </row>
    <row r="4582" spans="1:6" x14ac:dyDescent="0.25">
      <c r="A4582" s="56">
        <v>33802</v>
      </c>
      <c r="E4582" s="56"/>
      <c r="F4582" s="56"/>
    </row>
    <row r="4583" spans="1:6" x14ac:dyDescent="0.25">
      <c r="A4583" s="56">
        <v>33803</v>
      </c>
      <c r="E4583" s="56"/>
      <c r="F4583" s="56"/>
    </row>
    <row r="4584" spans="1:6" x14ac:dyDescent="0.25">
      <c r="A4584" s="56">
        <v>33804</v>
      </c>
      <c r="E4584" s="56"/>
      <c r="F4584" s="56"/>
    </row>
    <row r="4585" spans="1:6" x14ac:dyDescent="0.25">
      <c r="A4585" s="56">
        <v>33805</v>
      </c>
      <c r="E4585" s="56"/>
      <c r="F4585" s="56"/>
    </row>
    <row r="4586" spans="1:6" x14ac:dyDescent="0.25">
      <c r="A4586" s="56">
        <v>33806</v>
      </c>
      <c r="E4586" s="56"/>
      <c r="F4586" s="56"/>
    </row>
    <row r="4587" spans="1:6" x14ac:dyDescent="0.25">
      <c r="A4587" s="56">
        <v>33807</v>
      </c>
      <c r="E4587" s="56"/>
      <c r="F4587" s="56"/>
    </row>
    <row r="4588" spans="1:6" x14ac:dyDescent="0.25">
      <c r="A4588" s="56">
        <v>33808</v>
      </c>
      <c r="E4588" s="56"/>
      <c r="F4588" s="56"/>
    </row>
    <row r="4589" spans="1:6" x14ac:dyDescent="0.25">
      <c r="A4589" s="56">
        <v>33809</v>
      </c>
      <c r="E4589" s="56"/>
      <c r="F4589" s="56"/>
    </row>
    <row r="4590" spans="1:6" x14ac:dyDescent="0.25">
      <c r="A4590" s="56">
        <v>33810</v>
      </c>
      <c r="E4590" s="56"/>
      <c r="F4590" s="56"/>
    </row>
    <row r="4591" spans="1:6" x14ac:dyDescent="0.25">
      <c r="A4591" s="56">
        <v>33811</v>
      </c>
      <c r="E4591" s="56"/>
      <c r="F4591" s="56"/>
    </row>
    <row r="4592" spans="1:6" x14ac:dyDescent="0.25">
      <c r="A4592" s="56">
        <v>33812</v>
      </c>
      <c r="E4592" s="56"/>
      <c r="F4592" s="56"/>
    </row>
    <row r="4593" spans="1:6" x14ac:dyDescent="0.25">
      <c r="A4593" s="56">
        <v>33813</v>
      </c>
      <c r="E4593" s="56"/>
      <c r="F4593" s="56"/>
    </row>
    <row r="4594" spans="1:6" x14ac:dyDescent="0.25">
      <c r="A4594" s="56">
        <v>33814</v>
      </c>
      <c r="E4594" s="56"/>
      <c r="F4594" s="56"/>
    </row>
    <row r="4595" spans="1:6" x14ac:dyDescent="0.25">
      <c r="A4595" s="56">
        <v>33815</v>
      </c>
      <c r="E4595" s="56"/>
      <c r="F4595" s="56"/>
    </row>
    <row r="4596" spans="1:6" x14ac:dyDescent="0.25">
      <c r="A4596" s="56">
        <v>33816</v>
      </c>
      <c r="E4596" s="56"/>
      <c r="F4596" s="56"/>
    </row>
    <row r="4597" spans="1:6" x14ac:dyDescent="0.25">
      <c r="A4597" s="56">
        <v>33817</v>
      </c>
      <c r="E4597" s="56"/>
      <c r="F4597" s="56"/>
    </row>
    <row r="4598" spans="1:6" x14ac:dyDescent="0.25">
      <c r="A4598" s="56">
        <v>33818</v>
      </c>
      <c r="E4598" s="56"/>
      <c r="F4598" s="56"/>
    </row>
    <row r="4599" spans="1:6" x14ac:dyDescent="0.25">
      <c r="A4599" s="56">
        <v>33819</v>
      </c>
      <c r="E4599" s="56"/>
      <c r="F4599" s="56"/>
    </row>
    <row r="4600" spans="1:6" x14ac:dyDescent="0.25">
      <c r="A4600" s="56">
        <v>33820</v>
      </c>
      <c r="E4600" s="56"/>
      <c r="F4600" s="56"/>
    </row>
    <row r="4601" spans="1:6" x14ac:dyDescent="0.25">
      <c r="A4601" s="56">
        <v>33821</v>
      </c>
      <c r="E4601" s="56"/>
      <c r="F4601" s="56"/>
    </row>
    <row r="4602" spans="1:6" x14ac:dyDescent="0.25">
      <c r="A4602" s="56">
        <v>33822</v>
      </c>
      <c r="E4602" s="56"/>
      <c r="F4602" s="56"/>
    </row>
    <row r="4603" spans="1:6" x14ac:dyDescent="0.25">
      <c r="A4603" s="56">
        <v>33823</v>
      </c>
      <c r="E4603" s="56"/>
      <c r="F4603" s="56"/>
    </row>
    <row r="4604" spans="1:6" x14ac:dyDescent="0.25">
      <c r="A4604" s="56">
        <v>33824</v>
      </c>
      <c r="E4604" s="56"/>
      <c r="F4604" s="56"/>
    </row>
    <row r="4605" spans="1:6" x14ac:dyDescent="0.25">
      <c r="A4605" s="56">
        <v>33825</v>
      </c>
      <c r="E4605" s="56"/>
      <c r="F4605" s="56"/>
    </row>
    <row r="4606" spans="1:6" x14ac:dyDescent="0.25">
      <c r="A4606" s="56">
        <v>33826</v>
      </c>
      <c r="E4606" s="56"/>
      <c r="F4606" s="56"/>
    </row>
    <row r="4607" spans="1:6" x14ac:dyDescent="0.25">
      <c r="A4607" s="56">
        <v>33827</v>
      </c>
      <c r="E4607" s="56"/>
      <c r="F4607" s="56"/>
    </row>
    <row r="4608" spans="1:6" x14ac:dyDescent="0.25">
      <c r="A4608" s="56">
        <v>33828</v>
      </c>
      <c r="E4608" s="56"/>
      <c r="F4608" s="56"/>
    </row>
    <row r="4609" spans="1:6" x14ac:dyDescent="0.25">
      <c r="A4609" s="56">
        <v>33829</v>
      </c>
      <c r="E4609" s="56"/>
      <c r="F4609" s="56"/>
    </row>
    <row r="4610" spans="1:6" x14ac:dyDescent="0.25">
      <c r="A4610" s="56">
        <v>33830</v>
      </c>
      <c r="E4610" s="56"/>
      <c r="F4610" s="56"/>
    </row>
    <row r="4611" spans="1:6" x14ac:dyDescent="0.25">
      <c r="A4611" s="56">
        <v>33831</v>
      </c>
      <c r="E4611" s="56"/>
      <c r="F4611" s="56"/>
    </row>
    <row r="4612" spans="1:6" x14ac:dyDescent="0.25">
      <c r="A4612" s="56">
        <v>33832</v>
      </c>
      <c r="E4612" s="56"/>
      <c r="F4612" s="56"/>
    </row>
    <row r="4613" spans="1:6" x14ac:dyDescent="0.25">
      <c r="A4613" s="56">
        <v>33833</v>
      </c>
      <c r="E4613" s="56"/>
      <c r="F4613" s="56"/>
    </row>
    <row r="4614" spans="1:6" x14ac:dyDescent="0.25">
      <c r="A4614" s="56">
        <v>33834</v>
      </c>
      <c r="E4614" s="56"/>
      <c r="F4614" s="56"/>
    </row>
    <row r="4615" spans="1:6" x14ac:dyDescent="0.25">
      <c r="A4615" s="56">
        <v>33835</v>
      </c>
      <c r="E4615" s="56"/>
      <c r="F4615" s="56"/>
    </row>
    <row r="4616" spans="1:6" x14ac:dyDescent="0.25">
      <c r="A4616" s="56">
        <v>33836</v>
      </c>
      <c r="E4616" s="56"/>
      <c r="F4616" s="56"/>
    </row>
    <row r="4617" spans="1:6" x14ac:dyDescent="0.25">
      <c r="A4617" s="56">
        <v>33837</v>
      </c>
      <c r="E4617" s="56"/>
      <c r="F4617" s="56"/>
    </row>
    <row r="4618" spans="1:6" x14ac:dyDescent="0.25">
      <c r="A4618" s="56">
        <v>33838</v>
      </c>
      <c r="E4618" s="56"/>
      <c r="F4618" s="56"/>
    </row>
    <row r="4619" spans="1:6" x14ac:dyDescent="0.25">
      <c r="A4619" s="56">
        <v>33839</v>
      </c>
      <c r="E4619" s="56"/>
      <c r="F4619" s="56"/>
    </row>
    <row r="4620" spans="1:6" x14ac:dyDescent="0.25">
      <c r="A4620" s="56">
        <v>33840</v>
      </c>
      <c r="E4620" s="56"/>
      <c r="F4620" s="56"/>
    </row>
    <row r="4621" spans="1:6" x14ac:dyDescent="0.25">
      <c r="A4621" s="56">
        <v>33841</v>
      </c>
      <c r="E4621" s="56"/>
      <c r="F4621" s="56"/>
    </row>
    <row r="4622" spans="1:6" x14ac:dyDescent="0.25">
      <c r="A4622" s="56">
        <v>33842</v>
      </c>
      <c r="E4622" s="56"/>
      <c r="F4622" s="56"/>
    </row>
    <row r="4623" spans="1:6" x14ac:dyDescent="0.25">
      <c r="A4623" s="56">
        <v>33843</v>
      </c>
      <c r="E4623" s="56"/>
      <c r="F4623" s="56"/>
    </row>
    <row r="4624" spans="1:6" x14ac:dyDescent="0.25">
      <c r="A4624" s="56">
        <v>33844</v>
      </c>
      <c r="E4624" s="56"/>
      <c r="F4624" s="56"/>
    </row>
    <row r="4625" spans="1:6" x14ac:dyDescent="0.25">
      <c r="A4625" s="56">
        <v>33845</v>
      </c>
      <c r="E4625" s="56"/>
      <c r="F4625" s="56"/>
    </row>
    <row r="4626" spans="1:6" x14ac:dyDescent="0.25">
      <c r="A4626" s="56">
        <v>33846</v>
      </c>
      <c r="E4626" s="56"/>
      <c r="F4626" s="56"/>
    </row>
    <row r="4627" spans="1:6" x14ac:dyDescent="0.25">
      <c r="A4627" s="56">
        <v>33847</v>
      </c>
      <c r="E4627" s="56"/>
      <c r="F4627" s="56"/>
    </row>
    <row r="4628" spans="1:6" x14ac:dyDescent="0.25">
      <c r="A4628" s="56">
        <v>33848</v>
      </c>
      <c r="E4628" s="56"/>
      <c r="F4628" s="56"/>
    </row>
    <row r="4629" spans="1:6" x14ac:dyDescent="0.25">
      <c r="A4629" s="56">
        <v>33849</v>
      </c>
      <c r="E4629" s="56"/>
      <c r="F4629" s="56"/>
    </row>
    <row r="4630" spans="1:6" x14ac:dyDescent="0.25">
      <c r="A4630" s="56">
        <v>33850</v>
      </c>
      <c r="E4630" s="56"/>
      <c r="F4630" s="56"/>
    </row>
    <row r="4631" spans="1:6" x14ac:dyDescent="0.25">
      <c r="A4631" s="56">
        <v>33851</v>
      </c>
      <c r="E4631" s="56"/>
      <c r="F4631" s="56"/>
    </row>
    <row r="4632" spans="1:6" x14ac:dyDescent="0.25">
      <c r="A4632" s="56">
        <v>33852</v>
      </c>
      <c r="E4632" s="56"/>
      <c r="F4632" s="56"/>
    </row>
    <row r="4633" spans="1:6" x14ac:dyDescent="0.25">
      <c r="A4633" s="56">
        <v>33853</v>
      </c>
      <c r="E4633" s="56"/>
      <c r="F4633" s="56"/>
    </row>
    <row r="4634" spans="1:6" x14ac:dyDescent="0.25">
      <c r="A4634" s="56">
        <v>33854</v>
      </c>
      <c r="E4634" s="56"/>
      <c r="F4634" s="56"/>
    </row>
    <row r="4635" spans="1:6" x14ac:dyDescent="0.25">
      <c r="A4635" s="56">
        <v>33855</v>
      </c>
      <c r="E4635" s="56"/>
      <c r="F4635" s="56"/>
    </row>
    <row r="4636" spans="1:6" x14ac:dyDescent="0.25">
      <c r="A4636" s="56">
        <v>33856</v>
      </c>
      <c r="E4636" s="56"/>
      <c r="F4636" s="56"/>
    </row>
    <row r="4637" spans="1:6" x14ac:dyDescent="0.25">
      <c r="A4637" s="56">
        <v>33857</v>
      </c>
      <c r="E4637" s="56"/>
      <c r="F4637" s="56"/>
    </row>
    <row r="4638" spans="1:6" x14ac:dyDescent="0.25">
      <c r="A4638" s="56">
        <v>33858</v>
      </c>
      <c r="E4638" s="56"/>
      <c r="F4638" s="56"/>
    </row>
    <row r="4639" spans="1:6" x14ac:dyDescent="0.25">
      <c r="A4639" s="56">
        <v>33859</v>
      </c>
      <c r="E4639" s="56"/>
      <c r="F4639" s="56"/>
    </row>
    <row r="4640" spans="1:6" x14ac:dyDescent="0.25">
      <c r="A4640" s="56">
        <v>33860</v>
      </c>
      <c r="E4640" s="56"/>
      <c r="F4640" s="56"/>
    </row>
    <row r="4641" spans="1:6" x14ac:dyDescent="0.25">
      <c r="A4641" s="56">
        <v>33861</v>
      </c>
      <c r="E4641" s="56"/>
      <c r="F4641" s="56"/>
    </row>
    <row r="4642" spans="1:6" x14ac:dyDescent="0.25">
      <c r="A4642" s="56">
        <v>33862</v>
      </c>
      <c r="E4642" s="56"/>
      <c r="F4642" s="56"/>
    </row>
    <row r="4643" spans="1:6" x14ac:dyDescent="0.25">
      <c r="A4643" s="56">
        <v>33863</v>
      </c>
      <c r="E4643" s="56"/>
      <c r="F4643" s="56"/>
    </row>
    <row r="4644" spans="1:6" x14ac:dyDescent="0.25">
      <c r="A4644" s="56">
        <v>33864</v>
      </c>
      <c r="E4644" s="56"/>
      <c r="F4644" s="56"/>
    </row>
    <row r="4645" spans="1:6" x14ac:dyDescent="0.25">
      <c r="A4645" s="56">
        <v>33865</v>
      </c>
      <c r="E4645" s="56"/>
      <c r="F4645" s="56"/>
    </row>
    <row r="4646" spans="1:6" x14ac:dyDescent="0.25">
      <c r="A4646" s="56">
        <v>33866</v>
      </c>
      <c r="E4646" s="56"/>
      <c r="F4646" s="56"/>
    </row>
    <row r="4647" spans="1:6" x14ac:dyDescent="0.25">
      <c r="A4647" s="56">
        <v>33867</v>
      </c>
      <c r="E4647" s="56"/>
      <c r="F4647" s="56"/>
    </row>
    <row r="4648" spans="1:6" x14ac:dyDescent="0.25">
      <c r="A4648" s="56">
        <v>33868</v>
      </c>
      <c r="E4648" s="56"/>
      <c r="F4648" s="56"/>
    </row>
    <row r="4649" spans="1:6" x14ac:dyDescent="0.25">
      <c r="A4649" s="56">
        <v>33869</v>
      </c>
      <c r="E4649" s="56"/>
      <c r="F4649" s="56"/>
    </row>
    <row r="4650" spans="1:6" x14ac:dyDescent="0.25">
      <c r="A4650" s="56">
        <v>33870</v>
      </c>
      <c r="E4650" s="56"/>
      <c r="F4650" s="56"/>
    </row>
    <row r="4651" spans="1:6" x14ac:dyDescent="0.25">
      <c r="A4651" s="56">
        <v>33871</v>
      </c>
      <c r="E4651" s="56"/>
      <c r="F4651" s="56"/>
    </row>
    <row r="4652" spans="1:6" x14ac:dyDescent="0.25">
      <c r="A4652" s="56">
        <v>33872</v>
      </c>
      <c r="E4652" s="56"/>
      <c r="F4652" s="56"/>
    </row>
    <row r="4653" spans="1:6" x14ac:dyDescent="0.25">
      <c r="A4653" s="56">
        <v>33873</v>
      </c>
      <c r="E4653" s="56"/>
      <c r="F4653" s="56"/>
    </row>
    <row r="4654" spans="1:6" x14ac:dyDescent="0.25">
      <c r="A4654" s="56">
        <v>33874</v>
      </c>
      <c r="E4654" s="56"/>
      <c r="F4654" s="56"/>
    </row>
    <row r="4655" spans="1:6" x14ac:dyDescent="0.25">
      <c r="A4655" s="56">
        <v>33875</v>
      </c>
      <c r="E4655" s="56"/>
      <c r="F4655" s="56"/>
    </row>
    <row r="4656" spans="1:6" x14ac:dyDescent="0.25">
      <c r="A4656" s="56">
        <v>33876</v>
      </c>
      <c r="E4656" s="56"/>
      <c r="F4656" s="56"/>
    </row>
    <row r="4657" spans="1:6" x14ac:dyDescent="0.25">
      <c r="A4657" s="56">
        <v>33877</v>
      </c>
      <c r="E4657" s="56"/>
      <c r="F4657" s="56"/>
    </row>
    <row r="4658" spans="1:6" x14ac:dyDescent="0.25">
      <c r="A4658" s="56">
        <v>33878</v>
      </c>
      <c r="E4658" s="56"/>
      <c r="F4658" s="56"/>
    </row>
    <row r="4659" spans="1:6" x14ac:dyDescent="0.25">
      <c r="A4659" s="56">
        <v>33879</v>
      </c>
      <c r="E4659" s="56"/>
      <c r="F4659" s="56"/>
    </row>
    <row r="4660" spans="1:6" x14ac:dyDescent="0.25">
      <c r="A4660" s="56">
        <v>33880</v>
      </c>
      <c r="E4660" s="56"/>
      <c r="F4660" s="56"/>
    </row>
    <row r="4661" spans="1:6" x14ac:dyDescent="0.25">
      <c r="A4661" s="56">
        <v>33881</v>
      </c>
      <c r="E4661" s="56"/>
      <c r="F4661" s="56"/>
    </row>
    <row r="4662" spans="1:6" x14ac:dyDescent="0.25">
      <c r="A4662" s="56">
        <v>33882</v>
      </c>
      <c r="E4662" s="56"/>
      <c r="F4662" s="56"/>
    </row>
    <row r="4663" spans="1:6" x14ac:dyDescent="0.25">
      <c r="A4663" s="56">
        <v>33883</v>
      </c>
      <c r="E4663" s="56"/>
      <c r="F4663" s="56"/>
    </row>
    <row r="4664" spans="1:6" x14ac:dyDescent="0.25">
      <c r="A4664" s="56">
        <v>33884</v>
      </c>
      <c r="E4664" s="56"/>
      <c r="F4664" s="56"/>
    </row>
    <row r="4665" spans="1:6" x14ac:dyDescent="0.25">
      <c r="A4665" s="56">
        <v>33885</v>
      </c>
      <c r="E4665" s="56"/>
      <c r="F4665" s="56"/>
    </row>
    <row r="4666" spans="1:6" x14ac:dyDescent="0.25">
      <c r="A4666" s="56">
        <v>33886</v>
      </c>
      <c r="E4666" s="56"/>
      <c r="F4666" s="56"/>
    </row>
    <row r="4667" spans="1:6" x14ac:dyDescent="0.25">
      <c r="A4667" s="56">
        <v>33887</v>
      </c>
      <c r="E4667" s="56"/>
      <c r="F4667" s="56"/>
    </row>
    <row r="4668" spans="1:6" x14ac:dyDescent="0.25">
      <c r="A4668" s="56">
        <v>33888</v>
      </c>
      <c r="E4668" s="56"/>
      <c r="F4668" s="56"/>
    </row>
    <row r="4669" spans="1:6" x14ac:dyDescent="0.25">
      <c r="A4669" s="56">
        <v>33889</v>
      </c>
      <c r="E4669" s="56"/>
      <c r="F4669" s="56"/>
    </row>
    <row r="4670" spans="1:6" x14ac:dyDescent="0.25">
      <c r="A4670" s="56">
        <v>33890</v>
      </c>
      <c r="E4670" s="56"/>
      <c r="F4670" s="56"/>
    </row>
    <row r="4671" spans="1:6" x14ac:dyDescent="0.25">
      <c r="A4671" s="56">
        <v>33891</v>
      </c>
      <c r="E4671" s="56"/>
      <c r="F4671" s="56"/>
    </row>
    <row r="4672" spans="1:6" x14ac:dyDescent="0.25">
      <c r="A4672" s="56">
        <v>33892</v>
      </c>
      <c r="E4672" s="56"/>
      <c r="F4672" s="56"/>
    </row>
    <row r="4673" spans="1:6" x14ac:dyDescent="0.25">
      <c r="A4673" s="56">
        <v>33893</v>
      </c>
      <c r="E4673" s="56"/>
      <c r="F4673" s="56"/>
    </row>
    <row r="4674" spans="1:6" x14ac:dyDescent="0.25">
      <c r="A4674" s="56">
        <v>33894</v>
      </c>
      <c r="E4674" s="56"/>
      <c r="F4674" s="56"/>
    </row>
    <row r="4675" spans="1:6" x14ac:dyDescent="0.25">
      <c r="A4675" s="56">
        <v>33895</v>
      </c>
      <c r="E4675" s="56"/>
      <c r="F4675" s="56"/>
    </row>
    <row r="4676" spans="1:6" x14ac:dyDescent="0.25">
      <c r="A4676" s="56">
        <v>33896</v>
      </c>
      <c r="E4676" s="56"/>
      <c r="F4676" s="56"/>
    </row>
    <row r="4677" spans="1:6" x14ac:dyDescent="0.25">
      <c r="A4677" s="56">
        <v>33897</v>
      </c>
      <c r="E4677" s="56"/>
      <c r="F4677" s="56"/>
    </row>
    <row r="4678" spans="1:6" x14ac:dyDescent="0.25">
      <c r="A4678" s="56">
        <v>33898</v>
      </c>
      <c r="E4678" s="56"/>
      <c r="F4678" s="56"/>
    </row>
    <row r="4679" spans="1:6" x14ac:dyDescent="0.25">
      <c r="A4679" s="56">
        <v>33899</v>
      </c>
      <c r="E4679" s="56"/>
      <c r="F4679" s="56"/>
    </row>
    <row r="4680" spans="1:6" x14ac:dyDescent="0.25">
      <c r="A4680" s="56">
        <v>33900</v>
      </c>
      <c r="E4680" s="56"/>
      <c r="F4680" s="56"/>
    </row>
    <row r="4681" spans="1:6" x14ac:dyDescent="0.25">
      <c r="A4681" s="56">
        <v>33901</v>
      </c>
      <c r="E4681" s="56"/>
      <c r="F4681" s="56"/>
    </row>
    <row r="4682" spans="1:6" x14ac:dyDescent="0.25">
      <c r="A4682" s="56">
        <v>33902</v>
      </c>
      <c r="E4682" s="56"/>
      <c r="F4682" s="56"/>
    </row>
    <row r="4683" spans="1:6" x14ac:dyDescent="0.25">
      <c r="A4683" s="56">
        <v>33903</v>
      </c>
      <c r="E4683" s="56"/>
      <c r="F4683" s="56"/>
    </row>
    <row r="4684" spans="1:6" x14ac:dyDescent="0.25">
      <c r="A4684" s="56">
        <v>33904</v>
      </c>
      <c r="E4684" s="56"/>
      <c r="F4684" s="56"/>
    </row>
    <row r="4685" spans="1:6" x14ac:dyDescent="0.25">
      <c r="A4685" s="56">
        <v>33905</v>
      </c>
      <c r="E4685" s="56"/>
      <c r="F4685" s="56"/>
    </row>
    <row r="4686" spans="1:6" x14ac:dyDescent="0.25">
      <c r="A4686" s="56">
        <v>33906</v>
      </c>
      <c r="E4686" s="56"/>
      <c r="F4686" s="56"/>
    </row>
    <row r="4687" spans="1:6" x14ac:dyDescent="0.25">
      <c r="A4687" s="56">
        <v>33907</v>
      </c>
      <c r="E4687" s="56"/>
      <c r="F4687" s="56"/>
    </row>
    <row r="4688" spans="1:6" x14ac:dyDescent="0.25">
      <c r="A4688" s="56">
        <v>33908</v>
      </c>
      <c r="E4688" s="56"/>
      <c r="F4688" s="56"/>
    </row>
    <row r="4689" spans="1:6" x14ac:dyDescent="0.25">
      <c r="A4689" s="56">
        <v>33909</v>
      </c>
      <c r="E4689" s="56"/>
      <c r="F4689" s="56"/>
    </row>
    <row r="4690" spans="1:6" x14ac:dyDescent="0.25">
      <c r="A4690" s="56">
        <v>33910</v>
      </c>
      <c r="E4690" s="56"/>
      <c r="F4690" s="56"/>
    </row>
    <row r="4691" spans="1:6" x14ac:dyDescent="0.25">
      <c r="A4691" s="56">
        <v>33911</v>
      </c>
      <c r="E4691" s="56"/>
      <c r="F4691" s="56"/>
    </row>
    <row r="4692" spans="1:6" x14ac:dyDescent="0.25">
      <c r="A4692" s="56">
        <v>33912</v>
      </c>
      <c r="E4692" s="56"/>
      <c r="F4692" s="56"/>
    </row>
    <row r="4693" spans="1:6" x14ac:dyDescent="0.25">
      <c r="A4693" s="56">
        <v>33913</v>
      </c>
      <c r="E4693" s="56"/>
      <c r="F4693" s="56"/>
    </row>
    <row r="4694" spans="1:6" x14ac:dyDescent="0.25">
      <c r="A4694" s="56">
        <v>33914</v>
      </c>
      <c r="E4694" s="56"/>
      <c r="F4694" s="56"/>
    </row>
    <row r="4695" spans="1:6" x14ac:dyDescent="0.25">
      <c r="A4695" s="56">
        <v>33915</v>
      </c>
      <c r="E4695" s="56"/>
      <c r="F4695" s="56"/>
    </row>
    <row r="4696" spans="1:6" x14ac:dyDescent="0.25">
      <c r="A4696" s="56">
        <v>33916</v>
      </c>
      <c r="E4696" s="56"/>
      <c r="F4696" s="56"/>
    </row>
    <row r="4697" spans="1:6" x14ac:dyDescent="0.25">
      <c r="A4697" s="56">
        <v>33917</v>
      </c>
      <c r="E4697" s="56"/>
      <c r="F4697" s="56"/>
    </row>
    <row r="4698" spans="1:6" x14ac:dyDescent="0.25">
      <c r="A4698" s="56">
        <v>33918</v>
      </c>
      <c r="E4698" s="56"/>
      <c r="F4698" s="56"/>
    </row>
    <row r="4699" spans="1:6" x14ac:dyDescent="0.25">
      <c r="A4699" s="56">
        <v>33919</v>
      </c>
      <c r="E4699" s="56"/>
      <c r="F4699" s="56"/>
    </row>
    <row r="4700" spans="1:6" x14ac:dyDescent="0.25">
      <c r="A4700" s="56">
        <v>33920</v>
      </c>
      <c r="E4700" s="56"/>
      <c r="F4700" s="56"/>
    </row>
    <row r="4701" spans="1:6" x14ac:dyDescent="0.25">
      <c r="A4701" s="56">
        <v>33921</v>
      </c>
      <c r="E4701" s="56"/>
      <c r="F4701" s="56"/>
    </row>
    <row r="4702" spans="1:6" x14ac:dyDescent="0.25">
      <c r="A4702" s="56">
        <v>33922</v>
      </c>
      <c r="E4702" s="56"/>
      <c r="F4702" s="56"/>
    </row>
    <row r="4703" spans="1:6" x14ac:dyDescent="0.25">
      <c r="A4703" s="56">
        <v>33923</v>
      </c>
      <c r="E4703" s="56"/>
      <c r="F4703" s="56"/>
    </row>
    <row r="4704" spans="1:6" x14ac:dyDescent="0.25">
      <c r="A4704" s="56">
        <v>33924</v>
      </c>
      <c r="E4704" s="56"/>
      <c r="F4704" s="56"/>
    </row>
    <row r="4705" spans="1:6" x14ac:dyDescent="0.25">
      <c r="A4705" s="56">
        <v>33925</v>
      </c>
      <c r="E4705" s="56"/>
      <c r="F4705" s="56"/>
    </row>
    <row r="4706" spans="1:6" x14ac:dyDescent="0.25">
      <c r="A4706" s="56">
        <v>33926</v>
      </c>
      <c r="E4706" s="56"/>
      <c r="F4706" s="56"/>
    </row>
    <row r="4707" spans="1:6" x14ac:dyDescent="0.25">
      <c r="A4707" s="56">
        <v>33927</v>
      </c>
      <c r="E4707" s="56"/>
      <c r="F4707" s="56"/>
    </row>
    <row r="4708" spans="1:6" x14ac:dyDescent="0.25">
      <c r="A4708" s="56">
        <v>33928</v>
      </c>
      <c r="E4708" s="56"/>
      <c r="F4708" s="56"/>
    </row>
    <row r="4709" spans="1:6" x14ac:dyDescent="0.25">
      <c r="A4709" s="56">
        <v>33929</v>
      </c>
      <c r="E4709" s="56"/>
      <c r="F4709" s="56"/>
    </row>
    <row r="4710" spans="1:6" x14ac:dyDescent="0.25">
      <c r="A4710" s="56">
        <v>33930</v>
      </c>
      <c r="E4710" s="56"/>
      <c r="F4710" s="56"/>
    </row>
    <row r="4711" spans="1:6" x14ac:dyDescent="0.25">
      <c r="A4711" s="56">
        <v>33931</v>
      </c>
      <c r="E4711" s="56"/>
      <c r="F4711" s="56"/>
    </row>
    <row r="4712" spans="1:6" x14ac:dyDescent="0.25">
      <c r="A4712" s="56">
        <v>33932</v>
      </c>
      <c r="E4712" s="56"/>
      <c r="F4712" s="56"/>
    </row>
    <row r="4713" spans="1:6" x14ac:dyDescent="0.25">
      <c r="A4713" s="56">
        <v>33933</v>
      </c>
      <c r="E4713" s="56"/>
      <c r="F4713" s="56"/>
    </row>
    <row r="4714" spans="1:6" x14ac:dyDescent="0.25">
      <c r="A4714" s="56">
        <v>33934</v>
      </c>
      <c r="E4714" s="56"/>
      <c r="F4714" s="56"/>
    </row>
    <row r="4715" spans="1:6" x14ac:dyDescent="0.25">
      <c r="A4715" s="56">
        <v>33935</v>
      </c>
      <c r="E4715" s="56"/>
      <c r="F4715" s="56"/>
    </row>
    <row r="4716" spans="1:6" x14ac:dyDescent="0.25">
      <c r="A4716" s="56">
        <v>33936</v>
      </c>
      <c r="E4716" s="56"/>
      <c r="F4716" s="56"/>
    </row>
    <row r="4717" spans="1:6" x14ac:dyDescent="0.25">
      <c r="A4717" s="56">
        <v>33937</v>
      </c>
      <c r="E4717" s="56"/>
      <c r="F4717" s="56"/>
    </row>
    <row r="4718" spans="1:6" x14ac:dyDescent="0.25">
      <c r="A4718" s="56">
        <v>33938</v>
      </c>
      <c r="E4718" s="56"/>
      <c r="F4718" s="56"/>
    </row>
    <row r="4719" spans="1:6" x14ac:dyDescent="0.25">
      <c r="A4719" s="56">
        <v>33939</v>
      </c>
      <c r="E4719" s="56"/>
      <c r="F4719" s="56"/>
    </row>
    <row r="4720" spans="1:6" x14ac:dyDescent="0.25">
      <c r="A4720" s="56">
        <v>33940</v>
      </c>
      <c r="E4720" s="56"/>
      <c r="F4720" s="56"/>
    </row>
    <row r="4721" spans="1:6" x14ac:dyDescent="0.25">
      <c r="A4721" s="56">
        <v>33941</v>
      </c>
      <c r="E4721" s="56"/>
      <c r="F4721" s="56"/>
    </row>
    <row r="4722" spans="1:6" x14ac:dyDescent="0.25">
      <c r="A4722" s="56">
        <v>33942</v>
      </c>
      <c r="E4722" s="56"/>
      <c r="F4722" s="56"/>
    </row>
    <row r="4723" spans="1:6" x14ac:dyDescent="0.25">
      <c r="A4723" s="56">
        <v>33943</v>
      </c>
      <c r="E4723" s="56"/>
      <c r="F4723" s="56"/>
    </row>
    <row r="4724" spans="1:6" x14ac:dyDescent="0.25">
      <c r="A4724" s="56">
        <v>33944</v>
      </c>
      <c r="E4724" s="56"/>
      <c r="F4724" s="56"/>
    </row>
    <row r="4725" spans="1:6" x14ac:dyDescent="0.25">
      <c r="A4725" s="56">
        <v>33945</v>
      </c>
      <c r="E4725" s="56"/>
      <c r="F4725" s="56"/>
    </row>
    <row r="4726" spans="1:6" x14ac:dyDescent="0.25">
      <c r="A4726" s="56">
        <v>33946</v>
      </c>
      <c r="E4726" s="56"/>
      <c r="F4726" s="56"/>
    </row>
    <row r="4727" spans="1:6" x14ac:dyDescent="0.25">
      <c r="A4727" s="56">
        <v>33947</v>
      </c>
      <c r="E4727" s="56"/>
      <c r="F4727" s="56"/>
    </row>
    <row r="4728" spans="1:6" x14ac:dyDescent="0.25">
      <c r="A4728" s="56">
        <v>33948</v>
      </c>
      <c r="E4728" s="56"/>
      <c r="F4728" s="56"/>
    </row>
    <row r="4729" spans="1:6" x14ac:dyDescent="0.25">
      <c r="A4729" s="56">
        <v>33949</v>
      </c>
      <c r="E4729" s="56"/>
      <c r="F4729" s="56"/>
    </row>
    <row r="4730" spans="1:6" x14ac:dyDescent="0.25">
      <c r="A4730" s="56">
        <v>33950</v>
      </c>
      <c r="E4730" s="56"/>
      <c r="F4730" s="56"/>
    </row>
    <row r="4731" spans="1:6" x14ac:dyDescent="0.25">
      <c r="A4731" s="56">
        <v>33951</v>
      </c>
      <c r="E4731" s="56"/>
      <c r="F4731" s="56"/>
    </row>
    <row r="4732" spans="1:6" x14ac:dyDescent="0.25">
      <c r="A4732" s="56">
        <v>33952</v>
      </c>
      <c r="E4732" s="56"/>
      <c r="F4732" s="56"/>
    </row>
    <row r="4733" spans="1:6" x14ac:dyDescent="0.25">
      <c r="A4733" s="56">
        <v>33953</v>
      </c>
      <c r="E4733" s="56"/>
      <c r="F4733" s="56"/>
    </row>
    <row r="4734" spans="1:6" x14ac:dyDescent="0.25">
      <c r="A4734" s="56">
        <v>33954</v>
      </c>
      <c r="E4734" s="56"/>
      <c r="F4734" s="56"/>
    </row>
    <row r="4735" spans="1:6" x14ac:dyDescent="0.25">
      <c r="A4735" s="56">
        <v>33955</v>
      </c>
      <c r="E4735" s="56"/>
      <c r="F4735" s="56"/>
    </row>
    <row r="4736" spans="1:6" x14ac:dyDescent="0.25">
      <c r="A4736" s="56">
        <v>33956</v>
      </c>
      <c r="E4736" s="56"/>
      <c r="F4736" s="56"/>
    </row>
    <row r="4737" spans="1:6" x14ac:dyDescent="0.25">
      <c r="A4737" s="56">
        <v>33957</v>
      </c>
      <c r="E4737" s="56"/>
      <c r="F4737" s="56"/>
    </row>
    <row r="4738" spans="1:6" x14ac:dyDescent="0.25">
      <c r="A4738" s="56">
        <v>33958</v>
      </c>
      <c r="E4738" s="56"/>
      <c r="F4738" s="56"/>
    </row>
    <row r="4739" spans="1:6" x14ac:dyDescent="0.25">
      <c r="A4739" s="56">
        <v>33959</v>
      </c>
      <c r="E4739" s="56"/>
      <c r="F4739" s="56"/>
    </row>
    <row r="4740" spans="1:6" x14ac:dyDescent="0.25">
      <c r="A4740" s="56">
        <v>33960</v>
      </c>
      <c r="E4740" s="56"/>
      <c r="F4740" s="56"/>
    </row>
    <row r="4741" spans="1:6" x14ac:dyDescent="0.25">
      <c r="A4741" s="56">
        <v>33961</v>
      </c>
      <c r="E4741" s="56"/>
      <c r="F4741" s="56"/>
    </row>
    <row r="4742" spans="1:6" x14ac:dyDescent="0.25">
      <c r="A4742" s="56">
        <v>33962</v>
      </c>
      <c r="E4742" s="56"/>
      <c r="F4742" s="56"/>
    </row>
    <row r="4743" spans="1:6" x14ac:dyDescent="0.25">
      <c r="A4743" s="56">
        <v>33963</v>
      </c>
      <c r="E4743" s="56"/>
      <c r="F4743" s="56"/>
    </row>
    <row r="4744" spans="1:6" x14ac:dyDescent="0.25">
      <c r="A4744" s="56">
        <v>33964</v>
      </c>
      <c r="E4744" s="56"/>
      <c r="F4744" s="56"/>
    </row>
    <row r="4745" spans="1:6" x14ac:dyDescent="0.25">
      <c r="A4745" s="56">
        <v>33965</v>
      </c>
      <c r="E4745" s="56"/>
      <c r="F4745" s="56"/>
    </row>
    <row r="4746" spans="1:6" x14ac:dyDescent="0.25">
      <c r="A4746" s="56">
        <v>33966</v>
      </c>
      <c r="E4746" s="56"/>
      <c r="F4746" s="56"/>
    </row>
    <row r="4747" spans="1:6" x14ac:dyDescent="0.25">
      <c r="A4747" s="56">
        <v>33967</v>
      </c>
      <c r="E4747" s="56"/>
      <c r="F4747" s="56"/>
    </row>
    <row r="4748" spans="1:6" x14ac:dyDescent="0.25">
      <c r="A4748" s="56">
        <v>33968</v>
      </c>
      <c r="E4748" s="56"/>
      <c r="F4748" s="56"/>
    </row>
    <row r="4749" spans="1:6" x14ac:dyDescent="0.25">
      <c r="A4749" s="56">
        <v>33969</v>
      </c>
      <c r="E4749" s="56"/>
      <c r="F4749" s="56"/>
    </row>
    <row r="4750" spans="1:6" x14ac:dyDescent="0.25">
      <c r="A4750" s="56">
        <v>33970</v>
      </c>
      <c r="E4750" s="56"/>
      <c r="F4750" s="56"/>
    </row>
    <row r="4751" spans="1:6" x14ac:dyDescent="0.25">
      <c r="A4751" s="56">
        <v>33971</v>
      </c>
      <c r="E4751" s="56"/>
      <c r="F4751" s="56"/>
    </row>
    <row r="4752" spans="1:6" x14ac:dyDescent="0.25">
      <c r="A4752" s="56">
        <v>33972</v>
      </c>
      <c r="E4752" s="56"/>
      <c r="F4752" s="56"/>
    </row>
    <row r="4753" spans="1:6" x14ac:dyDescent="0.25">
      <c r="A4753" s="56">
        <v>33973</v>
      </c>
      <c r="E4753" s="56"/>
      <c r="F4753" s="56"/>
    </row>
    <row r="4754" spans="1:6" x14ac:dyDescent="0.25">
      <c r="A4754" s="56">
        <v>33974</v>
      </c>
      <c r="E4754" s="56"/>
      <c r="F4754" s="56"/>
    </row>
    <row r="4755" spans="1:6" x14ac:dyDescent="0.25">
      <c r="A4755" s="56">
        <v>33975</v>
      </c>
      <c r="E4755" s="56"/>
      <c r="F4755" s="56"/>
    </row>
    <row r="4756" spans="1:6" x14ac:dyDescent="0.25">
      <c r="A4756" s="56">
        <v>33976</v>
      </c>
      <c r="E4756" s="56"/>
      <c r="F4756" s="56"/>
    </row>
    <row r="4757" spans="1:6" x14ac:dyDescent="0.25">
      <c r="A4757" s="56">
        <v>33977</v>
      </c>
      <c r="E4757" s="56"/>
      <c r="F4757" s="56"/>
    </row>
    <row r="4758" spans="1:6" x14ac:dyDescent="0.25">
      <c r="A4758" s="56">
        <v>33978</v>
      </c>
      <c r="E4758" s="56"/>
      <c r="F4758" s="56"/>
    </row>
    <row r="4759" spans="1:6" x14ac:dyDescent="0.25">
      <c r="A4759" s="56">
        <v>33979</v>
      </c>
      <c r="E4759" s="56"/>
      <c r="F4759" s="56"/>
    </row>
    <row r="4760" spans="1:6" x14ac:dyDescent="0.25">
      <c r="A4760" s="56">
        <v>33980</v>
      </c>
      <c r="E4760" s="56"/>
      <c r="F4760" s="56"/>
    </row>
    <row r="4761" spans="1:6" x14ac:dyDescent="0.25">
      <c r="A4761" s="56">
        <v>33981</v>
      </c>
      <c r="E4761" s="56"/>
      <c r="F4761" s="56"/>
    </row>
    <row r="4762" spans="1:6" x14ac:dyDescent="0.25">
      <c r="A4762" s="56">
        <v>33982</v>
      </c>
      <c r="E4762" s="56"/>
      <c r="F4762" s="56"/>
    </row>
    <row r="4763" spans="1:6" x14ac:dyDescent="0.25">
      <c r="A4763" s="56">
        <v>33983</v>
      </c>
      <c r="E4763" s="56"/>
      <c r="F4763" s="56"/>
    </row>
    <row r="4764" spans="1:6" x14ac:dyDescent="0.25">
      <c r="A4764" s="56">
        <v>33984</v>
      </c>
      <c r="E4764" s="56"/>
      <c r="F4764" s="56"/>
    </row>
    <row r="4765" spans="1:6" x14ac:dyDescent="0.25">
      <c r="A4765" s="56">
        <v>33985</v>
      </c>
      <c r="E4765" s="56"/>
      <c r="F4765" s="56"/>
    </row>
    <row r="4766" spans="1:6" x14ac:dyDescent="0.25">
      <c r="A4766" s="56">
        <v>33986</v>
      </c>
      <c r="E4766" s="56"/>
      <c r="F4766" s="56"/>
    </row>
    <row r="4767" spans="1:6" x14ac:dyDescent="0.25">
      <c r="A4767" s="56">
        <v>33987</v>
      </c>
      <c r="E4767" s="56"/>
      <c r="F4767" s="56"/>
    </row>
    <row r="4768" spans="1:6" x14ac:dyDescent="0.25">
      <c r="A4768" s="56">
        <v>33988</v>
      </c>
      <c r="E4768" s="56"/>
      <c r="F4768" s="56"/>
    </row>
    <row r="4769" spans="1:6" x14ac:dyDescent="0.25">
      <c r="A4769" s="56">
        <v>33989</v>
      </c>
      <c r="E4769" s="56"/>
      <c r="F4769" s="56"/>
    </row>
    <row r="4770" spans="1:6" x14ac:dyDescent="0.25">
      <c r="A4770" s="56">
        <v>33990</v>
      </c>
      <c r="E4770" s="56"/>
      <c r="F4770" s="56"/>
    </row>
    <row r="4771" spans="1:6" x14ac:dyDescent="0.25">
      <c r="A4771" s="56">
        <v>33991</v>
      </c>
      <c r="E4771" s="56"/>
      <c r="F4771" s="56"/>
    </row>
    <row r="4772" spans="1:6" x14ac:dyDescent="0.25">
      <c r="A4772" s="56">
        <v>33992</v>
      </c>
      <c r="E4772" s="56"/>
      <c r="F4772" s="56"/>
    </row>
    <row r="4773" spans="1:6" x14ac:dyDescent="0.25">
      <c r="A4773" s="56">
        <v>33993</v>
      </c>
      <c r="E4773" s="56"/>
      <c r="F4773" s="56"/>
    </row>
    <row r="4774" spans="1:6" x14ac:dyDescent="0.25">
      <c r="A4774" s="56">
        <v>33994</v>
      </c>
      <c r="E4774" s="56"/>
      <c r="F4774" s="56"/>
    </row>
    <row r="4775" spans="1:6" x14ac:dyDescent="0.25">
      <c r="A4775" s="56">
        <v>33995</v>
      </c>
      <c r="E4775" s="56"/>
      <c r="F4775" s="56"/>
    </row>
    <row r="4776" spans="1:6" x14ac:dyDescent="0.25">
      <c r="A4776" s="56">
        <v>33996</v>
      </c>
      <c r="E4776" s="56"/>
      <c r="F4776" s="56"/>
    </row>
    <row r="4777" spans="1:6" x14ac:dyDescent="0.25">
      <c r="A4777" s="56">
        <v>33997</v>
      </c>
      <c r="E4777" s="56"/>
      <c r="F4777" s="56"/>
    </row>
    <row r="4778" spans="1:6" x14ac:dyDescent="0.25">
      <c r="A4778" s="56">
        <v>33998</v>
      </c>
      <c r="E4778" s="56"/>
      <c r="F4778" s="56"/>
    </row>
    <row r="4779" spans="1:6" x14ac:dyDescent="0.25">
      <c r="A4779" s="56">
        <v>33999</v>
      </c>
      <c r="E4779" s="56"/>
      <c r="F4779" s="56"/>
    </row>
    <row r="4780" spans="1:6" x14ac:dyDescent="0.25">
      <c r="A4780" s="56">
        <v>34000</v>
      </c>
      <c r="E4780" s="56"/>
      <c r="F4780" s="56"/>
    </row>
    <row r="4781" spans="1:6" x14ac:dyDescent="0.25">
      <c r="A4781" s="56">
        <v>34001</v>
      </c>
      <c r="E4781" s="56"/>
      <c r="F4781" s="56"/>
    </row>
    <row r="4782" spans="1:6" x14ac:dyDescent="0.25">
      <c r="A4782" s="56">
        <v>34002</v>
      </c>
      <c r="E4782" s="56"/>
      <c r="F4782" s="56"/>
    </row>
    <row r="4783" spans="1:6" x14ac:dyDescent="0.25">
      <c r="A4783" s="56">
        <v>34003</v>
      </c>
      <c r="E4783" s="56"/>
      <c r="F4783" s="56"/>
    </row>
    <row r="4784" spans="1:6" x14ac:dyDescent="0.25">
      <c r="A4784" s="56">
        <v>34004</v>
      </c>
      <c r="E4784" s="56"/>
      <c r="F4784" s="56"/>
    </row>
    <row r="4785" spans="1:6" x14ac:dyDescent="0.25">
      <c r="A4785" s="56">
        <v>34005</v>
      </c>
      <c r="E4785" s="56"/>
      <c r="F4785" s="56"/>
    </row>
    <row r="4786" spans="1:6" x14ac:dyDescent="0.25">
      <c r="A4786" s="56">
        <v>34006</v>
      </c>
      <c r="E4786" s="56"/>
      <c r="F4786" s="56"/>
    </row>
    <row r="4787" spans="1:6" x14ac:dyDescent="0.25">
      <c r="A4787" s="56">
        <v>34007</v>
      </c>
      <c r="E4787" s="56"/>
      <c r="F4787" s="56"/>
    </row>
    <row r="4788" spans="1:6" x14ac:dyDescent="0.25">
      <c r="A4788" s="56">
        <v>34008</v>
      </c>
      <c r="E4788" s="56"/>
      <c r="F4788" s="56"/>
    </row>
    <row r="4789" spans="1:6" x14ac:dyDescent="0.25">
      <c r="A4789" s="56">
        <v>34009</v>
      </c>
      <c r="E4789" s="56"/>
      <c r="F4789" s="56"/>
    </row>
    <row r="4790" spans="1:6" x14ac:dyDescent="0.25">
      <c r="A4790" s="56">
        <v>34010</v>
      </c>
      <c r="E4790" s="56"/>
      <c r="F4790" s="56"/>
    </row>
    <row r="4791" spans="1:6" x14ac:dyDescent="0.25">
      <c r="A4791" s="56">
        <v>34011</v>
      </c>
      <c r="E4791" s="56"/>
      <c r="F4791" s="56"/>
    </row>
    <row r="4792" spans="1:6" x14ac:dyDescent="0.25">
      <c r="A4792" s="56">
        <v>34012</v>
      </c>
      <c r="E4792" s="56"/>
      <c r="F4792" s="56"/>
    </row>
    <row r="4793" spans="1:6" x14ac:dyDescent="0.25">
      <c r="A4793" s="56">
        <v>34013</v>
      </c>
      <c r="E4793" s="56"/>
      <c r="F4793" s="56"/>
    </row>
    <row r="4794" spans="1:6" x14ac:dyDescent="0.25">
      <c r="A4794" s="56">
        <v>34014</v>
      </c>
      <c r="E4794" s="56"/>
      <c r="F4794" s="56"/>
    </row>
    <row r="4795" spans="1:6" x14ac:dyDescent="0.25">
      <c r="A4795" s="56">
        <v>34015</v>
      </c>
      <c r="E4795" s="56"/>
      <c r="F4795" s="56"/>
    </row>
    <row r="4796" spans="1:6" x14ac:dyDescent="0.25">
      <c r="A4796" s="56">
        <v>34016</v>
      </c>
      <c r="E4796" s="56"/>
      <c r="F4796" s="56"/>
    </row>
    <row r="4797" spans="1:6" x14ac:dyDescent="0.25">
      <c r="A4797" s="56">
        <v>34017</v>
      </c>
      <c r="E4797" s="56"/>
      <c r="F4797" s="56"/>
    </row>
    <row r="4798" spans="1:6" x14ac:dyDescent="0.25">
      <c r="A4798" s="56">
        <v>34018</v>
      </c>
      <c r="E4798" s="56"/>
      <c r="F4798" s="56"/>
    </row>
    <row r="4799" spans="1:6" x14ac:dyDescent="0.25">
      <c r="A4799" s="56">
        <v>34019</v>
      </c>
      <c r="E4799" s="56"/>
      <c r="F4799" s="56"/>
    </row>
    <row r="4800" spans="1:6" x14ac:dyDescent="0.25">
      <c r="A4800" s="56">
        <v>34020</v>
      </c>
      <c r="E4800" s="56"/>
      <c r="F4800" s="56"/>
    </row>
    <row r="4801" spans="1:6" x14ac:dyDescent="0.25">
      <c r="A4801" s="56">
        <v>34021</v>
      </c>
      <c r="E4801" s="56"/>
      <c r="F4801" s="56"/>
    </row>
    <row r="4802" spans="1:6" x14ac:dyDescent="0.25">
      <c r="A4802" s="56">
        <v>34022</v>
      </c>
      <c r="E4802" s="56"/>
      <c r="F4802" s="56"/>
    </row>
    <row r="4803" spans="1:6" x14ac:dyDescent="0.25">
      <c r="A4803" s="56">
        <v>34023</v>
      </c>
      <c r="E4803" s="56"/>
      <c r="F4803" s="56"/>
    </row>
    <row r="4804" spans="1:6" x14ac:dyDescent="0.25">
      <c r="A4804" s="56">
        <v>34024</v>
      </c>
      <c r="E4804" s="56"/>
      <c r="F4804" s="56"/>
    </row>
    <row r="4805" spans="1:6" x14ac:dyDescent="0.25">
      <c r="A4805" s="56">
        <v>34025</v>
      </c>
      <c r="E4805" s="56"/>
      <c r="F4805" s="56"/>
    </row>
    <row r="4806" spans="1:6" x14ac:dyDescent="0.25">
      <c r="A4806" s="56">
        <v>34026</v>
      </c>
      <c r="E4806" s="56"/>
      <c r="F4806" s="56"/>
    </row>
    <row r="4807" spans="1:6" x14ac:dyDescent="0.25">
      <c r="A4807" s="56">
        <v>34027</v>
      </c>
      <c r="E4807" s="56"/>
      <c r="F4807" s="56"/>
    </row>
    <row r="4808" spans="1:6" x14ac:dyDescent="0.25">
      <c r="A4808" s="56">
        <v>34028</v>
      </c>
      <c r="E4808" s="56"/>
      <c r="F4808" s="56"/>
    </row>
    <row r="4809" spans="1:6" x14ac:dyDescent="0.25">
      <c r="A4809" s="56">
        <v>34029</v>
      </c>
      <c r="E4809" s="56"/>
      <c r="F4809" s="56"/>
    </row>
    <row r="4810" spans="1:6" x14ac:dyDescent="0.25">
      <c r="A4810" s="56">
        <v>34030</v>
      </c>
      <c r="E4810" s="56"/>
      <c r="F4810" s="56"/>
    </row>
    <row r="4811" spans="1:6" x14ac:dyDescent="0.25">
      <c r="A4811" s="56">
        <v>34031</v>
      </c>
      <c r="E4811" s="56"/>
      <c r="F4811" s="56"/>
    </row>
    <row r="4812" spans="1:6" x14ac:dyDescent="0.25">
      <c r="A4812" s="56">
        <v>34032</v>
      </c>
      <c r="E4812" s="56"/>
      <c r="F4812" s="56"/>
    </row>
    <row r="4813" spans="1:6" x14ac:dyDescent="0.25">
      <c r="A4813" s="56">
        <v>34033</v>
      </c>
      <c r="E4813" s="56"/>
      <c r="F4813" s="56"/>
    </row>
    <row r="4814" spans="1:6" x14ac:dyDescent="0.25">
      <c r="A4814" s="56">
        <v>34034</v>
      </c>
      <c r="E4814" s="56"/>
      <c r="F4814" s="56"/>
    </row>
    <row r="4815" spans="1:6" x14ac:dyDescent="0.25">
      <c r="A4815" s="56">
        <v>34035</v>
      </c>
      <c r="E4815" s="56"/>
      <c r="F4815" s="56"/>
    </row>
    <row r="4816" spans="1:6" x14ac:dyDescent="0.25">
      <c r="A4816" s="56">
        <v>34036</v>
      </c>
      <c r="E4816" s="56"/>
      <c r="F4816" s="56"/>
    </row>
    <row r="4817" spans="1:6" x14ac:dyDescent="0.25">
      <c r="A4817" s="56">
        <v>34037</v>
      </c>
      <c r="E4817" s="56"/>
      <c r="F4817" s="56"/>
    </row>
    <row r="4818" spans="1:6" x14ac:dyDescent="0.25">
      <c r="A4818" s="56">
        <v>34038</v>
      </c>
      <c r="E4818" s="56"/>
      <c r="F4818" s="56"/>
    </row>
    <row r="4819" spans="1:6" x14ac:dyDescent="0.25">
      <c r="A4819" s="56">
        <v>34039</v>
      </c>
      <c r="E4819" s="56"/>
      <c r="F4819" s="56"/>
    </row>
    <row r="4820" spans="1:6" x14ac:dyDescent="0.25">
      <c r="A4820" s="56">
        <v>34040</v>
      </c>
      <c r="E4820" s="56"/>
      <c r="F4820" s="56"/>
    </row>
    <row r="4821" spans="1:6" x14ac:dyDescent="0.25">
      <c r="A4821" s="56">
        <v>34041</v>
      </c>
      <c r="E4821" s="56"/>
      <c r="F4821" s="56"/>
    </row>
    <row r="4822" spans="1:6" x14ac:dyDescent="0.25">
      <c r="A4822" s="56">
        <v>34042</v>
      </c>
      <c r="E4822" s="56"/>
      <c r="F4822" s="56"/>
    </row>
    <row r="4823" spans="1:6" x14ac:dyDescent="0.25">
      <c r="A4823" s="56">
        <v>34043</v>
      </c>
      <c r="E4823" s="56"/>
      <c r="F4823" s="56"/>
    </row>
    <row r="4824" spans="1:6" x14ac:dyDescent="0.25">
      <c r="A4824" s="56">
        <v>34044</v>
      </c>
      <c r="E4824" s="56"/>
      <c r="F4824" s="56"/>
    </row>
    <row r="4825" spans="1:6" x14ac:dyDescent="0.25">
      <c r="A4825" s="56">
        <v>34045</v>
      </c>
      <c r="E4825" s="56"/>
      <c r="F4825" s="56"/>
    </row>
    <row r="4826" spans="1:6" x14ac:dyDescent="0.25">
      <c r="A4826" s="56">
        <v>34046</v>
      </c>
      <c r="E4826" s="56"/>
      <c r="F4826" s="56"/>
    </row>
    <row r="4827" spans="1:6" x14ac:dyDescent="0.25">
      <c r="A4827" s="56">
        <v>34047</v>
      </c>
      <c r="E4827" s="56"/>
      <c r="F4827" s="56"/>
    </row>
    <row r="4828" spans="1:6" x14ac:dyDescent="0.25">
      <c r="A4828" s="56">
        <v>34048</v>
      </c>
      <c r="E4828" s="56"/>
      <c r="F4828" s="56"/>
    </row>
    <row r="4829" spans="1:6" x14ac:dyDescent="0.25">
      <c r="A4829" s="56">
        <v>34049</v>
      </c>
      <c r="E4829" s="56"/>
      <c r="F4829" s="56"/>
    </row>
    <row r="4830" spans="1:6" x14ac:dyDescent="0.25">
      <c r="A4830" s="56">
        <v>34050</v>
      </c>
      <c r="E4830" s="56"/>
      <c r="F4830" s="56"/>
    </row>
    <row r="4831" spans="1:6" x14ac:dyDescent="0.25">
      <c r="A4831" s="56">
        <v>34051</v>
      </c>
      <c r="E4831" s="56"/>
      <c r="F4831" s="56"/>
    </row>
    <row r="4832" spans="1:6" x14ac:dyDescent="0.25">
      <c r="A4832" s="56">
        <v>34052</v>
      </c>
      <c r="E4832" s="56"/>
      <c r="F4832" s="56"/>
    </row>
    <row r="4833" spans="1:6" x14ac:dyDescent="0.25">
      <c r="A4833" s="56">
        <v>34053</v>
      </c>
      <c r="E4833" s="56"/>
      <c r="F4833" s="56"/>
    </row>
    <row r="4834" spans="1:6" x14ac:dyDescent="0.25">
      <c r="A4834" s="56">
        <v>34054</v>
      </c>
      <c r="E4834" s="56"/>
      <c r="F4834" s="56"/>
    </row>
    <row r="4835" spans="1:6" x14ac:dyDescent="0.25">
      <c r="A4835" s="56">
        <v>34055</v>
      </c>
      <c r="E4835" s="56"/>
      <c r="F4835" s="56"/>
    </row>
    <row r="4836" spans="1:6" x14ac:dyDescent="0.25">
      <c r="A4836" s="56">
        <v>34056</v>
      </c>
      <c r="E4836" s="56"/>
      <c r="F4836" s="56"/>
    </row>
    <row r="4837" spans="1:6" x14ac:dyDescent="0.25">
      <c r="A4837" s="56">
        <v>34057</v>
      </c>
      <c r="E4837" s="56"/>
      <c r="F4837" s="56"/>
    </row>
    <row r="4838" spans="1:6" x14ac:dyDescent="0.25">
      <c r="A4838" s="56">
        <v>34058</v>
      </c>
      <c r="E4838" s="56"/>
      <c r="F4838" s="56"/>
    </row>
    <row r="4839" spans="1:6" x14ac:dyDescent="0.25">
      <c r="A4839" s="56">
        <v>34059</v>
      </c>
      <c r="E4839" s="56"/>
      <c r="F4839" s="56"/>
    </row>
    <row r="4840" spans="1:6" x14ac:dyDescent="0.25">
      <c r="A4840" s="56">
        <v>34060</v>
      </c>
      <c r="E4840" s="56"/>
      <c r="F4840" s="56"/>
    </row>
    <row r="4841" spans="1:6" x14ac:dyDescent="0.25">
      <c r="A4841" s="56">
        <v>34061</v>
      </c>
      <c r="E4841" s="56"/>
      <c r="F4841" s="56"/>
    </row>
    <row r="4842" spans="1:6" x14ac:dyDescent="0.25">
      <c r="A4842" s="56">
        <v>34062</v>
      </c>
      <c r="E4842" s="56"/>
      <c r="F4842" s="56"/>
    </row>
    <row r="4843" spans="1:6" x14ac:dyDescent="0.25">
      <c r="A4843" s="56">
        <v>34063</v>
      </c>
      <c r="E4843" s="56"/>
      <c r="F4843" s="56"/>
    </row>
    <row r="4844" spans="1:6" x14ac:dyDescent="0.25">
      <c r="A4844" s="56">
        <v>34064</v>
      </c>
      <c r="E4844" s="56"/>
      <c r="F4844" s="56"/>
    </row>
    <row r="4845" spans="1:6" x14ac:dyDescent="0.25">
      <c r="A4845" s="56">
        <v>34065</v>
      </c>
      <c r="E4845" s="56"/>
      <c r="F4845" s="56"/>
    </row>
    <row r="4846" spans="1:6" x14ac:dyDescent="0.25">
      <c r="A4846" s="56">
        <v>34066</v>
      </c>
      <c r="E4846" s="56"/>
      <c r="F4846" s="56"/>
    </row>
    <row r="4847" spans="1:6" x14ac:dyDescent="0.25">
      <c r="A4847" s="56">
        <v>34067</v>
      </c>
      <c r="E4847" s="56"/>
      <c r="F4847" s="56"/>
    </row>
    <row r="4848" spans="1:6" x14ac:dyDescent="0.25">
      <c r="A4848" s="56">
        <v>34068</v>
      </c>
      <c r="E4848" s="56"/>
      <c r="F4848" s="56"/>
    </row>
    <row r="4849" spans="1:6" x14ac:dyDescent="0.25">
      <c r="A4849" s="56">
        <v>34069</v>
      </c>
      <c r="E4849" s="56"/>
      <c r="F4849" s="56"/>
    </row>
    <row r="4850" spans="1:6" x14ac:dyDescent="0.25">
      <c r="A4850" s="56">
        <v>34070</v>
      </c>
      <c r="E4850" s="56"/>
      <c r="F4850" s="56"/>
    </row>
    <row r="4851" spans="1:6" x14ac:dyDescent="0.25">
      <c r="A4851" s="56">
        <v>34071</v>
      </c>
      <c r="E4851" s="56"/>
      <c r="F4851" s="56"/>
    </row>
    <row r="4852" spans="1:6" x14ac:dyDescent="0.25">
      <c r="A4852" s="56">
        <v>34072</v>
      </c>
      <c r="E4852" s="56"/>
      <c r="F4852" s="56"/>
    </row>
    <row r="4853" spans="1:6" x14ac:dyDescent="0.25">
      <c r="A4853" s="56">
        <v>34073</v>
      </c>
      <c r="E4853" s="56"/>
      <c r="F4853" s="56"/>
    </row>
    <row r="4854" spans="1:6" x14ac:dyDescent="0.25">
      <c r="A4854" s="56">
        <v>34074</v>
      </c>
      <c r="E4854" s="56"/>
      <c r="F4854" s="56"/>
    </row>
    <row r="4855" spans="1:6" x14ac:dyDescent="0.25">
      <c r="A4855" s="56">
        <v>34075</v>
      </c>
      <c r="E4855" s="56"/>
      <c r="F4855" s="56"/>
    </row>
    <row r="4856" spans="1:6" x14ac:dyDescent="0.25">
      <c r="A4856" s="56">
        <v>34076</v>
      </c>
      <c r="E4856" s="56"/>
      <c r="F4856" s="56"/>
    </row>
    <row r="4857" spans="1:6" x14ac:dyDescent="0.25">
      <c r="A4857" s="56">
        <v>34077</v>
      </c>
      <c r="E4857" s="56"/>
      <c r="F4857" s="56"/>
    </row>
    <row r="4858" spans="1:6" x14ac:dyDescent="0.25">
      <c r="A4858" s="56">
        <v>34078</v>
      </c>
      <c r="E4858" s="56"/>
      <c r="F4858" s="56"/>
    </row>
    <row r="4859" spans="1:6" x14ac:dyDescent="0.25">
      <c r="A4859" s="56">
        <v>34079</v>
      </c>
      <c r="E4859" s="56"/>
      <c r="F4859" s="56"/>
    </row>
    <row r="4860" spans="1:6" x14ac:dyDescent="0.25">
      <c r="A4860" s="56">
        <v>34080</v>
      </c>
      <c r="E4860" s="56"/>
      <c r="F4860" s="56"/>
    </row>
    <row r="4861" spans="1:6" x14ac:dyDescent="0.25">
      <c r="A4861" s="56">
        <v>34081</v>
      </c>
      <c r="E4861" s="56"/>
      <c r="F4861" s="56"/>
    </row>
    <row r="4862" spans="1:6" x14ac:dyDescent="0.25">
      <c r="A4862" s="56">
        <v>34082</v>
      </c>
      <c r="E4862" s="56"/>
      <c r="F4862" s="56"/>
    </row>
    <row r="4863" spans="1:6" x14ac:dyDescent="0.25">
      <c r="A4863" s="56">
        <v>34083</v>
      </c>
      <c r="E4863" s="56"/>
      <c r="F4863" s="56"/>
    </row>
    <row r="4864" spans="1:6" x14ac:dyDescent="0.25">
      <c r="A4864" s="56">
        <v>34084</v>
      </c>
      <c r="E4864" s="56"/>
      <c r="F4864" s="56"/>
    </row>
    <row r="4865" spans="1:6" x14ac:dyDescent="0.25">
      <c r="A4865" s="56">
        <v>34085</v>
      </c>
      <c r="E4865" s="56"/>
      <c r="F4865" s="56"/>
    </row>
    <row r="4866" spans="1:6" x14ac:dyDescent="0.25">
      <c r="A4866" s="56">
        <v>34086</v>
      </c>
      <c r="E4866" s="56"/>
      <c r="F4866" s="56"/>
    </row>
    <row r="4867" spans="1:6" x14ac:dyDescent="0.25">
      <c r="A4867" s="56">
        <v>34087</v>
      </c>
      <c r="E4867" s="56"/>
      <c r="F4867" s="56"/>
    </row>
    <row r="4868" spans="1:6" x14ac:dyDescent="0.25">
      <c r="A4868" s="56">
        <v>34088</v>
      </c>
      <c r="E4868" s="56"/>
      <c r="F4868" s="56"/>
    </row>
    <row r="4869" spans="1:6" x14ac:dyDescent="0.25">
      <c r="A4869" s="56">
        <v>34089</v>
      </c>
      <c r="E4869" s="56"/>
      <c r="F4869" s="56"/>
    </row>
    <row r="4870" spans="1:6" x14ac:dyDescent="0.25">
      <c r="A4870" s="56">
        <v>34090</v>
      </c>
      <c r="E4870" s="56"/>
      <c r="F4870" s="56"/>
    </row>
    <row r="4871" spans="1:6" x14ac:dyDescent="0.25">
      <c r="A4871" s="56">
        <v>34091</v>
      </c>
      <c r="E4871" s="56"/>
      <c r="F4871" s="56"/>
    </row>
    <row r="4872" spans="1:6" x14ac:dyDescent="0.25">
      <c r="A4872" s="56">
        <v>34092</v>
      </c>
      <c r="E4872" s="56"/>
      <c r="F4872" s="56"/>
    </row>
    <row r="4873" spans="1:6" x14ac:dyDescent="0.25">
      <c r="A4873" s="56">
        <v>34093</v>
      </c>
      <c r="E4873" s="56"/>
      <c r="F4873" s="56"/>
    </row>
    <row r="4874" spans="1:6" x14ac:dyDescent="0.25">
      <c r="A4874" s="56">
        <v>34094</v>
      </c>
      <c r="E4874" s="56"/>
      <c r="F4874" s="56"/>
    </row>
    <row r="4875" spans="1:6" x14ac:dyDescent="0.25">
      <c r="A4875" s="56">
        <v>34095</v>
      </c>
      <c r="E4875" s="56"/>
      <c r="F4875" s="56"/>
    </row>
    <row r="4876" spans="1:6" x14ac:dyDescent="0.25">
      <c r="A4876" s="56">
        <v>34096</v>
      </c>
      <c r="E4876" s="56"/>
      <c r="F4876" s="56"/>
    </row>
    <row r="4877" spans="1:6" x14ac:dyDescent="0.25">
      <c r="A4877" s="56">
        <v>34097</v>
      </c>
      <c r="E4877" s="56"/>
      <c r="F4877" s="56"/>
    </row>
    <row r="4878" spans="1:6" x14ac:dyDescent="0.25">
      <c r="A4878" s="56">
        <v>34098</v>
      </c>
      <c r="E4878" s="56"/>
      <c r="F4878" s="56"/>
    </row>
    <row r="4879" spans="1:6" x14ac:dyDescent="0.25">
      <c r="A4879" s="56">
        <v>34099</v>
      </c>
      <c r="E4879" s="56"/>
      <c r="F4879" s="56"/>
    </row>
    <row r="4880" spans="1:6" x14ac:dyDescent="0.25">
      <c r="A4880" s="56">
        <v>34100</v>
      </c>
      <c r="E4880" s="56"/>
      <c r="F4880" s="56"/>
    </row>
    <row r="4881" spans="1:6" x14ac:dyDescent="0.25">
      <c r="A4881" s="56">
        <v>34101</v>
      </c>
      <c r="E4881" s="56"/>
      <c r="F4881" s="56"/>
    </row>
    <row r="4882" spans="1:6" x14ac:dyDescent="0.25">
      <c r="A4882" s="56">
        <v>34102</v>
      </c>
      <c r="E4882" s="56"/>
      <c r="F4882" s="56"/>
    </row>
    <row r="4883" spans="1:6" x14ac:dyDescent="0.25">
      <c r="A4883" s="56">
        <v>34103</v>
      </c>
      <c r="E4883" s="56"/>
      <c r="F4883" s="56"/>
    </row>
    <row r="4884" spans="1:6" x14ac:dyDescent="0.25">
      <c r="A4884" s="56">
        <v>34104</v>
      </c>
      <c r="E4884" s="56"/>
      <c r="F4884" s="56"/>
    </row>
    <row r="4885" spans="1:6" x14ac:dyDescent="0.25">
      <c r="A4885" s="56">
        <v>34105</v>
      </c>
      <c r="E4885" s="56"/>
      <c r="F4885" s="56"/>
    </row>
    <row r="4886" spans="1:6" x14ac:dyDescent="0.25">
      <c r="A4886" s="56">
        <v>34106</v>
      </c>
      <c r="E4886" s="56"/>
      <c r="F4886" s="56"/>
    </row>
    <row r="4887" spans="1:6" x14ac:dyDescent="0.25">
      <c r="A4887" s="56">
        <v>34107</v>
      </c>
      <c r="E4887" s="56"/>
      <c r="F4887" s="56"/>
    </row>
    <row r="4888" spans="1:6" x14ac:dyDescent="0.25">
      <c r="A4888" s="56">
        <v>34108</v>
      </c>
      <c r="E4888" s="56"/>
      <c r="F4888" s="56"/>
    </row>
    <row r="4889" spans="1:6" x14ac:dyDescent="0.25">
      <c r="A4889" s="56">
        <v>34109</v>
      </c>
      <c r="E4889" s="56"/>
      <c r="F4889" s="56"/>
    </row>
    <row r="4890" spans="1:6" x14ac:dyDescent="0.25">
      <c r="A4890" s="56">
        <v>34110</v>
      </c>
      <c r="E4890" s="56"/>
      <c r="F4890" s="56"/>
    </row>
    <row r="4891" spans="1:6" x14ac:dyDescent="0.25">
      <c r="A4891" s="56">
        <v>34111</v>
      </c>
      <c r="E4891" s="56"/>
      <c r="F4891" s="56"/>
    </row>
    <row r="4892" spans="1:6" x14ac:dyDescent="0.25">
      <c r="A4892" s="56">
        <v>34112</v>
      </c>
      <c r="E4892" s="56"/>
      <c r="F4892" s="56"/>
    </row>
    <row r="4893" spans="1:6" x14ac:dyDescent="0.25">
      <c r="A4893" s="56">
        <v>34113</v>
      </c>
      <c r="E4893" s="56"/>
      <c r="F4893" s="56"/>
    </row>
    <row r="4894" spans="1:6" x14ac:dyDescent="0.25">
      <c r="A4894" s="56">
        <v>34114</v>
      </c>
      <c r="E4894" s="56"/>
      <c r="F4894" s="56"/>
    </row>
    <row r="4895" spans="1:6" x14ac:dyDescent="0.25">
      <c r="A4895" s="56">
        <v>34115</v>
      </c>
      <c r="E4895" s="56"/>
      <c r="F4895" s="56"/>
    </row>
    <row r="4896" spans="1:6" x14ac:dyDescent="0.25">
      <c r="A4896" s="56">
        <v>34116</v>
      </c>
      <c r="E4896" s="56"/>
      <c r="F4896" s="56"/>
    </row>
    <row r="4897" spans="1:6" x14ac:dyDescent="0.25">
      <c r="A4897" s="56">
        <v>34117</v>
      </c>
      <c r="E4897" s="56"/>
      <c r="F4897" s="56"/>
    </row>
    <row r="4898" spans="1:6" x14ac:dyDescent="0.25">
      <c r="A4898" s="56">
        <v>34118</v>
      </c>
      <c r="E4898" s="56"/>
      <c r="F4898" s="56"/>
    </row>
    <row r="4899" spans="1:6" x14ac:dyDescent="0.25">
      <c r="A4899" s="56">
        <v>34119</v>
      </c>
      <c r="E4899" s="56"/>
      <c r="F4899" s="56"/>
    </row>
    <row r="4900" spans="1:6" x14ac:dyDescent="0.25">
      <c r="A4900" s="56">
        <v>34120</v>
      </c>
      <c r="E4900" s="56"/>
      <c r="F4900" s="56"/>
    </row>
    <row r="4901" spans="1:6" x14ac:dyDescent="0.25">
      <c r="A4901" s="56">
        <v>34121</v>
      </c>
      <c r="E4901" s="56"/>
      <c r="F4901" s="56"/>
    </row>
    <row r="4902" spans="1:6" x14ac:dyDescent="0.25">
      <c r="A4902" s="56">
        <v>34122</v>
      </c>
      <c r="E4902" s="56"/>
      <c r="F4902" s="56"/>
    </row>
    <row r="4903" spans="1:6" x14ac:dyDescent="0.25">
      <c r="A4903" s="56">
        <v>34123</v>
      </c>
      <c r="E4903" s="56"/>
      <c r="F4903" s="56"/>
    </row>
    <row r="4904" spans="1:6" x14ac:dyDescent="0.25">
      <c r="A4904" s="56">
        <v>34124</v>
      </c>
      <c r="E4904" s="56"/>
      <c r="F4904" s="56"/>
    </row>
    <row r="4905" spans="1:6" x14ac:dyDescent="0.25">
      <c r="A4905" s="56">
        <v>34125</v>
      </c>
      <c r="E4905" s="56"/>
      <c r="F4905" s="56"/>
    </row>
    <row r="4906" spans="1:6" x14ac:dyDescent="0.25">
      <c r="A4906" s="56">
        <v>34126</v>
      </c>
      <c r="E4906" s="56"/>
      <c r="F4906" s="56"/>
    </row>
    <row r="4907" spans="1:6" x14ac:dyDescent="0.25">
      <c r="A4907" s="56">
        <v>34127</v>
      </c>
      <c r="E4907" s="56"/>
      <c r="F4907" s="56"/>
    </row>
    <row r="4908" spans="1:6" x14ac:dyDescent="0.25">
      <c r="A4908" s="56">
        <v>34128</v>
      </c>
      <c r="E4908" s="56"/>
      <c r="F4908" s="56"/>
    </row>
    <row r="4909" spans="1:6" x14ac:dyDescent="0.25">
      <c r="A4909" s="56">
        <v>34129</v>
      </c>
      <c r="E4909" s="56"/>
      <c r="F4909" s="56"/>
    </row>
    <row r="4910" spans="1:6" x14ac:dyDescent="0.25">
      <c r="A4910" s="56">
        <v>34130</v>
      </c>
      <c r="E4910" s="56"/>
      <c r="F4910" s="56"/>
    </row>
    <row r="4911" spans="1:6" x14ac:dyDescent="0.25">
      <c r="A4911" s="56">
        <v>34131</v>
      </c>
      <c r="E4911" s="56"/>
      <c r="F4911" s="56"/>
    </row>
    <row r="4912" spans="1:6" x14ac:dyDescent="0.25">
      <c r="A4912" s="56">
        <v>34132</v>
      </c>
      <c r="E4912" s="56"/>
      <c r="F4912" s="56"/>
    </row>
    <row r="4913" spans="1:6" x14ac:dyDescent="0.25">
      <c r="A4913" s="56">
        <v>34133</v>
      </c>
      <c r="E4913" s="56"/>
      <c r="F4913" s="56"/>
    </row>
    <row r="4914" spans="1:6" x14ac:dyDescent="0.25">
      <c r="A4914" s="56">
        <v>34134</v>
      </c>
      <c r="E4914" s="56"/>
      <c r="F4914" s="56"/>
    </row>
    <row r="4915" spans="1:6" x14ac:dyDescent="0.25">
      <c r="A4915" s="56">
        <v>34135</v>
      </c>
      <c r="E4915" s="56"/>
      <c r="F4915" s="56"/>
    </row>
    <row r="4916" spans="1:6" x14ac:dyDescent="0.25">
      <c r="A4916" s="56">
        <v>34136</v>
      </c>
      <c r="E4916" s="56"/>
      <c r="F4916" s="56"/>
    </row>
    <row r="4917" spans="1:6" x14ac:dyDescent="0.25">
      <c r="A4917" s="56">
        <v>34137</v>
      </c>
      <c r="E4917" s="56"/>
      <c r="F4917" s="56"/>
    </row>
    <row r="4918" spans="1:6" x14ac:dyDescent="0.25">
      <c r="A4918" s="56">
        <v>34138</v>
      </c>
      <c r="E4918" s="56"/>
      <c r="F4918" s="56"/>
    </row>
    <row r="4919" spans="1:6" x14ac:dyDescent="0.25">
      <c r="A4919" s="56">
        <v>34139</v>
      </c>
      <c r="E4919" s="56"/>
      <c r="F4919" s="56"/>
    </row>
    <row r="4920" spans="1:6" x14ac:dyDescent="0.25">
      <c r="A4920" s="56">
        <v>34140</v>
      </c>
      <c r="E4920" s="56"/>
      <c r="F4920" s="56"/>
    </row>
    <row r="4921" spans="1:6" x14ac:dyDescent="0.25">
      <c r="A4921" s="56">
        <v>34141</v>
      </c>
      <c r="E4921" s="56"/>
      <c r="F4921" s="56"/>
    </row>
    <row r="4922" spans="1:6" x14ac:dyDescent="0.25">
      <c r="A4922" s="56">
        <v>34142</v>
      </c>
      <c r="E4922" s="56"/>
      <c r="F4922" s="56"/>
    </row>
    <row r="4923" spans="1:6" x14ac:dyDescent="0.25">
      <c r="A4923" s="56">
        <v>34143</v>
      </c>
      <c r="E4923" s="56"/>
      <c r="F4923" s="56"/>
    </row>
    <row r="4924" spans="1:6" x14ac:dyDescent="0.25">
      <c r="A4924" s="56">
        <v>34144</v>
      </c>
      <c r="E4924" s="56"/>
      <c r="F4924" s="56"/>
    </row>
    <row r="4925" spans="1:6" x14ac:dyDescent="0.25">
      <c r="A4925" s="56">
        <v>34145</v>
      </c>
      <c r="E4925" s="56"/>
      <c r="F4925" s="56"/>
    </row>
    <row r="4926" spans="1:6" x14ac:dyDescent="0.25">
      <c r="A4926" s="56">
        <v>34146</v>
      </c>
      <c r="E4926" s="56"/>
      <c r="F4926" s="56"/>
    </row>
    <row r="4927" spans="1:6" x14ac:dyDescent="0.25">
      <c r="A4927" s="56">
        <v>34147</v>
      </c>
      <c r="E4927" s="56"/>
      <c r="F4927" s="56"/>
    </row>
    <row r="4928" spans="1:6" x14ac:dyDescent="0.25">
      <c r="A4928" s="56">
        <v>34148</v>
      </c>
      <c r="E4928" s="56"/>
      <c r="F4928" s="56"/>
    </row>
    <row r="4929" spans="1:6" x14ac:dyDescent="0.25">
      <c r="A4929" s="56">
        <v>34149</v>
      </c>
      <c r="E4929" s="56"/>
      <c r="F4929" s="56"/>
    </row>
    <row r="4930" spans="1:6" x14ac:dyDescent="0.25">
      <c r="A4930" s="56">
        <v>34150</v>
      </c>
      <c r="E4930" s="56"/>
      <c r="F4930" s="56"/>
    </row>
    <row r="4931" spans="1:6" x14ac:dyDescent="0.25">
      <c r="A4931" s="56">
        <v>34151</v>
      </c>
      <c r="E4931" s="56"/>
      <c r="F4931" s="56"/>
    </row>
    <row r="4932" spans="1:6" x14ac:dyDescent="0.25">
      <c r="A4932" s="56">
        <v>34152</v>
      </c>
      <c r="E4932" s="56"/>
      <c r="F4932" s="56"/>
    </row>
    <row r="4933" spans="1:6" x14ac:dyDescent="0.25">
      <c r="A4933" s="56">
        <v>34153</v>
      </c>
      <c r="E4933" s="56"/>
      <c r="F4933" s="56"/>
    </row>
    <row r="4934" spans="1:6" x14ac:dyDescent="0.25">
      <c r="A4934" s="56">
        <v>34154</v>
      </c>
      <c r="E4934" s="56"/>
      <c r="F4934" s="56"/>
    </row>
    <row r="4935" spans="1:6" x14ac:dyDescent="0.25">
      <c r="A4935" s="56">
        <v>34155</v>
      </c>
      <c r="E4935" s="56"/>
      <c r="F4935" s="56"/>
    </row>
    <row r="4936" spans="1:6" x14ac:dyDescent="0.25">
      <c r="A4936" s="56">
        <v>34156</v>
      </c>
      <c r="E4936" s="56"/>
      <c r="F4936" s="56"/>
    </row>
    <row r="4937" spans="1:6" x14ac:dyDescent="0.25">
      <c r="A4937" s="56">
        <v>34157</v>
      </c>
      <c r="E4937" s="56"/>
      <c r="F4937" s="56"/>
    </row>
    <row r="4938" spans="1:6" x14ac:dyDescent="0.25">
      <c r="A4938" s="56">
        <v>34158</v>
      </c>
      <c r="E4938" s="56"/>
      <c r="F4938" s="56"/>
    </row>
    <row r="4939" spans="1:6" x14ac:dyDescent="0.25">
      <c r="A4939" s="56">
        <v>34159</v>
      </c>
      <c r="E4939" s="56"/>
      <c r="F4939" s="56"/>
    </row>
    <row r="4940" spans="1:6" x14ac:dyDescent="0.25">
      <c r="A4940" s="56">
        <v>34160</v>
      </c>
      <c r="E4940" s="56"/>
      <c r="F4940" s="56"/>
    </row>
    <row r="4941" spans="1:6" x14ac:dyDescent="0.25">
      <c r="A4941" s="56">
        <v>34161</v>
      </c>
      <c r="E4941" s="56"/>
      <c r="F4941" s="56"/>
    </row>
    <row r="4942" spans="1:6" x14ac:dyDescent="0.25">
      <c r="A4942" s="56">
        <v>34162</v>
      </c>
      <c r="E4942" s="56"/>
      <c r="F4942" s="56"/>
    </row>
    <row r="4943" spans="1:6" x14ac:dyDescent="0.25">
      <c r="A4943" s="56">
        <v>34163</v>
      </c>
      <c r="E4943" s="56"/>
      <c r="F4943" s="56"/>
    </row>
    <row r="4944" spans="1:6" x14ac:dyDescent="0.25">
      <c r="A4944" s="56">
        <v>34164</v>
      </c>
      <c r="E4944" s="56"/>
      <c r="F4944" s="56"/>
    </row>
    <row r="4945" spans="1:6" x14ac:dyDescent="0.25">
      <c r="A4945" s="56">
        <v>34165</v>
      </c>
      <c r="E4945" s="56"/>
      <c r="F4945" s="56"/>
    </row>
    <row r="4946" spans="1:6" x14ac:dyDescent="0.25">
      <c r="A4946" s="56">
        <v>34166</v>
      </c>
      <c r="E4946" s="56"/>
      <c r="F4946" s="56"/>
    </row>
    <row r="4947" spans="1:6" x14ac:dyDescent="0.25">
      <c r="A4947" s="56">
        <v>34167</v>
      </c>
      <c r="E4947" s="56"/>
      <c r="F4947" s="56"/>
    </row>
    <row r="4948" spans="1:6" x14ac:dyDescent="0.25">
      <c r="A4948" s="56">
        <v>34168</v>
      </c>
      <c r="E4948" s="56"/>
      <c r="F4948" s="56"/>
    </row>
    <row r="4949" spans="1:6" x14ac:dyDescent="0.25">
      <c r="A4949" s="56">
        <v>34169</v>
      </c>
      <c r="E4949" s="56"/>
      <c r="F4949" s="56"/>
    </row>
    <row r="4950" spans="1:6" x14ac:dyDescent="0.25">
      <c r="A4950" s="56">
        <v>34170</v>
      </c>
      <c r="E4950" s="56"/>
      <c r="F4950" s="56"/>
    </row>
    <row r="4951" spans="1:6" x14ac:dyDescent="0.25">
      <c r="A4951" s="56">
        <v>34171</v>
      </c>
      <c r="E4951" s="56"/>
      <c r="F4951" s="56"/>
    </row>
    <row r="4952" spans="1:6" x14ac:dyDescent="0.25">
      <c r="A4952" s="56">
        <v>34172</v>
      </c>
      <c r="E4952" s="56"/>
      <c r="F4952" s="56"/>
    </row>
    <row r="4953" spans="1:6" x14ac:dyDescent="0.25">
      <c r="A4953" s="56">
        <v>34173</v>
      </c>
      <c r="E4953" s="56"/>
      <c r="F4953" s="56"/>
    </row>
    <row r="4954" spans="1:6" x14ac:dyDescent="0.25">
      <c r="A4954" s="56">
        <v>34174</v>
      </c>
      <c r="E4954" s="56"/>
      <c r="F4954" s="56"/>
    </row>
    <row r="4955" spans="1:6" x14ac:dyDescent="0.25">
      <c r="A4955" s="56">
        <v>34175</v>
      </c>
      <c r="E4955" s="56"/>
      <c r="F4955" s="56"/>
    </row>
    <row r="4956" spans="1:6" x14ac:dyDescent="0.25">
      <c r="A4956" s="56">
        <v>34176</v>
      </c>
      <c r="E4956" s="56"/>
      <c r="F4956" s="56"/>
    </row>
    <row r="4957" spans="1:6" x14ac:dyDescent="0.25">
      <c r="A4957" s="56">
        <v>34177</v>
      </c>
      <c r="E4957" s="56"/>
      <c r="F4957" s="56"/>
    </row>
    <row r="4958" spans="1:6" x14ac:dyDescent="0.25">
      <c r="A4958" s="56">
        <v>34178</v>
      </c>
      <c r="E4958" s="56"/>
      <c r="F4958" s="56"/>
    </row>
    <row r="4959" spans="1:6" x14ac:dyDescent="0.25">
      <c r="A4959" s="56">
        <v>34179</v>
      </c>
      <c r="E4959" s="56"/>
      <c r="F4959" s="56"/>
    </row>
    <row r="4960" spans="1:6" x14ac:dyDescent="0.25">
      <c r="A4960" s="56">
        <v>34180</v>
      </c>
      <c r="E4960" s="56"/>
      <c r="F4960" s="56"/>
    </row>
    <row r="4961" spans="1:6" x14ac:dyDescent="0.25">
      <c r="A4961" s="56">
        <v>34181</v>
      </c>
      <c r="E4961" s="56"/>
      <c r="F4961" s="56"/>
    </row>
    <row r="4962" spans="1:6" x14ac:dyDescent="0.25">
      <c r="A4962" s="56">
        <v>34182</v>
      </c>
      <c r="E4962" s="56"/>
      <c r="F4962" s="56"/>
    </row>
    <row r="4963" spans="1:6" x14ac:dyDescent="0.25">
      <c r="A4963" s="56">
        <v>34183</v>
      </c>
      <c r="E4963" s="56"/>
      <c r="F4963" s="56"/>
    </row>
    <row r="4964" spans="1:6" x14ac:dyDescent="0.25">
      <c r="A4964" s="56">
        <v>34184</v>
      </c>
      <c r="E4964" s="56"/>
      <c r="F4964" s="56"/>
    </row>
    <row r="4965" spans="1:6" x14ac:dyDescent="0.25">
      <c r="A4965" s="56">
        <v>34185</v>
      </c>
      <c r="E4965" s="56"/>
      <c r="F4965" s="56"/>
    </row>
    <row r="4966" spans="1:6" x14ac:dyDescent="0.25">
      <c r="A4966" s="56">
        <v>34186</v>
      </c>
      <c r="E4966" s="56"/>
      <c r="F4966" s="56"/>
    </row>
    <row r="4967" spans="1:6" x14ac:dyDescent="0.25">
      <c r="A4967" s="56">
        <v>34187</v>
      </c>
      <c r="E4967" s="56"/>
      <c r="F4967" s="56"/>
    </row>
    <row r="4968" spans="1:6" x14ac:dyDescent="0.25">
      <c r="A4968" s="56">
        <v>34188</v>
      </c>
      <c r="E4968" s="56"/>
      <c r="F4968" s="56"/>
    </row>
    <row r="4969" spans="1:6" x14ac:dyDescent="0.25">
      <c r="A4969" s="56">
        <v>34189</v>
      </c>
      <c r="E4969" s="56"/>
      <c r="F4969" s="56"/>
    </row>
    <row r="4970" spans="1:6" x14ac:dyDescent="0.25">
      <c r="A4970" s="56">
        <v>34190</v>
      </c>
      <c r="E4970" s="56"/>
      <c r="F4970" s="56"/>
    </row>
    <row r="4971" spans="1:6" x14ac:dyDescent="0.25">
      <c r="A4971" s="56">
        <v>34191</v>
      </c>
      <c r="E4971" s="56"/>
      <c r="F4971" s="56"/>
    </row>
    <row r="4972" spans="1:6" x14ac:dyDescent="0.25">
      <c r="A4972" s="56">
        <v>34192</v>
      </c>
      <c r="E4972" s="56"/>
      <c r="F4972" s="56"/>
    </row>
    <row r="4973" spans="1:6" x14ac:dyDescent="0.25">
      <c r="A4973" s="56">
        <v>34193</v>
      </c>
      <c r="E4973" s="56"/>
      <c r="F4973" s="56"/>
    </row>
    <row r="4974" spans="1:6" x14ac:dyDescent="0.25">
      <c r="A4974" s="56">
        <v>34194</v>
      </c>
      <c r="E4974" s="56"/>
      <c r="F4974" s="56"/>
    </row>
    <row r="4975" spans="1:6" x14ac:dyDescent="0.25">
      <c r="A4975" s="56">
        <v>34195</v>
      </c>
      <c r="E4975" s="56"/>
      <c r="F4975" s="56"/>
    </row>
    <row r="4976" spans="1:6" x14ac:dyDescent="0.25">
      <c r="A4976" s="56">
        <v>34196</v>
      </c>
      <c r="E4976" s="56"/>
      <c r="F4976" s="56"/>
    </row>
    <row r="4977" spans="1:6" x14ac:dyDescent="0.25">
      <c r="A4977" s="56">
        <v>34197</v>
      </c>
      <c r="E4977" s="56"/>
      <c r="F4977" s="56"/>
    </row>
    <row r="4978" spans="1:6" x14ac:dyDescent="0.25">
      <c r="A4978" s="56">
        <v>34198</v>
      </c>
      <c r="E4978" s="56"/>
      <c r="F4978" s="56"/>
    </row>
    <row r="4979" spans="1:6" x14ac:dyDescent="0.25">
      <c r="A4979" s="56">
        <v>34199</v>
      </c>
      <c r="E4979" s="56"/>
      <c r="F4979" s="56"/>
    </row>
    <row r="4980" spans="1:6" x14ac:dyDescent="0.25">
      <c r="A4980" s="56">
        <v>34200</v>
      </c>
      <c r="E4980" s="56"/>
      <c r="F4980" s="56"/>
    </row>
    <row r="4981" spans="1:6" x14ac:dyDescent="0.25">
      <c r="A4981" s="56">
        <v>34201</v>
      </c>
      <c r="E4981" s="56"/>
      <c r="F4981" s="56"/>
    </row>
    <row r="4982" spans="1:6" x14ac:dyDescent="0.25">
      <c r="A4982" s="56">
        <v>34202</v>
      </c>
      <c r="E4982" s="56"/>
      <c r="F4982" s="56"/>
    </row>
    <row r="4983" spans="1:6" x14ac:dyDescent="0.25">
      <c r="A4983" s="56">
        <v>34203</v>
      </c>
      <c r="E4983" s="56"/>
      <c r="F4983" s="56"/>
    </row>
    <row r="4984" spans="1:6" x14ac:dyDescent="0.25">
      <c r="A4984" s="56">
        <v>34204</v>
      </c>
      <c r="E4984" s="56"/>
      <c r="F4984" s="56"/>
    </row>
    <row r="4985" spans="1:6" x14ac:dyDescent="0.25">
      <c r="A4985" s="56">
        <v>34205</v>
      </c>
      <c r="E4985" s="56"/>
      <c r="F4985" s="56"/>
    </row>
    <row r="4986" spans="1:6" x14ac:dyDescent="0.25">
      <c r="A4986" s="56">
        <v>34206</v>
      </c>
      <c r="E4986" s="56"/>
      <c r="F4986" s="56"/>
    </row>
    <row r="4987" spans="1:6" x14ac:dyDescent="0.25">
      <c r="A4987" s="56">
        <v>34207</v>
      </c>
      <c r="E4987" s="56"/>
      <c r="F4987" s="56"/>
    </row>
    <row r="4988" spans="1:6" x14ac:dyDescent="0.25">
      <c r="A4988" s="56">
        <v>34208</v>
      </c>
      <c r="E4988" s="56"/>
      <c r="F4988" s="56"/>
    </row>
    <row r="4989" spans="1:6" x14ac:dyDescent="0.25">
      <c r="A4989" s="56">
        <v>34209</v>
      </c>
      <c r="E4989" s="56"/>
      <c r="F4989" s="56"/>
    </row>
    <row r="4990" spans="1:6" x14ac:dyDescent="0.25">
      <c r="A4990" s="56">
        <v>34210</v>
      </c>
      <c r="E4990" s="56"/>
      <c r="F4990" s="56"/>
    </row>
    <row r="4991" spans="1:6" x14ac:dyDescent="0.25">
      <c r="A4991" s="56">
        <v>34211</v>
      </c>
      <c r="E4991" s="56"/>
      <c r="F4991" s="56"/>
    </row>
    <row r="4992" spans="1:6" x14ac:dyDescent="0.25">
      <c r="A4992" s="56">
        <v>34212</v>
      </c>
      <c r="E4992" s="56"/>
      <c r="F4992" s="56"/>
    </row>
    <row r="4993" spans="1:6" x14ac:dyDescent="0.25">
      <c r="A4993" s="56">
        <v>34213</v>
      </c>
      <c r="E4993" s="56"/>
      <c r="F4993" s="56"/>
    </row>
    <row r="4994" spans="1:6" x14ac:dyDescent="0.25">
      <c r="A4994" s="56">
        <v>34214</v>
      </c>
      <c r="E4994" s="56"/>
      <c r="F4994" s="56"/>
    </row>
    <row r="4995" spans="1:6" x14ac:dyDescent="0.25">
      <c r="A4995" s="56">
        <v>34215</v>
      </c>
      <c r="E4995" s="56"/>
      <c r="F4995" s="56"/>
    </row>
    <row r="4996" spans="1:6" x14ac:dyDescent="0.25">
      <c r="A4996" s="56">
        <v>34216</v>
      </c>
      <c r="E4996" s="56"/>
      <c r="F4996" s="56"/>
    </row>
    <row r="4997" spans="1:6" x14ac:dyDescent="0.25">
      <c r="A4997" s="56">
        <v>34217</v>
      </c>
      <c r="E4997" s="56"/>
      <c r="F4997" s="56"/>
    </row>
    <row r="4998" spans="1:6" x14ac:dyDescent="0.25">
      <c r="A4998" s="56">
        <v>34218</v>
      </c>
      <c r="E4998" s="56"/>
      <c r="F4998" s="56"/>
    </row>
    <row r="4999" spans="1:6" x14ac:dyDescent="0.25">
      <c r="A4999" s="56">
        <v>34219</v>
      </c>
      <c r="E4999" s="56"/>
      <c r="F4999" s="56"/>
    </row>
    <row r="5000" spans="1:6" x14ac:dyDescent="0.25">
      <c r="A5000" s="56">
        <v>34220</v>
      </c>
      <c r="E5000" s="56"/>
      <c r="F5000" s="56"/>
    </row>
    <row r="5001" spans="1:6" x14ac:dyDescent="0.25">
      <c r="A5001" s="56">
        <v>34221</v>
      </c>
      <c r="E5001" s="56"/>
      <c r="F5001" s="56"/>
    </row>
    <row r="5002" spans="1:6" x14ac:dyDescent="0.25">
      <c r="A5002" s="56">
        <v>34222</v>
      </c>
      <c r="E5002" s="56"/>
      <c r="F5002" s="56"/>
    </row>
    <row r="5003" spans="1:6" x14ac:dyDescent="0.25">
      <c r="A5003" s="56">
        <v>34223</v>
      </c>
      <c r="E5003" s="56"/>
      <c r="F5003" s="56"/>
    </row>
    <row r="5004" spans="1:6" x14ac:dyDescent="0.25">
      <c r="A5004" s="56">
        <v>34224</v>
      </c>
      <c r="E5004" s="56"/>
      <c r="F5004" s="56"/>
    </row>
    <row r="5005" spans="1:6" x14ac:dyDescent="0.25">
      <c r="A5005" s="56">
        <v>34225</v>
      </c>
      <c r="E5005" s="56"/>
      <c r="F5005" s="56"/>
    </row>
    <row r="5006" spans="1:6" x14ac:dyDescent="0.25">
      <c r="A5006" s="56">
        <v>34226</v>
      </c>
      <c r="E5006" s="56"/>
      <c r="F5006" s="56"/>
    </row>
    <row r="5007" spans="1:6" x14ac:dyDescent="0.25">
      <c r="A5007" s="56">
        <v>34227</v>
      </c>
      <c r="E5007" s="56"/>
      <c r="F5007" s="56"/>
    </row>
    <row r="5008" spans="1:6" x14ac:dyDescent="0.25">
      <c r="A5008" s="56">
        <v>34228</v>
      </c>
      <c r="E5008" s="56"/>
      <c r="F5008" s="56"/>
    </row>
    <row r="5009" spans="1:6" x14ac:dyDescent="0.25">
      <c r="A5009" s="56">
        <v>34229</v>
      </c>
      <c r="E5009" s="56"/>
      <c r="F5009" s="56"/>
    </row>
    <row r="5010" spans="1:6" x14ac:dyDescent="0.25">
      <c r="A5010" s="56">
        <v>34230</v>
      </c>
      <c r="E5010" s="56"/>
      <c r="F5010" s="56"/>
    </row>
    <row r="5011" spans="1:6" x14ac:dyDescent="0.25">
      <c r="A5011" s="56">
        <v>34231</v>
      </c>
      <c r="E5011" s="56"/>
      <c r="F5011" s="56"/>
    </row>
    <row r="5012" spans="1:6" x14ac:dyDescent="0.25">
      <c r="A5012" s="56">
        <v>34232</v>
      </c>
      <c r="E5012" s="56"/>
      <c r="F5012" s="56"/>
    </row>
    <row r="5013" spans="1:6" x14ac:dyDescent="0.25">
      <c r="A5013" s="56">
        <v>34233</v>
      </c>
      <c r="E5013" s="56"/>
      <c r="F5013" s="56"/>
    </row>
    <row r="5014" spans="1:6" x14ac:dyDescent="0.25">
      <c r="A5014" s="56">
        <v>34234</v>
      </c>
      <c r="E5014" s="56"/>
      <c r="F5014" s="56"/>
    </row>
    <row r="5015" spans="1:6" x14ac:dyDescent="0.25">
      <c r="A5015" s="56">
        <v>34235</v>
      </c>
      <c r="E5015" s="56"/>
      <c r="F5015" s="56"/>
    </row>
    <row r="5016" spans="1:6" x14ac:dyDescent="0.25">
      <c r="A5016" s="56">
        <v>34236</v>
      </c>
      <c r="E5016" s="56"/>
      <c r="F5016" s="56"/>
    </row>
    <row r="5017" spans="1:6" x14ac:dyDescent="0.25">
      <c r="A5017" s="56">
        <v>34237</v>
      </c>
      <c r="E5017" s="56"/>
      <c r="F5017" s="56"/>
    </row>
    <row r="5018" spans="1:6" x14ac:dyDescent="0.25">
      <c r="A5018" s="56">
        <v>34238</v>
      </c>
      <c r="E5018" s="56"/>
      <c r="F5018" s="56"/>
    </row>
    <row r="5019" spans="1:6" x14ac:dyDescent="0.25">
      <c r="A5019" s="56">
        <v>34239</v>
      </c>
      <c r="E5019" s="56"/>
      <c r="F5019" s="56"/>
    </row>
    <row r="5020" spans="1:6" x14ac:dyDescent="0.25">
      <c r="A5020" s="56">
        <v>34240</v>
      </c>
      <c r="E5020" s="56"/>
      <c r="F5020" s="56"/>
    </row>
    <row r="5021" spans="1:6" x14ac:dyDescent="0.25">
      <c r="A5021" s="56">
        <v>34241</v>
      </c>
      <c r="E5021" s="56"/>
      <c r="F5021" s="56"/>
    </row>
    <row r="5022" spans="1:6" x14ac:dyDescent="0.25">
      <c r="A5022" s="56">
        <v>34242</v>
      </c>
      <c r="E5022" s="56"/>
      <c r="F5022" s="56"/>
    </row>
    <row r="5023" spans="1:6" x14ac:dyDescent="0.25">
      <c r="A5023" s="56">
        <v>34243</v>
      </c>
      <c r="E5023" s="56"/>
      <c r="F5023" s="56"/>
    </row>
    <row r="5024" spans="1:6" x14ac:dyDescent="0.25">
      <c r="A5024" s="56">
        <v>34244</v>
      </c>
      <c r="E5024" s="56"/>
      <c r="F5024" s="56"/>
    </row>
    <row r="5025" spans="1:6" x14ac:dyDescent="0.25">
      <c r="A5025" s="56">
        <v>34245</v>
      </c>
      <c r="E5025" s="56"/>
      <c r="F5025" s="56"/>
    </row>
    <row r="5026" spans="1:6" x14ac:dyDescent="0.25">
      <c r="A5026" s="56">
        <v>34246</v>
      </c>
      <c r="E5026" s="56"/>
      <c r="F5026" s="56"/>
    </row>
    <row r="5027" spans="1:6" x14ac:dyDescent="0.25">
      <c r="A5027" s="56">
        <v>34247</v>
      </c>
      <c r="E5027" s="56"/>
      <c r="F5027" s="56"/>
    </row>
    <row r="5028" spans="1:6" x14ac:dyDescent="0.25">
      <c r="A5028" s="56">
        <v>34248</v>
      </c>
      <c r="E5028" s="56"/>
      <c r="F5028" s="56"/>
    </row>
    <row r="5029" spans="1:6" x14ac:dyDescent="0.25">
      <c r="A5029" s="56">
        <v>34249</v>
      </c>
      <c r="E5029" s="56"/>
      <c r="F5029" s="56"/>
    </row>
    <row r="5030" spans="1:6" x14ac:dyDescent="0.25">
      <c r="A5030" s="56">
        <v>34250</v>
      </c>
      <c r="E5030" s="56"/>
      <c r="F5030" s="56"/>
    </row>
    <row r="5031" spans="1:6" x14ac:dyDescent="0.25">
      <c r="A5031" s="56">
        <v>34251</v>
      </c>
      <c r="E5031" s="56"/>
      <c r="F5031" s="56"/>
    </row>
    <row r="5032" spans="1:6" x14ac:dyDescent="0.25">
      <c r="A5032" s="56">
        <v>34252</v>
      </c>
      <c r="E5032" s="56"/>
      <c r="F5032" s="56"/>
    </row>
    <row r="5033" spans="1:6" x14ac:dyDescent="0.25">
      <c r="A5033" s="56">
        <v>34253</v>
      </c>
      <c r="E5033" s="56"/>
      <c r="F5033" s="56"/>
    </row>
    <row r="5034" spans="1:6" x14ac:dyDescent="0.25">
      <c r="A5034" s="56">
        <v>34254</v>
      </c>
      <c r="E5034" s="56"/>
      <c r="F5034" s="56"/>
    </row>
    <row r="5035" spans="1:6" x14ac:dyDescent="0.25">
      <c r="A5035" s="56">
        <v>34255</v>
      </c>
      <c r="E5035" s="56"/>
      <c r="F5035" s="56"/>
    </row>
    <row r="5036" spans="1:6" x14ac:dyDescent="0.25">
      <c r="A5036" s="56">
        <v>34256</v>
      </c>
      <c r="E5036" s="56"/>
      <c r="F5036" s="56"/>
    </row>
    <row r="5037" spans="1:6" x14ac:dyDescent="0.25">
      <c r="A5037" s="56">
        <v>34257</v>
      </c>
      <c r="E5037" s="56"/>
      <c r="F5037" s="56"/>
    </row>
    <row r="5038" spans="1:6" x14ac:dyDescent="0.25">
      <c r="A5038" s="56">
        <v>34258</v>
      </c>
      <c r="E5038" s="56"/>
      <c r="F5038" s="56"/>
    </row>
    <row r="5039" spans="1:6" x14ac:dyDescent="0.25">
      <c r="A5039" s="56">
        <v>34259</v>
      </c>
      <c r="E5039" s="56"/>
      <c r="F5039" s="56"/>
    </row>
    <row r="5040" spans="1:6" x14ac:dyDescent="0.25">
      <c r="A5040" s="56">
        <v>34260</v>
      </c>
      <c r="E5040" s="56"/>
      <c r="F5040" s="56"/>
    </row>
    <row r="5041" spans="1:6" x14ac:dyDescent="0.25">
      <c r="A5041" s="56">
        <v>34261</v>
      </c>
      <c r="E5041" s="56"/>
      <c r="F5041" s="56"/>
    </row>
    <row r="5042" spans="1:6" x14ac:dyDescent="0.25">
      <c r="A5042" s="56">
        <v>34262</v>
      </c>
      <c r="E5042" s="56"/>
      <c r="F5042" s="56"/>
    </row>
    <row r="5043" spans="1:6" x14ac:dyDescent="0.25">
      <c r="A5043" s="56">
        <v>34263</v>
      </c>
      <c r="E5043" s="56"/>
      <c r="F5043" s="56"/>
    </row>
    <row r="5044" spans="1:6" x14ac:dyDescent="0.25">
      <c r="A5044" s="56">
        <v>34264</v>
      </c>
      <c r="E5044" s="56"/>
      <c r="F5044" s="56"/>
    </row>
    <row r="5045" spans="1:6" x14ac:dyDescent="0.25">
      <c r="A5045" s="56">
        <v>34265</v>
      </c>
      <c r="E5045" s="56"/>
      <c r="F5045" s="56"/>
    </row>
    <row r="5046" spans="1:6" x14ac:dyDescent="0.25">
      <c r="A5046" s="56">
        <v>34266</v>
      </c>
      <c r="E5046" s="56"/>
      <c r="F5046" s="56"/>
    </row>
    <row r="5047" spans="1:6" x14ac:dyDescent="0.25">
      <c r="A5047" s="56">
        <v>34267</v>
      </c>
      <c r="E5047" s="56"/>
      <c r="F5047" s="56"/>
    </row>
    <row r="5048" spans="1:6" x14ac:dyDescent="0.25">
      <c r="A5048" s="56">
        <v>34268</v>
      </c>
      <c r="E5048" s="56"/>
      <c r="F5048" s="56"/>
    </row>
    <row r="5049" spans="1:6" x14ac:dyDescent="0.25">
      <c r="A5049" s="56">
        <v>34269</v>
      </c>
      <c r="E5049" s="56"/>
      <c r="F5049" s="56"/>
    </row>
    <row r="5050" spans="1:6" x14ac:dyDescent="0.25">
      <c r="A5050" s="56">
        <v>34270</v>
      </c>
      <c r="E5050" s="56"/>
      <c r="F5050" s="56"/>
    </row>
    <row r="5051" spans="1:6" x14ac:dyDescent="0.25">
      <c r="A5051" s="56">
        <v>34271</v>
      </c>
      <c r="E5051" s="56"/>
      <c r="F5051" s="56"/>
    </row>
    <row r="5052" spans="1:6" x14ac:dyDescent="0.25">
      <c r="A5052" s="56">
        <v>34272</v>
      </c>
      <c r="E5052" s="56"/>
      <c r="F5052" s="56"/>
    </row>
    <row r="5053" spans="1:6" x14ac:dyDescent="0.25">
      <c r="A5053" s="56">
        <v>34273</v>
      </c>
      <c r="E5053" s="56"/>
      <c r="F5053" s="56"/>
    </row>
    <row r="5054" spans="1:6" x14ac:dyDescent="0.25">
      <c r="A5054" s="56">
        <v>34274</v>
      </c>
      <c r="E5054" s="56"/>
      <c r="F5054" s="56"/>
    </row>
    <row r="5055" spans="1:6" x14ac:dyDescent="0.25">
      <c r="A5055" s="56">
        <v>34275</v>
      </c>
      <c r="E5055" s="56"/>
      <c r="F5055" s="56"/>
    </row>
    <row r="5056" spans="1:6" x14ac:dyDescent="0.25">
      <c r="A5056" s="56">
        <v>34276</v>
      </c>
      <c r="E5056" s="56"/>
      <c r="F5056" s="56"/>
    </row>
    <row r="5057" spans="1:6" x14ac:dyDescent="0.25">
      <c r="A5057" s="56">
        <v>34277</v>
      </c>
      <c r="E5057" s="56"/>
      <c r="F5057" s="56"/>
    </row>
    <row r="5058" spans="1:6" x14ac:dyDescent="0.25">
      <c r="A5058" s="56">
        <v>34278</v>
      </c>
      <c r="E5058" s="56"/>
      <c r="F5058" s="56"/>
    </row>
    <row r="5059" spans="1:6" x14ac:dyDescent="0.25">
      <c r="A5059" s="56">
        <v>34279</v>
      </c>
      <c r="E5059" s="56"/>
      <c r="F5059" s="56"/>
    </row>
    <row r="5060" spans="1:6" x14ac:dyDescent="0.25">
      <c r="A5060" s="56">
        <v>34280</v>
      </c>
      <c r="E5060" s="56"/>
      <c r="F5060" s="56"/>
    </row>
    <row r="5061" spans="1:6" x14ac:dyDescent="0.25">
      <c r="A5061" s="56">
        <v>34281</v>
      </c>
      <c r="E5061" s="56"/>
      <c r="F5061" s="56"/>
    </row>
    <row r="5062" spans="1:6" x14ac:dyDescent="0.25">
      <c r="A5062" s="56">
        <v>34282</v>
      </c>
      <c r="E5062" s="56"/>
      <c r="F5062" s="56"/>
    </row>
    <row r="5063" spans="1:6" x14ac:dyDescent="0.25">
      <c r="A5063" s="56">
        <v>34283</v>
      </c>
      <c r="E5063" s="56"/>
      <c r="F5063" s="56"/>
    </row>
    <row r="5064" spans="1:6" x14ac:dyDescent="0.25">
      <c r="A5064" s="56">
        <v>34284</v>
      </c>
      <c r="E5064" s="56"/>
      <c r="F5064" s="56"/>
    </row>
    <row r="5065" spans="1:6" x14ac:dyDescent="0.25">
      <c r="A5065" s="56">
        <v>34285</v>
      </c>
      <c r="E5065" s="56"/>
      <c r="F5065" s="56"/>
    </row>
    <row r="5066" spans="1:6" x14ac:dyDescent="0.25">
      <c r="A5066" s="56">
        <v>34286</v>
      </c>
      <c r="E5066" s="56"/>
      <c r="F5066" s="56"/>
    </row>
    <row r="5067" spans="1:6" x14ac:dyDescent="0.25">
      <c r="A5067" s="56">
        <v>34287</v>
      </c>
      <c r="E5067" s="56"/>
      <c r="F5067" s="56"/>
    </row>
    <row r="5068" spans="1:6" x14ac:dyDescent="0.25">
      <c r="A5068" s="56">
        <v>34288</v>
      </c>
      <c r="E5068" s="56"/>
      <c r="F5068" s="56"/>
    </row>
    <row r="5069" spans="1:6" x14ac:dyDescent="0.25">
      <c r="A5069" s="56">
        <v>34289</v>
      </c>
      <c r="E5069" s="56"/>
      <c r="F5069" s="56"/>
    </row>
    <row r="5070" spans="1:6" x14ac:dyDescent="0.25">
      <c r="A5070" s="56">
        <v>34290</v>
      </c>
      <c r="E5070" s="56"/>
      <c r="F5070" s="56"/>
    </row>
    <row r="5071" spans="1:6" x14ac:dyDescent="0.25">
      <c r="A5071" s="56">
        <v>34291</v>
      </c>
      <c r="E5071" s="56"/>
      <c r="F5071" s="56"/>
    </row>
    <row r="5072" spans="1:6" x14ac:dyDescent="0.25">
      <c r="A5072" s="56">
        <v>34292</v>
      </c>
      <c r="E5072" s="56"/>
      <c r="F5072" s="56"/>
    </row>
    <row r="5073" spans="1:6" x14ac:dyDescent="0.25">
      <c r="A5073" s="56">
        <v>34293</v>
      </c>
      <c r="E5073" s="56"/>
      <c r="F5073" s="56"/>
    </row>
    <row r="5074" spans="1:6" x14ac:dyDescent="0.25">
      <c r="A5074" s="56">
        <v>34294</v>
      </c>
      <c r="E5074" s="56"/>
      <c r="F5074" s="56"/>
    </row>
    <row r="5075" spans="1:6" x14ac:dyDescent="0.25">
      <c r="A5075" s="56">
        <v>34295</v>
      </c>
      <c r="E5075" s="56"/>
      <c r="F5075" s="56"/>
    </row>
    <row r="5076" spans="1:6" x14ac:dyDescent="0.25">
      <c r="A5076" s="56">
        <v>34296</v>
      </c>
      <c r="E5076" s="56"/>
      <c r="F5076" s="56"/>
    </row>
    <row r="5077" spans="1:6" x14ac:dyDescent="0.25">
      <c r="A5077" s="56">
        <v>34297</v>
      </c>
      <c r="E5077" s="56"/>
      <c r="F5077" s="56"/>
    </row>
    <row r="5078" spans="1:6" x14ac:dyDescent="0.25">
      <c r="A5078" s="56">
        <v>34298</v>
      </c>
      <c r="E5078" s="56"/>
      <c r="F5078" s="56"/>
    </row>
    <row r="5079" spans="1:6" x14ac:dyDescent="0.25">
      <c r="A5079" s="56">
        <v>34299</v>
      </c>
      <c r="E5079" s="56"/>
      <c r="F5079" s="56"/>
    </row>
    <row r="5080" spans="1:6" x14ac:dyDescent="0.25">
      <c r="A5080" s="56">
        <v>34300</v>
      </c>
      <c r="E5080" s="56"/>
      <c r="F5080" s="56"/>
    </row>
    <row r="5081" spans="1:6" x14ac:dyDescent="0.25">
      <c r="A5081" s="56">
        <v>34301</v>
      </c>
      <c r="E5081" s="56"/>
      <c r="F5081" s="56"/>
    </row>
    <row r="5082" spans="1:6" x14ac:dyDescent="0.25">
      <c r="A5082" s="56">
        <v>34302</v>
      </c>
      <c r="E5082" s="56"/>
      <c r="F5082" s="56"/>
    </row>
    <row r="5083" spans="1:6" x14ac:dyDescent="0.25">
      <c r="A5083" s="56">
        <v>34303</v>
      </c>
      <c r="E5083" s="56"/>
      <c r="F5083" s="56"/>
    </row>
    <row r="5084" spans="1:6" x14ac:dyDescent="0.25">
      <c r="A5084" s="56">
        <v>34304</v>
      </c>
      <c r="E5084" s="56"/>
      <c r="F5084" s="56"/>
    </row>
    <row r="5085" spans="1:6" x14ac:dyDescent="0.25">
      <c r="A5085" s="56">
        <v>34305</v>
      </c>
      <c r="E5085" s="56"/>
      <c r="F5085" s="56"/>
    </row>
    <row r="5086" spans="1:6" x14ac:dyDescent="0.25">
      <c r="A5086" s="56">
        <v>34306</v>
      </c>
      <c r="E5086" s="56"/>
      <c r="F5086" s="56"/>
    </row>
    <row r="5087" spans="1:6" x14ac:dyDescent="0.25">
      <c r="A5087" s="56">
        <v>34307</v>
      </c>
      <c r="E5087" s="56"/>
      <c r="F5087" s="56"/>
    </row>
    <row r="5088" spans="1:6" x14ac:dyDescent="0.25">
      <c r="A5088" s="56">
        <v>34308</v>
      </c>
      <c r="E5088" s="56"/>
      <c r="F5088" s="56"/>
    </row>
    <row r="5089" spans="1:6" x14ac:dyDescent="0.25">
      <c r="A5089" s="56">
        <v>34309</v>
      </c>
      <c r="E5089" s="56"/>
      <c r="F5089" s="56"/>
    </row>
    <row r="5090" spans="1:6" x14ac:dyDescent="0.25">
      <c r="A5090" s="56">
        <v>34310</v>
      </c>
      <c r="E5090" s="56"/>
      <c r="F5090" s="56"/>
    </row>
    <row r="5091" spans="1:6" x14ac:dyDescent="0.25">
      <c r="A5091" s="56">
        <v>34311</v>
      </c>
      <c r="E5091" s="56"/>
      <c r="F5091" s="56"/>
    </row>
    <row r="5092" spans="1:6" x14ac:dyDescent="0.25">
      <c r="A5092" s="56">
        <v>34312</v>
      </c>
      <c r="E5092" s="56"/>
      <c r="F5092" s="56"/>
    </row>
    <row r="5093" spans="1:6" x14ac:dyDescent="0.25">
      <c r="A5093" s="56">
        <v>34313</v>
      </c>
      <c r="E5093" s="56"/>
      <c r="F5093" s="56"/>
    </row>
    <row r="5094" spans="1:6" x14ac:dyDescent="0.25">
      <c r="A5094" s="56">
        <v>34314</v>
      </c>
      <c r="E5094" s="56"/>
      <c r="F5094" s="56"/>
    </row>
    <row r="5095" spans="1:6" x14ac:dyDescent="0.25">
      <c r="A5095" s="56">
        <v>34315</v>
      </c>
      <c r="E5095" s="56"/>
      <c r="F5095" s="56"/>
    </row>
    <row r="5096" spans="1:6" x14ac:dyDescent="0.25">
      <c r="A5096" s="56">
        <v>34316</v>
      </c>
      <c r="E5096" s="56"/>
      <c r="F5096" s="56"/>
    </row>
    <row r="5097" spans="1:6" x14ac:dyDescent="0.25">
      <c r="A5097" s="56">
        <v>34317</v>
      </c>
      <c r="E5097" s="56"/>
      <c r="F5097" s="56"/>
    </row>
    <row r="5098" spans="1:6" x14ac:dyDescent="0.25">
      <c r="A5098" s="56">
        <v>34318</v>
      </c>
      <c r="E5098" s="56"/>
      <c r="F5098" s="56"/>
    </row>
    <row r="5099" spans="1:6" x14ac:dyDescent="0.25">
      <c r="A5099" s="56">
        <v>34319</v>
      </c>
      <c r="E5099" s="56"/>
      <c r="F5099" s="56"/>
    </row>
    <row r="5100" spans="1:6" x14ac:dyDescent="0.25">
      <c r="A5100" s="56">
        <v>34320</v>
      </c>
      <c r="E5100" s="56"/>
      <c r="F5100" s="56"/>
    </row>
    <row r="5101" spans="1:6" x14ac:dyDescent="0.25">
      <c r="A5101" s="56">
        <v>34321</v>
      </c>
      <c r="E5101" s="56"/>
      <c r="F5101" s="56"/>
    </row>
    <row r="5102" spans="1:6" x14ac:dyDescent="0.25">
      <c r="A5102" s="56">
        <v>34322</v>
      </c>
      <c r="E5102" s="56"/>
      <c r="F5102" s="56"/>
    </row>
    <row r="5103" spans="1:6" x14ac:dyDescent="0.25">
      <c r="A5103" s="56">
        <v>34323</v>
      </c>
      <c r="E5103" s="56"/>
      <c r="F5103" s="56"/>
    </row>
    <row r="5104" spans="1:6" x14ac:dyDescent="0.25">
      <c r="A5104" s="56">
        <v>34324</v>
      </c>
      <c r="E5104" s="56"/>
      <c r="F5104" s="56"/>
    </row>
    <row r="5105" spans="1:6" x14ac:dyDescent="0.25">
      <c r="A5105" s="56">
        <v>34325</v>
      </c>
      <c r="E5105" s="56"/>
      <c r="F5105" s="56"/>
    </row>
    <row r="5106" spans="1:6" x14ac:dyDescent="0.25">
      <c r="A5106" s="56">
        <v>34326</v>
      </c>
      <c r="E5106" s="56"/>
      <c r="F5106" s="56"/>
    </row>
    <row r="5107" spans="1:6" x14ac:dyDescent="0.25">
      <c r="A5107" s="56">
        <v>34327</v>
      </c>
      <c r="E5107" s="56"/>
      <c r="F5107" s="56"/>
    </row>
    <row r="5108" spans="1:6" x14ac:dyDescent="0.25">
      <c r="A5108" s="56">
        <v>34328</v>
      </c>
      <c r="E5108" s="56"/>
      <c r="F5108" s="56"/>
    </row>
    <row r="5109" spans="1:6" x14ac:dyDescent="0.25">
      <c r="A5109" s="56">
        <v>34329</v>
      </c>
      <c r="E5109" s="56"/>
      <c r="F5109" s="56"/>
    </row>
    <row r="5110" spans="1:6" x14ac:dyDescent="0.25">
      <c r="A5110" s="56">
        <v>34330</v>
      </c>
      <c r="E5110" s="56"/>
      <c r="F5110" s="56"/>
    </row>
    <row r="5111" spans="1:6" x14ac:dyDescent="0.25">
      <c r="A5111" s="56">
        <v>34331</v>
      </c>
      <c r="E5111" s="56"/>
      <c r="F5111" s="56"/>
    </row>
    <row r="5112" spans="1:6" x14ac:dyDescent="0.25">
      <c r="A5112" s="56">
        <v>34332</v>
      </c>
      <c r="E5112" s="56"/>
      <c r="F5112" s="56"/>
    </row>
    <row r="5113" spans="1:6" x14ac:dyDescent="0.25">
      <c r="A5113" s="56">
        <v>34333</v>
      </c>
      <c r="E5113" s="56"/>
      <c r="F5113" s="56"/>
    </row>
    <row r="5114" spans="1:6" x14ac:dyDescent="0.25">
      <c r="A5114" s="56">
        <v>34334</v>
      </c>
      <c r="E5114" s="56"/>
      <c r="F5114" s="56"/>
    </row>
    <row r="5115" spans="1:6" x14ac:dyDescent="0.25">
      <c r="A5115" s="56">
        <v>34335</v>
      </c>
      <c r="E5115" s="56"/>
      <c r="F5115" s="56"/>
    </row>
    <row r="5116" spans="1:6" x14ac:dyDescent="0.25">
      <c r="A5116" s="56">
        <v>34336</v>
      </c>
      <c r="E5116" s="56"/>
      <c r="F5116" s="56"/>
    </row>
    <row r="5117" spans="1:6" x14ac:dyDescent="0.25">
      <c r="A5117" s="56">
        <v>34337</v>
      </c>
      <c r="E5117" s="56"/>
      <c r="F5117" s="56"/>
    </row>
    <row r="5118" spans="1:6" x14ac:dyDescent="0.25">
      <c r="A5118" s="56">
        <v>34338</v>
      </c>
      <c r="E5118" s="56"/>
      <c r="F5118" s="56"/>
    </row>
    <row r="5119" spans="1:6" x14ac:dyDescent="0.25">
      <c r="A5119" s="56">
        <v>34339</v>
      </c>
      <c r="E5119" s="56"/>
      <c r="F5119" s="56"/>
    </row>
    <row r="5120" spans="1:6" x14ac:dyDescent="0.25">
      <c r="A5120" s="56">
        <v>34340</v>
      </c>
      <c r="E5120" s="56"/>
      <c r="F5120" s="56"/>
    </row>
    <row r="5121" spans="1:6" x14ac:dyDescent="0.25">
      <c r="A5121" s="56">
        <v>34341</v>
      </c>
      <c r="E5121" s="56"/>
      <c r="F5121" s="56"/>
    </row>
    <row r="5122" spans="1:6" x14ac:dyDescent="0.25">
      <c r="A5122" s="56">
        <v>34342</v>
      </c>
      <c r="E5122" s="56"/>
      <c r="F5122" s="56"/>
    </row>
    <row r="5123" spans="1:6" x14ac:dyDescent="0.25">
      <c r="A5123" s="56">
        <v>34343</v>
      </c>
      <c r="E5123" s="56"/>
      <c r="F5123" s="56"/>
    </row>
    <row r="5124" spans="1:6" x14ac:dyDescent="0.25">
      <c r="A5124" s="56">
        <v>34344</v>
      </c>
      <c r="E5124" s="56"/>
      <c r="F5124" s="56"/>
    </row>
    <row r="5125" spans="1:6" x14ac:dyDescent="0.25">
      <c r="A5125" s="56">
        <v>34345</v>
      </c>
      <c r="E5125" s="56"/>
      <c r="F5125" s="56"/>
    </row>
    <row r="5126" spans="1:6" x14ac:dyDescent="0.25">
      <c r="A5126" s="56">
        <v>34346</v>
      </c>
      <c r="E5126" s="56"/>
      <c r="F5126" s="56"/>
    </row>
    <row r="5127" spans="1:6" x14ac:dyDescent="0.25">
      <c r="A5127" s="56">
        <v>34347</v>
      </c>
      <c r="E5127" s="56"/>
      <c r="F5127" s="56"/>
    </row>
    <row r="5128" spans="1:6" x14ac:dyDescent="0.25">
      <c r="A5128" s="56">
        <v>34348</v>
      </c>
      <c r="E5128" s="56"/>
      <c r="F5128" s="56"/>
    </row>
    <row r="5129" spans="1:6" x14ac:dyDescent="0.25">
      <c r="A5129" s="56">
        <v>34349</v>
      </c>
      <c r="E5129" s="56"/>
      <c r="F5129" s="56"/>
    </row>
    <row r="5130" spans="1:6" x14ac:dyDescent="0.25">
      <c r="A5130" s="56">
        <v>34350</v>
      </c>
      <c r="E5130" s="56"/>
      <c r="F5130" s="56"/>
    </row>
    <row r="5131" spans="1:6" x14ac:dyDescent="0.25">
      <c r="A5131" s="56">
        <v>34351</v>
      </c>
      <c r="E5131" s="56"/>
      <c r="F5131" s="56"/>
    </row>
    <row r="5132" spans="1:6" x14ac:dyDescent="0.25">
      <c r="A5132" s="56">
        <v>34352</v>
      </c>
      <c r="E5132" s="56"/>
      <c r="F5132" s="56"/>
    </row>
    <row r="5133" spans="1:6" x14ac:dyDescent="0.25">
      <c r="A5133" s="56">
        <v>34353</v>
      </c>
      <c r="E5133" s="56"/>
      <c r="F5133" s="56"/>
    </row>
    <row r="5134" spans="1:6" x14ac:dyDescent="0.25">
      <c r="A5134" s="56">
        <v>34354</v>
      </c>
      <c r="E5134" s="56"/>
      <c r="F5134" s="56"/>
    </row>
    <row r="5135" spans="1:6" x14ac:dyDescent="0.25">
      <c r="A5135" s="56">
        <v>34355</v>
      </c>
      <c r="E5135" s="56"/>
      <c r="F5135" s="56"/>
    </row>
    <row r="5136" spans="1:6" x14ac:dyDescent="0.25">
      <c r="A5136" s="56">
        <v>34356</v>
      </c>
      <c r="E5136" s="56"/>
      <c r="F5136" s="56"/>
    </row>
    <row r="5137" spans="1:6" x14ac:dyDescent="0.25">
      <c r="A5137" s="56">
        <v>34357</v>
      </c>
      <c r="E5137" s="56"/>
      <c r="F5137" s="56"/>
    </row>
    <row r="5138" spans="1:6" x14ac:dyDescent="0.25">
      <c r="A5138" s="56">
        <v>34358</v>
      </c>
      <c r="E5138" s="56"/>
      <c r="F5138" s="56"/>
    </row>
    <row r="5139" spans="1:6" x14ac:dyDescent="0.25">
      <c r="A5139" s="56">
        <v>34359</v>
      </c>
      <c r="E5139" s="56"/>
      <c r="F5139" s="56"/>
    </row>
    <row r="5140" spans="1:6" x14ac:dyDescent="0.25">
      <c r="A5140" s="56">
        <v>34360</v>
      </c>
      <c r="E5140" s="56"/>
      <c r="F5140" s="56"/>
    </row>
    <row r="5141" spans="1:6" x14ac:dyDescent="0.25">
      <c r="A5141" s="56">
        <v>34361</v>
      </c>
      <c r="E5141" s="56"/>
      <c r="F5141" s="56"/>
    </row>
    <row r="5142" spans="1:6" x14ac:dyDescent="0.25">
      <c r="A5142" s="56">
        <v>34362</v>
      </c>
      <c r="E5142" s="56"/>
      <c r="F5142" s="56"/>
    </row>
    <row r="5143" spans="1:6" x14ac:dyDescent="0.25">
      <c r="A5143" s="56">
        <v>34363</v>
      </c>
      <c r="E5143" s="56"/>
      <c r="F5143" s="56"/>
    </row>
    <row r="5144" spans="1:6" x14ac:dyDescent="0.25">
      <c r="A5144" s="56">
        <v>34364</v>
      </c>
      <c r="E5144" s="56"/>
      <c r="F5144" s="56"/>
    </row>
    <row r="5145" spans="1:6" x14ac:dyDescent="0.25">
      <c r="A5145" s="56">
        <v>34365</v>
      </c>
      <c r="E5145" s="56"/>
      <c r="F5145" s="56"/>
    </row>
    <row r="5146" spans="1:6" x14ac:dyDescent="0.25">
      <c r="A5146" s="56">
        <v>34366</v>
      </c>
      <c r="E5146" s="56"/>
      <c r="F5146" s="56"/>
    </row>
    <row r="5147" spans="1:6" x14ac:dyDescent="0.25">
      <c r="A5147" s="56">
        <v>34367</v>
      </c>
      <c r="E5147" s="56"/>
      <c r="F5147" s="56"/>
    </row>
    <row r="5148" spans="1:6" x14ac:dyDescent="0.25">
      <c r="A5148" s="56">
        <v>34368</v>
      </c>
      <c r="E5148" s="56"/>
      <c r="F5148" s="56"/>
    </row>
    <row r="5149" spans="1:6" x14ac:dyDescent="0.25">
      <c r="A5149" s="56">
        <v>34369</v>
      </c>
      <c r="E5149" s="56"/>
      <c r="F5149" s="56"/>
    </row>
    <row r="5150" spans="1:6" x14ac:dyDescent="0.25">
      <c r="A5150" s="56">
        <v>34370</v>
      </c>
      <c r="E5150" s="56"/>
      <c r="F5150" s="56"/>
    </row>
    <row r="5151" spans="1:6" x14ac:dyDescent="0.25">
      <c r="A5151" s="56">
        <v>34371</v>
      </c>
      <c r="E5151" s="56"/>
      <c r="F5151" s="56"/>
    </row>
    <row r="5152" spans="1:6" x14ac:dyDescent="0.25">
      <c r="A5152" s="56">
        <v>34372</v>
      </c>
      <c r="E5152" s="56"/>
      <c r="F5152" s="56"/>
    </row>
    <row r="5153" spans="1:6" x14ac:dyDescent="0.25">
      <c r="A5153" s="56">
        <v>34373</v>
      </c>
      <c r="E5153" s="56"/>
      <c r="F5153" s="56"/>
    </row>
    <row r="5154" spans="1:6" x14ac:dyDescent="0.25">
      <c r="A5154" s="56">
        <v>34374</v>
      </c>
      <c r="E5154" s="56"/>
      <c r="F5154" s="56"/>
    </row>
    <row r="5155" spans="1:6" x14ac:dyDescent="0.25">
      <c r="A5155" s="56">
        <v>34375</v>
      </c>
      <c r="E5155" s="56"/>
      <c r="F5155" s="56"/>
    </row>
    <row r="5156" spans="1:6" x14ac:dyDescent="0.25">
      <c r="A5156" s="56">
        <v>34376</v>
      </c>
      <c r="E5156" s="56"/>
      <c r="F5156" s="56"/>
    </row>
    <row r="5157" spans="1:6" x14ac:dyDescent="0.25">
      <c r="A5157" s="56">
        <v>34377</v>
      </c>
      <c r="E5157" s="56"/>
      <c r="F5157" s="56"/>
    </row>
    <row r="5158" spans="1:6" x14ac:dyDescent="0.25">
      <c r="A5158" s="56">
        <v>34378</v>
      </c>
      <c r="E5158" s="56"/>
      <c r="F5158" s="56"/>
    </row>
    <row r="5159" spans="1:6" x14ac:dyDescent="0.25">
      <c r="A5159" s="56">
        <v>34379</v>
      </c>
      <c r="E5159" s="56"/>
      <c r="F5159" s="56"/>
    </row>
    <row r="5160" spans="1:6" x14ac:dyDescent="0.25">
      <c r="A5160" s="56">
        <v>34380</v>
      </c>
      <c r="E5160" s="56"/>
      <c r="F5160" s="56"/>
    </row>
    <row r="5161" spans="1:6" x14ac:dyDescent="0.25">
      <c r="A5161" s="56">
        <v>34381</v>
      </c>
      <c r="E5161" s="56"/>
      <c r="F5161" s="56"/>
    </row>
    <row r="5162" spans="1:6" x14ac:dyDescent="0.25">
      <c r="A5162" s="56">
        <v>34382</v>
      </c>
      <c r="E5162" s="56"/>
      <c r="F5162" s="56"/>
    </row>
    <row r="5163" spans="1:6" x14ac:dyDescent="0.25">
      <c r="A5163" s="56">
        <v>34383</v>
      </c>
      <c r="E5163" s="56"/>
      <c r="F5163" s="56"/>
    </row>
    <row r="5164" spans="1:6" x14ac:dyDescent="0.25">
      <c r="A5164" s="56">
        <v>34384</v>
      </c>
      <c r="E5164" s="56"/>
      <c r="F5164" s="56"/>
    </row>
    <row r="5165" spans="1:6" x14ac:dyDescent="0.25">
      <c r="A5165" s="56">
        <v>34385</v>
      </c>
      <c r="E5165" s="56"/>
      <c r="F5165" s="56"/>
    </row>
    <row r="5166" spans="1:6" x14ac:dyDescent="0.25">
      <c r="A5166" s="56">
        <v>34386</v>
      </c>
      <c r="E5166" s="56"/>
      <c r="F5166" s="56"/>
    </row>
    <row r="5167" spans="1:6" x14ac:dyDescent="0.25">
      <c r="A5167" s="56">
        <v>34387</v>
      </c>
      <c r="E5167" s="56"/>
      <c r="F5167" s="56"/>
    </row>
    <row r="5168" spans="1:6" x14ac:dyDescent="0.25">
      <c r="A5168" s="56">
        <v>34388</v>
      </c>
      <c r="E5168" s="56"/>
      <c r="F5168" s="56"/>
    </row>
    <row r="5169" spans="1:6" x14ac:dyDescent="0.25">
      <c r="A5169" s="56">
        <v>34389</v>
      </c>
      <c r="E5169" s="56"/>
      <c r="F5169" s="56"/>
    </row>
    <row r="5170" spans="1:6" x14ac:dyDescent="0.25">
      <c r="A5170" s="56">
        <v>34390</v>
      </c>
      <c r="E5170" s="56"/>
      <c r="F5170" s="56"/>
    </row>
    <row r="5171" spans="1:6" x14ac:dyDescent="0.25">
      <c r="A5171" s="56">
        <v>34391</v>
      </c>
      <c r="E5171" s="56"/>
      <c r="F5171" s="56"/>
    </row>
    <row r="5172" spans="1:6" x14ac:dyDescent="0.25">
      <c r="A5172" s="56">
        <v>34392</v>
      </c>
      <c r="E5172" s="56"/>
      <c r="F5172" s="56"/>
    </row>
    <row r="5173" spans="1:6" x14ac:dyDescent="0.25">
      <c r="A5173" s="56">
        <v>34393</v>
      </c>
      <c r="E5173" s="56"/>
      <c r="F5173" s="56"/>
    </row>
    <row r="5174" spans="1:6" x14ac:dyDescent="0.25">
      <c r="A5174" s="56">
        <v>34394</v>
      </c>
      <c r="E5174" s="56"/>
      <c r="F5174" s="56"/>
    </row>
    <row r="5175" spans="1:6" x14ac:dyDescent="0.25">
      <c r="A5175" s="56">
        <v>34395</v>
      </c>
      <c r="E5175" s="56"/>
      <c r="F5175" s="56"/>
    </row>
    <row r="5176" spans="1:6" x14ac:dyDescent="0.25">
      <c r="A5176" s="56">
        <v>34396</v>
      </c>
      <c r="E5176" s="56"/>
      <c r="F5176" s="56"/>
    </row>
    <row r="5177" spans="1:6" x14ac:dyDescent="0.25">
      <c r="A5177" s="56">
        <v>34397</v>
      </c>
      <c r="E5177" s="56"/>
      <c r="F5177" s="56"/>
    </row>
    <row r="5178" spans="1:6" x14ac:dyDescent="0.25">
      <c r="A5178" s="56">
        <v>34398</v>
      </c>
      <c r="E5178" s="56"/>
      <c r="F5178" s="56"/>
    </row>
    <row r="5179" spans="1:6" x14ac:dyDescent="0.25">
      <c r="A5179" s="56">
        <v>34399</v>
      </c>
      <c r="E5179" s="56"/>
      <c r="F5179" s="56"/>
    </row>
    <row r="5180" spans="1:6" x14ac:dyDescent="0.25">
      <c r="A5180" s="56">
        <v>34400</v>
      </c>
      <c r="E5180" s="56"/>
      <c r="F5180" s="56"/>
    </row>
    <row r="5181" spans="1:6" x14ac:dyDescent="0.25">
      <c r="A5181" s="56">
        <v>34401</v>
      </c>
      <c r="E5181" s="56"/>
      <c r="F5181" s="56"/>
    </row>
    <row r="5182" spans="1:6" x14ac:dyDescent="0.25">
      <c r="A5182" s="56">
        <v>34402</v>
      </c>
      <c r="E5182" s="56"/>
      <c r="F5182" s="56"/>
    </row>
    <row r="5183" spans="1:6" x14ac:dyDescent="0.25">
      <c r="A5183" s="56">
        <v>34403</v>
      </c>
      <c r="E5183" s="56"/>
      <c r="F5183" s="56"/>
    </row>
    <row r="5184" spans="1:6" x14ac:dyDescent="0.25">
      <c r="A5184" s="56">
        <v>34404</v>
      </c>
      <c r="E5184" s="56"/>
      <c r="F5184" s="56"/>
    </row>
    <row r="5185" spans="1:6" x14ac:dyDescent="0.25">
      <c r="A5185" s="56">
        <v>34405</v>
      </c>
      <c r="E5185" s="56"/>
      <c r="F5185" s="56"/>
    </row>
    <row r="5186" spans="1:6" x14ac:dyDescent="0.25">
      <c r="A5186" s="56">
        <v>34406</v>
      </c>
      <c r="E5186" s="56"/>
      <c r="F5186" s="56"/>
    </row>
    <row r="5187" spans="1:6" x14ac:dyDescent="0.25">
      <c r="A5187" s="56">
        <v>34407</v>
      </c>
      <c r="E5187" s="56"/>
      <c r="F5187" s="56"/>
    </row>
    <row r="5188" spans="1:6" x14ac:dyDescent="0.25">
      <c r="A5188" s="56">
        <v>34408</v>
      </c>
      <c r="E5188" s="56"/>
      <c r="F5188" s="56"/>
    </row>
    <row r="5189" spans="1:6" x14ac:dyDescent="0.25">
      <c r="A5189" s="56">
        <v>34409</v>
      </c>
      <c r="E5189" s="56"/>
      <c r="F5189" s="56"/>
    </row>
    <row r="5190" spans="1:6" x14ac:dyDescent="0.25">
      <c r="A5190" s="56">
        <v>34410</v>
      </c>
      <c r="E5190" s="56"/>
      <c r="F5190" s="56"/>
    </row>
    <row r="5191" spans="1:6" x14ac:dyDescent="0.25">
      <c r="A5191" s="56">
        <v>34411</v>
      </c>
      <c r="E5191" s="56"/>
      <c r="F5191" s="56"/>
    </row>
    <row r="5192" spans="1:6" x14ac:dyDescent="0.25">
      <c r="A5192" s="56">
        <v>34412</v>
      </c>
      <c r="E5192" s="56"/>
      <c r="F5192" s="56"/>
    </row>
    <row r="5193" spans="1:6" x14ac:dyDescent="0.25">
      <c r="A5193" s="56">
        <v>34413</v>
      </c>
      <c r="E5193" s="56"/>
      <c r="F5193" s="56"/>
    </row>
    <row r="5194" spans="1:6" x14ac:dyDescent="0.25">
      <c r="A5194" s="56">
        <v>34414</v>
      </c>
      <c r="E5194" s="56"/>
      <c r="F5194" s="56"/>
    </row>
    <row r="5195" spans="1:6" x14ac:dyDescent="0.25">
      <c r="A5195" s="56">
        <v>34415</v>
      </c>
      <c r="E5195" s="56"/>
      <c r="F5195" s="56"/>
    </row>
    <row r="5196" spans="1:6" x14ac:dyDescent="0.25">
      <c r="A5196" s="56">
        <v>34416</v>
      </c>
      <c r="E5196" s="56"/>
      <c r="F5196" s="56"/>
    </row>
    <row r="5197" spans="1:6" x14ac:dyDescent="0.25">
      <c r="A5197" s="56">
        <v>34417</v>
      </c>
      <c r="E5197" s="56"/>
      <c r="F5197" s="56"/>
    </row>
    <row r="5198" spans="1:6" x14ac:dyDescent="0.25">
      <c r="A5198" s="56">
        <v>34418</v>
      </c>
      <c r="E5198" s="56"/>
      <c r="F5198" s="56"/>
    </row>
    <row r="5199" spans="1:6" x14ac:dyDescent="0.25">
      <c r="A5199" s="56">
        <v>34419</v>
      </c>
      <c r="E5199" s="56"/>
      <c r="F5199" s="56"/>
    </row>
    <row r="5200" spans="1:6" x14ac:dyDescent="0.25">
      <c r="A5200" s="56">
        <v>34420</v>
      </c>
      <c r="E5200" s="56"/>
      <c r="F5200" s="56"/>
    </row>
    <row r="5201" spans="1:6" x14ac:dyDescent="0.25">
      <c r="A5201" s="56">
        <v>34421</v>
      </c>
      <c r="E5201" s="56"/>
      <c r="F5201" s="56"/>
    </row>
    <row r="5202" spans="1:6" x14ac:dyDescent="0.25">
      <c r="A5202" s="56">
        <v>34422</v>
      </c>
      <c r="E5202" s="56"/>
      <c r="F5202" s="56"/>
    </row>
    <row r="5203" spans="1:6" x14ac:dyDescent="0.25">
      <c r="A5203" s="56">
        <v>34423</v>
      </c>
      <c r="E5203" s="56"/>
      <c r="F5203" s="56"/>
    </row>
    <row r="5204" spans="1:6" x14ac:dyDescent="0.25">
      <c r="A5204" s="56">
        <v>34424</v>
      </c>
      <c r="E5204" s="56"/>
      <c r="F5204" s="56"/>
    </row>
    <row r="5205" spans="1:6" x14ac:dyDescent="0.25">
      <c r="A5205" s="56">
        <v>34425</v>
      </c>
      <c r="E5205" s="56"/>
      <c r="F5205" s="56"/>
    </row>
    <row r="5206" spans="1:6" x14ac:dyDescent="0.25">
      <c r="A5206" s="56">
        <v>34426</v>
      </c>
      <c r="E5206" s="56"/>
      <c r="F5206" s="56"/>
    </row>
    <row r="5207" spans="1:6" x14ac:dyDescent="0.25">
      <c r="A5207" s="56">
        <v>34427</v>
      </c>
      <c r="E5207" s="56"/>
      <c r="F5207" s="56"/>
    </row>
    <row r="5208" spans="1:6" x14ac:dyDescent="0.25">
      <c r="A5208" s="56">
        <v>34428</v>
      </c>
      <c r="E5208" s="56"/>
      <c r="F5208" s="56"/>
    </row>
    <row r="5209" spans="1:6" x14ac:dyDescent="0.25">
      <c r="A5209" s="56">
        <v>34429</v>
      </c>
      <c r="E5209" s="56"/>
      <c r="F5209" s="56"/>
    </row>
    <row r="5210" spans="1:6" x14ac:dyDescent="0.25">
      <c r="A5210" s="56">
        <v>34430</v>
      </c>
      <c r="E5210" s="56"/>
      <c r="F5210" s="56"/>
    </row>
    <row r="5211" spans="1:6" x14ac:dyDescent="0.25">
      <c r="A5211" s="56">
        <v>34431</v>
      </c>
      <c r="E5211" s="56"/>
      <c r="F5211" s="56"/>
    </row>
    <row r="5212" spans="1:6" x14ac:dyDescent="0.25">
      <c r="A5212" s="56">
        <v>34432</v>
      </c>
      <c r="E5212" s="56"/>
      <c r="F5212" s="56"/>
    </row>
    <row r="5213" spans="1:6" x14ac:dyDescent="0.25">
      <c r="A5213" s="56">
        <v>34433</v>
      </c>
      <c r="E5213" s="56"/>
      <c r="F5213" s="56"/>
    </row>
    <row r="5214" spans="1:6" x14ac:dyDescent="0.25">
      <c r="A5214" s="56">
        <v>34434</v>
      </c>
      <c r="E5214" s="56"/>
      <c r="F5214" s="56"/>
    </row>
    <row r="5215" spans="1:6" x14ac:dyDescent="0.25">
      <c r="A5215" s="56">
        <v>34435</v>
      </c>
      <c r="E5215" s="56"/>
      <c r="F5215" s="56"/>
    </row>
    <row r="5216" spans="1:6" x14ac:dyDescent="0.25">
      <c r="A5216" s="56">
        <v>34436</v>
      </c>
      <c r="E5216" s="56"/>
      <c r="F5216" s="56"/>
    </row>
    <row r="5217" spans="1:6" x14ac:dyDescent="0.25">
      <c r="A5217" s="56">
        <v>34437</v>
      </c>
      <c r="E5217" s="56"/>
      <c r="F5217" s="56"/>
    </row>
    <row r="5218" spans="1:6" x14ac:dyDescent="0.25">
      <c r="A5218" s="56">
        <v>34438</v>
      </c>
      <c r="E5218" s="56"/>
      <c r="F5218" s="56"/>
    </row>
    <row r="5219" spans="1:6" x14ac:dyDescent="0.25">
      <c r="A5219" s="56">
        <v>34439</v>
      </c>
      <c r="E5219" s="56"/>
      <c r="F5219" s="56"/>
    </row>
    <row r="5220" spans="1:6" x14ac:dyDescent="0.25">
      <c r="A5220" s="56">
        <v>34440</v>
      </c>
      <c r="E5220" s="56"/>
      <c r="F5220" s="56"/>
    </row>
    <row r="5221" spans="1:6" x14ac:dyDescent="0.25">
      <c r="A5221" s="56">
        <v>34441</v>
      </c>
      <c r="E5221" s="56"/>
      <c r="F5221" s="56"/>
    </row>
    <row r="5222" spans="1:6" x14ac:dyDescent="0.25">
      <c r="A5222" s="56">
        <v>34442</v>
      </c>
      <c r="E5222" s="56"/>
      <c r="F5222" s="56"/>
    </row>
    <row r="5223" spans="1:6" x14ac:dyDescent="0.25">
      <c r="A5223" s="56">
        <v>34443</v>
      </c>
      <c r="E5223" s="56"/>
      <c r="F5223" s="56"/>
    </row>
    <row r="5224" spans="1:6" x14ac:dyDescent="0.25">
      <c r="A5224" s="56">
        <v>34444</v>
      </c>
      <c r="E5224" s="56"/>
      <c r="F5224" s="56"/>
    </row>
    <row r="5225" spans="1:6" x14ac:dyDescent="0.25">
      <c r="A5225" s="56">
        <v>34445</v>
      </c>
      <c r="E5225" s="56"/>
      <c r="F5225" s="56"/>
    </row>
    <row r="5226" spans="1:6" x14ac:dyDescent="0.25">
      <c r="A5226" s="56">
        <v>34446</v>
      </c>
      <c r="E5226" s="56"/>
      <c r="F5226" s="56"/>
    </row>
    <row r="5227" spans="1:6" x14ac:dyDescent="0.25">
      <c r="A5227" s="56">
        <v>34447</v>
      </c>
      <c r="E5227" s="56"/>
      <c r="F5227" s="56"/>
    </row>
    <row r="5228" spans="1:6" x14ac:dyDescent="0.25">
      <c r="A5228" s="56">
        <v>34448</v>
      </c>
      <c r="E5228" s="56"/>
      <c r="F5228" s="56"/>
    </row>
    <row r="5229" spans="1:6" x14ac:dyDescent="0.25">
      <c r="A5229" s="56">
        <v>34449</v>
      </c>
      <c r="E5229" s="56"/>
      <c r="F5229" s="56"/>
    </row>
    <row r="5230" spans="1:6" x14ac:dyDescent="0.25">
      <c r="A5230" s="56">
        <v>34450</v>
      </c>
      <c r="E5230" s="56"/>
      <c r="F5230" s="56"/>
    </row>
    <row r="5231" spans="1:6" x14ac:dyDescent="0.25">
      <c r="A5231" s="56">
        <v>34451</v>
      </c>
      <c r="E5231" s="56"/>
      <c r="F5231" s="56"/>
    </row>
    <row r="5232" spans="1:6" x14ac:dyDescent="0.25">
      <c r="A5232" s="56">
        <v>34452</v>
      </c>
      <c r="E5232" s="56"/>
      <c r="F5232" s="56"/>
    </row>
    <row r="5233" spans="1:6" x14ac:dyDescent="0.25">
      <c r="A5233" s="56">
        <v>34453</v>
      </c>
      <c r="E5233" s="56"/>
      <c r="F5233" s="56"/>
    </row>
    <row r="5234" spans="1:6" x14ac:dyDescent="0.25">
      <c r="A5234" s="56">
        <v>34454</v>
      </c>
      <c r="E5234" s="56"/>
      <c r="F5234" s="56"/>
    </row>
    <row r="5235" spans="1:6" x14ac:dyDescent="0.25">
      <c r="A5235" s="56">
        <v>34455</v>
      </c>
      <c r="E5235" s="56"/>
      <c r="F5235" s="56"/>
    </row>
    <row r="5236" spans="1:6" x14ac:dyDescent="0.25">
      <c r="A5236" s="56">
        <v>34456</v>
      </c>
      <c r="E5236" s="56"/>
      <c r="F5236" s="56"/>
    </row>
    <row r="5237" spans="1:6" x14ac:dyDescent="0.25">
      <c r="A5237" s="56">
        <v>34457</v>
      </c>
      <c r="E5237" s="56"/>
      <c r="F5237" s="56"/>
    </row>
    <row r="5238" spans="1:6" x14ac:dyDescent="0.25">
      <c r="A5238" s="56">
        <v>34458</v>
      </c>
      <c r="E5238" s="56"/>
      <c r="F5238" s="56"/>
    </row>
    <row r="5239" spans="1:6" x14ac:dyDescent="0.25">
      <c r="A5239" s="56">
        <v>34459</v>
      </c>
      <c r="E5239" s="56"/>
      <c r="F5239" s="56"/>
    </row>
    <row r="5240" spans="1:6" x14ac:dyDescent="0.25">
      <c r="A5240" s="56">
        <v>34460</v>
      </c>
      <c r="E5240" s="56"/>
      <c r="F5240" s="56"/>
    </row>
    <row r="5241" spans="1:6" x14ac:dyDescent="0.25">
      <c r="A5241" s="56">
        <v>34461</v>
      </c>
      <c r="E5241" s="56"/>
      <c r="F5241" s="56"/>
    </row>
    <row r="5242" spans="1:6" x14ac:dyDescent="0.25">
      <c r="A5242" s="56">
        <v>34462</v>
      </c>
      <c r="E5242" s="56"/>
      <c r="F5242" s="56"/>
    </row>
    <row r="5243" spans="1:6" x14ac:dyDescent="0.25">
      <c r="A5243" s="56">
        <v>34463</v>
      </c>
      <c r="E5243" s="56"/>
      <c r="F5243" s="56"/>
    </row>
    <row r="5244" spans="1:6" x14ac:dyDescent="0.25">
      <c r="A5244" s="56">
        <v>34464</v>
      </c>
      <c r="E5244" s="56"/>
      <c r="F5244" s="56"/>
    </row>
    <row r="5245" spans="1:6" x14ac:dyDescent="0.25">
      <c r="A5245" s="56">
        <v>34465</v>
      </c>
      <c r="E5245" s="56"/>
      <c r="F5245" s="56"/>
    </row>
    <row r="5246" spans="1:6" x14ac:dyDescent="0.25">
      <c r="A5246" s="56">
        <v>34466</v>
      </c>
      <c r="E5246" s="56"/>
      <c r="F5246" s="56"/>
    </row>
    <row r="5247" spans="1:6" x14ac:dyDescent="0.25">
      <c r="A5247" s="56">
        <v>34467</v>
      </c>
      <c r="E5247" s="56"/>
      <c r="F5247" s="56"/>
    </row>
    <row r="5248" spans="1:6" x14ac:dyDescent="0.25">
      <c r="A5248" s="56">
        <v>34468</v>
      </c>
      <c r="E5248" s="56"/>
      <c r="F5248" s="56"/>
    </row>
    <row r="5249" spans="1:6" x14ac:dyDescent="0.25">
      <c r="A5249" s="56">
        <v>34469</v>
      </c>
      <c r="E5249" s="56"/>
      <c r="F5249" s="56"/>
    </row>
    <row r="5250" spans="1:6" x14ac:dyDescent="0.25">
      <c r="A5250" s="56">
        <v>34470</v>
      </c>
      <c r="E5250" s="56"/>
      <c r="F5250" s="56"/>
    </row>
    <row r="5251" spans="1:6" x14ac:dyDescent="0.25">
      <c r="A5251" s="56">
        <v>34471</v>
      </c>
      <c r="E5251" s="56"/>
      <c r="F5251" s="56"/>
    </row>
    <row r="5252" spans="1:6" x14ac:dyDescent="0.25">
      <c r="A5252" s="56">
        <v>34472</v>
      </c>
      <c r="E5252" s="56"/>
      <c r="F5252" s="56"/>
    </row>
    <row r="5253" spans="1:6" x14ac:dyDescent="0.25">
      <c r="A5253" s="56">
        <v>34473</v>
      </c>
      <c r="E5253" s="56"/>
      <c r="F5253" s="56"/>
    </row>
    <row r="5254" spans="1:6" x14ac:dyDescent="0.25">
      <c r="A5254" s="56">
        <v>34474</v>
      </c>
      <c r="E5254" s="56"/>
      <c r="F5254" s="56"/>
    </row>
    <row r="5255" spans="1:6" x14ac:dyDescent="0.25">
      <c r="A5255" s="56">
        <v>34475</v>
      </c>
      <c r="E5255" s="56"/>
      <c r="F5255" s="56"/>
    </row>
    <row r="5256" spans="1:6" x14ac:dyDescent="0.25">
      <c r="A5256" s="56">
        <v>34476</v>
      </c>
      <c r="E5256" s="56"/>
      <c r="F5256" s="56"/>
    </row>
    <row r="5257" spans="1:6" x14ac:dyDescent="0.25">
      <c r="A5257" s="56">
        <v>34477</v>
      </c>
      <c r="E5257" s="56"/>
      <c r="F5257" s="56"/>
    </row>
    <row r="5258" spans="1:6" x14ac:dyDescent="0.25">
      <c r="A5258" s="56">
        <v>34478</v>
      </c>
      <c r="E5258" s="56"/>
      <c r="F5258" s="56"/>
    </row>
    <row r="5259" spans="1:6" x14ac:dyDescent="0.25">
      <c r="A5259" s="56">
        <v>34479</v>
      </c>
      <c r="E5259" s="56"/>
      <c r="F5259" s="56"/>
    </row>
    <row r="5260" spans="1:6" x14ac:dyDescent="0.25">
      <c r="A5260" s="56">
        <v>34480</v>
      </c>
      <c r="E5260" s="56"/>
      <c r="F5260" s="56"/>
    </row>
    <row r="5261" spans="1:6" x14ac:dyDescent="0.25">
      <c r="A5261" s="56">
        <v>34481</v>
      </c>
      <c r="E5261" s="56"/>
      <c r="F5261" s="56"/>
    </row>
    <row r="5262" spans="1:6" x14ac:dyDescent="0.25">
      <c r="A5262" s="56">
        <v>34482</v>
      </c>
      <c r="E5262" s="56"/>
      <c r="F5262" s="56"/>
    </row>
    <row r="5263" spans="1:6" x14ac:dyDescent="0.25">
      <c r="A5263" s="56">
        <v>34483</v>
      </c>
      <c r="E5263" s="56"/>
      <c r="F5263" s="56"/>
    </row>
    <row r="5264" spans="1:6" x14ac:dyDescent="0.25">
      <c r="A5264" s="56">
        <v>34484</v>
      </c>
      <c r="E5264" s="56"/>
      <c r="F5264" s="56"/>
    </row>
    <row r="5265" spans="1:6" x14ac:dyDescent="0.25">
      <c r="A5265" s="56">
        <v>34485</v>
      </c>
      <c r="E5265" s="56"/>
      <c r="F5265" s="56"/>
    </row>
    <row r="5266" spans="1:6" x14ac:dyDescent="0.25">
      <c r="A5266" s="56">
        <v>34486</v>
      </c>
      <c r="E5266" s="56"/>
      <c r="F5266" s="56"/>
    </row>
    <row r="5267" spans="1:6" x14ac:dyDescent="0.25">
      <c r="A5267" s="56">
        <v>34487</v>
      </c>
      <c r="E5267" s="56"/>
      <c r="F5267" s="56"/>
    </row>
    <row r="5268" spans="1:6" x14ac:dyDescent="0.25">
      <c r="A5268" s="56">
        <v>34488</v>
      </c>
      <c r="E5268" s="56"/>
      <c r="F5268" s="56"/>
    </row>
    <row r="5269" spans="1:6" x14ac:dyDescent="0.25">
      <c r="A5269" s="56">
        <v>34489</v>
      </c>
      <c r="E5269" s="56"/>
      <c r="F5269" s="56"/>
    </row>
    <row r="5270" spans="1:6" x14ac:dyDescent="0.25">
      <c r="A5270" s="56">
        <v>34490</v>
      </c>
      <c r="E5270" s="56"/>
      <c r="F5270" s="56"/>
    </row>
    <row r="5271" spans="1:6" x14ac:dyDescent="0.25">
      <c r="A5271" s="56">
        <v>34491</v>
      </c>
      <c r="E5271" s="56"/>
      <c r="F5271" s="56"/>
    </row>
    <row r="5272" spans="1:6" x14ac:dyDescent="0.25">
      <c r="A5272" s="56">
        <v>34492</v>
      </c>
      <c r="E5272" s="56"/>
      <c r="F5272" s="56"/>
    </row>
    <row r="5273" spans="1:6" x14ac:dyDescent="0.25">
      <c r="A5273" s="56">
        <v>34493</v>
      </c>
      <c r="E5273" s="56"/>
      <c r="F5273" s="56"/>
    </row>
    <row r="5274" spans="1:6" x14ac:dyDescent="0.25">
      <c r="A5274" s="56">
        <v>34494</v>
      </c>
      <c r="E5274" s="56"/>
      <c r="F5274" s="56"/>
    </row>
    <row r="5275" spans="1:6" x14ac:dyDescent="0.25">
      <c r="A5275" s="56">
        <v>34495</v>
      </c>
      <c r="E5275" s="56"/>
      <c r="F5275" s="56"/>
    </row>
    <row r="5276" spans="1:6" x14ac:dyDescent="0.25">
      <c r="A5276" s="56">
        <v>34496</v>
      </c>
      <c r="E5276" s="56"/>
      <c r="F5276" s="56"/>
    </row>
    <row r="5277" spans="1:6" x14ac:dyDescent="0.25">
      <c r="A5277" s="56">
        <v>34497</v>
      </c>
      <c r="E5277" s="56"/>
      <c r="F5277" s="56"/>
    </row>
    <row r="5278" spans="1:6" x14ac:dyDescent="0.25">
      <c r="A5278" s="56">
        <v>34498</v>
      </c>
      <c r="E5278" s="56"/>
      <c r="F5278" s="56"/>
    </row>
    <row r="5279" spans="1:6" x14ac:dyDescent="0.25">
      <c r="A5279" s="56">
        <v>34499</v>
      </c>
      <c r="E5279" s="56"/>
      <c r="F5279" s="56"/>
    </row>
    <row r="5280" spans="1:6" x14ac:dyDescent="0.25">
      <c r="A5280" s="56">
        <v>34500</v>
      </c>
      <c r="E5280" s="56"/>
      <c r="F5280" s="56"/>
    </row>
    <row r="5281" spans="1:6" x14ac:dyDescent="0.25">
      <c r="A5281" s="56">
        <v>34501</v>
      </c>
      <c r="E5281" s="56"/>
      <c r="F5281" s="56"/>
    </row>
    <row r="5282" spans="1:6" x14ac:dyDescent="0.25">
      <c r="A5282" s="56">
        <v>34502</v>
      </c>
      <c r="E5282" s="56"/>
      <c r="F5282" s="56"/>
    </row>
    <row r="5283" spans="1:6" x14ac:dyDescent="0.25">
      <c r="A5283" s="56">
        <v>34503</v>
      </c>
      <c r="E5283" s="56"/>
      <c r="F5283" s="56"/>
    </row>
    <row r="5284" spans="1:6" x14ac:dyDescent="0.25">
      <c r="A5284" s="56">
        <v>34504</v>
      </c>
      <c r="E5284" s="56"/>
      <c r="F5284" s="56"/>
    </row>
    <row r="5285" spans="1:6" x14ac:dyDescent="0.25">
      <c r="A5285" s="56">
        <v>34505</v>
      </c>
      <c r="E5285" s="56"/>
      <c r="F5285" s="56"/>
    </row>
    <row r="5286" spans="1:6" x14ac:dyDescent="0.25">
      <c r="A5286" s="56">
        <v>34506</v>
      </c>
      <c r="E5286" s="56"/>
      <c r="F5286" s="56"/>
    </row>
    <row r="5287" spans="1:6" x14ac:dyDescent="0.25">
      <c r="A5287" s="56">
        <v>34507</v>
      </c>
      <c r="E5287" s="56"/>
      <c r="F5287" s="56"/>
    </row>
    <row r="5288" spans="1:6" x14ac:dyDescent="0.25">
      <c r="A5288" s="56">
        <v>34508</v>
      </c>
      <c r="E5288" s="56"/>
      <c r="F5288" s="56"/>
    </row>
    <row r="5289" spans="1:6" x14ac:dyDescent="0.25">
      <c r="A5289" s="56">
        <v>34509</v>
      </c>
      <c r="E5289" s="56"/>
      <c r="F5289" s="56"/>
    </row>
    <row r="5290" spans="1:6" x14ac:dyDescent="0.25">
      <c r="A5290" s="56">
        <v>34510</v>
      </c>
      <c r="E5290" s="56"/>
      <c r="F5290" s="56"/>
    </row>
    <row r="5291" spans="1:6" x14ac:dyDescent="0.25">
      <c r="A5291" s="56">
        <v>34511</v>
      </c>
      <c r="E5291" s="56"/>
      <c r="F5291" s="56"/>
    </row>
    <row r="5292" spans="1:6" x14ac:dyDescent="0.25">
      <c r="A5292" s="56">
        <v>34512</v>
      </c>
      <c r="E5292" s="56"/>
      <c r="F5292" s="56"/>
    </row>
    <row r="5293" spans="1:6" x14ac:dyDescent="0.25">
      <c r="A5293" s="56">
        <v>34513</v>
      </c>
      <c r="E5293" s="56"/>
      <c r="F5293" s="56"/>
    </row>
    <row r="5294" spans="1:6" x14ac:dyDescent="0.25">
      <c r="A5294" s="56">
        <v>34514</v>
      </c>
      <c r="E5294" s="56"/>
      <c r="F5294" s="56"/>
    </row>
    <row r="5295" spans="1:6" x14ac:dyDescent="0.25">
      <c r="A5295" s="56">
        <v>34515</v>
      </c>
      <c r="E5295" s="56"/>
      <c r="F5295" s="56"/>
    </row>
    <row r="5296" spans="1:6" x14ac:dyDescent="0.25">
      <c r="A5296" s="56">
        <v>34516</v>
      </c>
      <c r="E5296" s="56"/>
      <c r="F5296" s="56"/>
    </row>
    <row r="5297" spans="1:6" x14ac:dyDescent="0.25">
      <c r="A5297" s="56">
        <v>34517</v>
      </c>
      <c r="E5297" s="56"/>
      <c r="F5297" s="56"/>
    </row>
    <row r="5298" spans="1:6" x14ac:dyDescent="0.25">
      <c r="A5298" s="56">
        <v>34518</v>
      </c>
      <c r="E5298" s="56"/>
      <c r="F5298" s="56"/>
    </row>
    <row r="5299" spans="1:6" x14ac:dyDescent="0.25">
      <c r="A5299" s="56">
        <v>34519</v>
      </c>
      <c r="E5299" s="56"/>
      <c r="F5299" s="56"/>
    </row>
    <row r="5300" spans="1:6" x14ac:dyDescent="0.25">
      <c r="A5300" s="56">
        <v>34520</v>
      </c>
      <c r="E5300" s="56"/>
      <c r="F5300" s="56"/>
    </row>
    <row r="5301" spans="1:6" x14ac:dyDescent="0.25">
      <c r="A5301" s="56">
        <v>34521</v>
      </c>
      <c r="E5301" s="56"/>
      <c r="F5301" s="56"/>
    </row>
    <row r="5302" spans="1:6" x14ac:dyDescent="0.25">
      <c r="A5302" s="56">
        <v>34522</v>
      </c>
      <c r="E5302" s="56"/>
      <c r="F5302" s="56"/>
    </row>
    <row r="5303" spans="1:6" x14ac:dyDescent="0.25">
      <c r="A5303" s="56">
        <v>34523</v>
      </c>
      <c r="E5303" s="56"/>
      <c r="F5303" s="56"/>
    </row>
    <row r="5304" spans="1:6" x14ac:dyDescent="0.25">
      <c r="A5304" s="56">
        <v>34524</v>
      </c>
      <c r="E5304" s="56"/>
      <c r="F5304" s="56"/>
    </row>
    <row r="5305" spans="1:6" x14ac:dyDescent="0.25">
      <c r="A5305" s="56">
        <v>34525</v>
      </c>
      <c r="E5305" s="56"/>
      <c r="F5305" s="56"/>
    </row>
    <row r="5306" spans="1:6" x14ac:dyDescent="0.25">
      <c r="A5306" s="56">
        <v>34526</v>
      </c>
      <c r="E5306" s="56"/>
      <c r="F5306" s="56"/>
    </row>
    <row r="5307" spans="1:6" x14ac:dyDescent="0.25">
      <c r="A5307" s="56">
        <v>34527</v>
      </c>
      <c r="E5307" s="56"/>
      <c r="F5307" s="56"/>
    </row>
    <row r="5308" spans="1:6" x14ac:dyDescent="0.25">
      <c r="A5308" s="56">
        <v>34528</v>
      </c>
      <c r="E5308" s="56"/>
      <c r="F5308" s="56"/>
    </row>
    <row r="5309" spans="1:6" x14ac:dyDescent="0.25">
      <c r="A5309" s="56">
        <v>34529</v>
      </c>
      <c r="E5309" s="56"/>
      <c r="F5309" s="56"/>
    </row>
    <row r="5310" spans="1:6" x14ac:dyDescent="0.25">
      <c r="A5310" s="56">
        <v>34530</v>
      </c>
      <c r="E5310" s="56"/>
      <c r="F5310" s="56"/>
    </row>
    <row r="5311" spans="1:6" x14ac:dyDescent="0.25">
      <c r="A5311" s="56">
        <v>34531</v>
      </c>
      <c r="E5311" s="56"/>
      <c r="F5311" s="56"/>
    </row>
    <row r="5312" spans="1:6" x14ac:dyDescent="0.25">
      <c r="A5312" s="56">
        <v>34532</v>
      </c>
      <c r="E5312" s="56"/>
      <c r="F5312" s="56"/>
    </row>
    <row r="5313" spans="1:6" x14ac:dyDescent="0.25">
      <c r="A5313" s="56">
        <v>34533</v>
      </c>
      <c r="E5313" s="56"/>
      <c r="F5313" s="56"/>
    </row>
    <row r="5314" spans="1:6" x14ac:dyDescent="0.25">
      <c r="A5314" s="56">
        <v>34534</v>
      </c>
      <c r="E5314" s="56"/>
      <c r="F5314" s="56"/>
    </row>
    <row r="5315" spans="1:6" x14ac:dyDescent="0.25">
      <c r="A5315" s="56">
        <v>34535</v>
      </c>
      <c r="E5315" s="56"/>
      <c r="F5315" s="56"/>
    </row>
    <row r="5316" spans="1:6" x14ac:dyDescent="0.25">
      <c r="A5316" s="56">
        <v>34536</v>
      </c>
      <c r="E5316" s="56"/>
      <c r="F5316" s="56"/>
    </row>
    <row r="5317" spans="1:6" x14ac:dyDescent="0.25">
      <c r="A5317" s="56">
        <v>34537</v>
      </c>
      <c r="E5317" s="56"/>
      <c r="F5317" s="56"/>
    </row>
    <row r="5318" spans="1:6" x14ac:dyDescent="0.25">
      <c r="A5318" s="56">
        <v>34538</v>
      </c>
      <c r="E5318" s="56"/>
      <c r="F5318" s="56"/>
    </row>
    <row r="5319" spans="1:6" x14ac:dyDescent="0.25">
      <c r="A5319" s="56">
        <v>34539</v>
      </c>
      <c r="E5319" s="56"/>
      <c r="F5319" s="56"/>
    </row>
    <row r="5320" spans="1:6" x14ac:dyDescent="0.25">
      <c r="A5320" s="56">
        <v>34540</v>
      </c>
      <c r="E5320" s="56"/>
      <c r="F5320" s="56"/>
    </row>
    <row r="5321" spans="1:6" x14ac:dyDescent="0.25">
      <c r="A5321" s="56">
        <v>34541</v>
      </c>
      <c r="E5321" s="56"/>
      <c r="F5321" s="56"/>
    </row>
    <row r="5322" spans="1:6" x14ac:dyDescent="0.25">
      <c r="A5322" s="56">
        <v>34542</v>
      </c>
      <c r="E5322" s="56"/>
      <c r="F5322" s="56"/>
    </row>
    <row r="5323" spans="1:6" x14ac:dyDescent="0.25">
      <c r="A5323" s="56">
        <v>34543</v>
      </c>
      <c r="E5323" s="56"/>
      <c r="F5323" s="56"/>
    </row>
    <row r="5324" spans="1:6" x14ac:dyDescent="0.25">
      <c r="A5324" s="56">
        <v>34544</v>
      </c>
      <c r="E5324" s="56"/>
      <c r="F5324" s="56"/>
    </row>
    <row r="5325" spans="1:6" x14ac:dyDescent="0.25">
      <c r="A5325" s="56">
        <v>34545</v>
      </c>
      <c r="E5325" s="56"/>
      <c r="F5325" s="56"/>
    </row>
    <row r="5326" spans="1:6" x14ac:dyDescent="0.25">
      <c r="A5326" s="56">
        <v>34546</v>
      </c>
      <c r="E5326" s="56"/>
      <c r="F5326" s="56"/>
    </row>
    <row r="5327" spans="1:6" x14ac:dyDescent="0.25">
      <c r="A5327" s="56">
        <v>34547</v>
      </c>
      <c r="E5327" s="56"/>
      <c r="F5327" s="56"/>
    </row>
    <row r="5328" spans="1:6" x14ac:dyDescent="0.25">
      <c r="A5328" s="56">
        <v>34548</v>
      </c>
      <c r="E5328" s="56"/>
      <c r="F5328" s="56"/>
    </row>
    <row r="5329" spans="1:6" x14ac:dyDescent="0.25">
      <c r="A5329" s="56">
        <v>34549</v>
      </c>
      <c r="E5329" s="56"/>
      <c r="F5329" s="56"/>
    </row>
    <row r="5330" spans="1:6" x14ac:dyDescent="0.25">
      <c r="A5330" s="56">
        <v>34550</v>
      </c>
      <c r="E5330" s="56"/>
      <c r="F5330" s="56"/>
    </row>
    <row r="5331" spans="1:6" x14ac:dyDescent="0.25">
      <c r="A5331" s="56">
        <v>34551</v>
      </c>
      <c r="E5331" s="56"/>
      <c r="F5331" s="56"/>
    </row>
    <row r="5332" spans="1:6" x14ac:dyDescent="0.25">
      <c r="A5332" s="56">
        <v>34552</v>
      </c>
      <c r="E5332" s="56"/>
      <c r="F5332" s="56"/>
    </row>
    <row r="5333" spans="1:6" x14ac:dyDescent="0.25">
      <c r="A5333" s="56">
        <v>34553</v>
      </c>
      <c r="E5333" s="56"/>
      <c r="F5333" s="56"/>
    </row>
    <row r="5334" spans="1:6" x14ac:dyDescent="0.25">
      <c r="A5334" s="56">
        <v>34554</v>
      </c>
      <c r="E5334" s="56"/>
      <c r="F5334" s="56"/>
    </row>
    <row r="5335" spans="1:6" x14ac:dyDescent="0.25">
      <c r="A5335" s="56">
        <v>34555</v>
      </c>
      <c r="E5335" s="56"/>
      <c r="F5335" s="56"/>
    </row>
    <row r="5336" spans="1:6" x14ac:dyDescent="0.25">
      <c r="A5336" s="56">
        <v>34556</v>
      </c>
      <c r="E5336" s="56"/>
      <c r="F5336" s="56"/>
    </row>
    <row r="5337" spans="1:6" x14ac:dyDescent="0.25">
      <c r="A5337" s="56">
        <v>34557</v>
      </c>
      <c r="E5337" s="56"/>
      <c r="F5337" s="56"/>
    </row>
    <row r="5338" spans="1:6" x14ac:dyDescent="0.25">
      <c r="A5338" s="56">
        <v>34558</v>
      </c>
      <c r="E5338" s="56"/>
      <c r="F5338" s="56"/>
    </row>
    <row r="5339" spans="1:6" x14ac:dyDescent="0.25">
      <c r="A5339" s="56">
        <v>34559</v>
      </c>
      <c r="E5339" s="56"/>
      <c r="F5339" s="56"/>
    </row>
    <row r="5340" spans="1:6" x14ac:dyDescent="0.25">
      <c r="A5340" s="56">
        <v>34560</v>
      </c>
      <c r="E5340" s="56"/>
      <c r="F5340" s="56"/>
    </row>
    <row r="5341" spans="1:6" x14ac:dyDescent="0.25">
      <c r="A5341" s="56">
        <v>34561</v>
      </c>
      <c r="E5341" s="56"/>
      <c r="F5341" s="56"/>
    </row>
    <row r="5342" spans="1:6" x14ac:dyDescent="0.25">
      <c r="A5342" s="56">
        <v>34562</v>
      </c>
      <c r="E5342" s="56"/>
      <c r="F5342" s="56"/>
    </row>
    <row r="5343" spans="1:6" x14ac:dyDescent="0.25">
      <c r="A5343" s="56">
        <v>34563</v>
      </c>
      <c r="E5343" s="56"/>
      <c r="F5343" s="56"/>
    </row>
    <row r="5344" spans="1:6" x14ac:dyDescent="0.25">
      <c r="A5344" s="56">
        <v>34564</v>
      </c>
      <c r="E5344" s="56"/>
      <c r="F5344" s="56"/>
    </row>
    <row r="5345" spans="1:6" x14ac:dyDescent="0.25">
      <c r="A5345" s="56">
        <v>34565</v>
      </c>
      <c r="E5345" s="56"/>
      <c r="F5345" s="56"/>
    </row>
    <row r="5346" spans="1:6" x14ac:dyDescent="0.25">
      <c r="A5346" s="56">
        <v>34566</v>
      </c>
      <c r="E5346" s="56"/>
      <c r="F5346" s="56"/>
    </row>
    <row r="5347" spans="1:6" x14ac:dyDescent="0.25">
      <c r="A5347" s="56">
        <v>34567</v>
      </c>
      <c r="E5347" s="56"/>
      <c r="F5347" s="56"/>
    </row>
    <row r="5348" spans="1:6" x14ac:dyDescent="0.25">
      <c r="A5348" s="56">
        <v>34568</v>
      </c>
      <c r="E5348" s="56"/>
      <c r="F5348" s="56"/>
    </row>
    <row r="5349" spans="1:6" x14ac:dyDescent="0.25">
      <c r="A5349" s="56">
        <v>34569</v>
      </c>
      <c r="E5349" s="56"/>
      <c r="F5349" s="56"/>
    </row>
    <row r="5350" spans="1:6" x14ac:dyDescent="0.25">
      <c r="A5350" s="56">
        <v>34570</v>
      </c>
      <c r="E5350" s="56"/>
      <c r="F5350" s="56"/>
    </row>
    <row r="5351" spans="1:6" x14ac:dyDescent="0.25">
      <c r="A5351" s="56">
        <v>34571</v>
      </c>
      <c r="E5351" s="56"/>
      <c r="F5351" s="56"/>
    </row>
    <row r="5352" spans="1:6" x14ac:dyDescent="0.25">
      <c r="A5352" s="56">
        <v>34572</v>
      </c>
      <c r="E5352" s="56"/>
      <c r="F5352" s="56"/>
    </row>
    <row r="5353" spans="1:6" x14ac:dyDescent="0.25">
      <c r="A5353" s="56">
        <v>34573</v>
      </c>
      <c r="E5353" s="56"/>
      <c r="F5353" s="56"/>
    </row>
    <row r="5354" spans="1:6" x14ac:dyDescent="0.25">
      <c r="A5354" s="56">
        <v>34574</v>
      </c>
      <c r="E5354" s="56"/>
      <c r="F5354" s="56"/>
    </row>
    <row r="5355" spans="1:6" x14ac:dyDescent="0.25">
      <c r="A5355" s="56">
        <v>34575</v>
      </c>
      <c r="E5355" s="56"/>
      <c r="F5355" s="56"/>
    </row>
    <row r="5356" spans="1:6" x14ac:dyDescent="0.25">
      <c r="A5356" s="56">
        <v>34576</v>
      </c>
      <c r="E5356" s="56"/>
      <c r="F5356" s="56"/>
    </row>
    <row r="5357" spans="1:6" x14ac:dyDescent="0.25">
      <c r="A5357" s="56">
        <v>34577</v>
      </c>
      <c r="E5357" s="56"/>
      <c r="F5357" s="56"/>
    </row>
    <row r="5358" spans="1:6" x14ac:dyDescent="0.25">
      <c r="A5358" s="56">
        <v>34578</v>
      </c>
      <c r="E5358" s="56"/>
      <c r="F5358" s="56"/>
    </row>
    <row r="5359" spans="1:6" x14ac:dyDescent="0.25">
      <c r="A5359" s="56">
        <v>34579</v>
      </c>
      <c r="E5359" s="56"/>
      <c r="F5359" s="56"/>
    </row>
    <row r="5360" spans="1:6" x14ac:dyDescent="0.25">
      <c r="A5360" s="56">
        <v>34580</v>
      </c>
      <c r="E5360" s="56"/>
      <c r="F5360" s="56"/>
    </row>
    <row r="5361" spans="1:6" x14ac:dyDescent="0.25">
      <c r="A5361" s="56">
        <v>34581</v>
      </c>
      <c r="E5361" s="56"/>
      <c r="F5361" s="56"/>
    </row>
    <row r="5362" spans="1:6" x14ac:dyDescent="0.25">
      <c r="A5362" s="56">
        <v>34582</v>
      </c>
      <c r="E5362" s="56"/>
      <c r="F5362" s="56"/>
    </row>
    <row r="5363" spans="1:6" x14ac:dyDescent="0.25">
      <c r="A5363" s="56">
        <v>34583</v>
      </c>
      <c r="E5363" s="56"/>
      <c r="F5363" s="56"/>
    </row>
    <row r="5364" spans="1:6" x14ac:dyDescent="0.25">
      <c r="A5364" s="56">
        <v>34584</v>
      </c>
      <c r="E5364" s="56"/>
      <c r="F5364" s="56"/>
    </row>
    <row r="5365" spans="1:6" x14ac:dyDescent="0.25">
      <c r="A5365" s="56">
        <v>34585</v>
      </c>
      <c r="E5365" s="56"/>
      <c r="F5365" s="56"/>
    </row>
    <row r="5366" spans="1:6" x14ac:dyDescent="0.25">
      <c r="A5366" s="56">
        <v>34586</v>
      </c>
      <c r="E5366" s="56"/>
      <c r="F5366" s="56"/>
    </row>
    <row r="5367" spans="1:6" x14ac:dyDescent="0.25">
      <c r="A5367" s="56">
        <v>34587</v>
      </c>
      <c r="E5367" s="56"/>
      <c r="F5367" s="56"/>
    </row>
    <row r="5368" spans="1:6" x14ac:dyDescent="0.25">
      <c r="A5368" s="56">
        <v>34588</v>
      </c>
      <c r="E5368" s="56"/>
      <c r="F5368" s="56"/>
    </row>
    <row r="5369" spans="1:6" x14ac:dyDescent="0.25">
      <c r="A5369" s="56">
        <v>34589</v>
      </c>
      <c r="E5369" s="56"/>
      <c r="F5369" s="56"/>
    </row>
    <row r="5370" spans="1:6" x14ac:dyDescent="0.25">
      <c r="A5370" s="56">
        <v>34590</v>
      </c>
      <c r="E5370" s="56"/>
      <c r="F5370" s="56"/>
    </row>
    <row r="5371" spans="1:6" x14ac:dyDescent="0.25">
      <c r="A5371" s="56">
        <v>34591</v>
      </c>
      <c r="E5371" s="56"/>
      <c r="F5371" s="56"/>
    </row>
    <row r="5372" spans="1:6" x14ac:dyDescent="0.25">
      <c r="A5372" s="56">
        <v>34592</v>
      </c>
      <c r="E5372" s="56"/>
      <c r="F5372" s="56"/>
    </row>
    <row r="5373" spans="1:6" x14ac:dyDescent="0.25">
      <c r="A5373" s="56">
        <v>34593</v>
      </c>
      <c r="E5373" s="56"/>
      <c r="F5373" s="56"/>
    </row>
    <row r="5374" spans="1:6" x14ac:dyDescent="0.25">
      <c r="A5374" s="56">
        <v>34594</v>
      </c>
      <c r="E5374" s="56"/>
      <c r="F5374" s="56"/>
    </row>
    <row r="5375" spans="1:6" x14ac:dyDescent="0.25">
      <c r="A5375" s="56">
        <v>34595</v>
      </c>
      <c r="E5375" s="56"/>
      <c r="F5375" s="56"/>
    </row>
    <row r="5376" spans="1:6" x14ac:dyDescent="0.25">
      <c r="A5376" s="56">
        <v>34596</v>
      </c>
      <c r="E5376" s="56"/>
      <c r="F5376" s="56"/>
    </row>
    <row r="5377" spans="1:6" x14ac:dyDescent="0.25">
      <c r="A5377" s="56">
        <v>34597</v>
      </c>
      <c r="E5377" s="56"/>
      <c r="F5377" s="56"/>
    </row>
    <row r="5378" spans="1:6" x14ac:dyDescent="0.25">
      <c r="A5378" s="56">
        <v>34598</v>
      </c>
      <c r="E5378" s="56"/>
      <c r="F5378" s="56"/>
    </row>
    <row r="5379" spans="1:6" x14ac:dyDescent="0.25">
      <c r="A5379" s="56">
        <v>34599</v>
      </c>
      <c r="E5379" s="56"/>
      <c r="F5379" s="56"/>
    </row>
    <row r="5380" spans="1:6" x14ac:dyDescent="0.25">
      <c r="A5380" s="56">
        <v>34600</v>
      </c>
      <c r="E5380" s="56"/>
      <c r="F5380" s="56"/>
    </row>
    <row r="5381" spans="1:6" x14ac:dyDescent="0.25">
      <c r="A5381" s="56">
        <v>34601</v>
      </c>
      <c r="E5381" s="56"/>
      <c r="F5381" s="56"/>
    </row>
    <row r="5382" spans="1:6" x14ac:dyDescent="0.25">
      <c r="A5382" s="56">
        <v>34602</v>
      </c>
      <c r="E5382" s="56"/>
      <c r="F5382" s="56"/>
    </row>
    <row r="5383" spans="1:6" x14ac:dyDescent="0.25">
      <c r="A5383" s="56">
        <v>34603</v>
      </c>
      <c r="E5383" s="56"/>
      <c r="F5383" s="56"/>
    </row>
    <row r="5384" spans="1:6" x14ac:dyDescent="0.25">
      <c r="A5384" s="56">
        <v>34604</v>
      </c>
      <c r="E5384" s="56"/>
      <c r="F5384" s="56"/>
    </row>
    <row r="5385" spans="1:6" x14ac:dyDescent="0.25">
      <c r="A5385" s="56">
        <v>34605</v>
      </c>
      <c r="E5385" s="56"/>
      <c r="F5385" s="56"/>
    </row>
    <row r="5386" spans="1:6" x14ac:dyDescent="0.25">
      <c r="A5386" s="56">
        <v>34606</v>
      </c>
      <c r="E5386" s="56"/>
      <c r="F5386" s="56"/>
    </row>
    <row r="5387" spans="1:6" x14ac:dyDescent="0.25">
      <c r="A5387" s="56">
        <v>34607</v>
      </c>
      <c r="E5387" s="56"/>
      <c r="F5387" s="56"/>
    </row>
    <row r="5388" spans="1:6" x14ac:dyDescent="0.25">
      <c r="A5388" s="56">
        <v>34608</v>
      </c>
      <c r="E5388" s="56"/>
      <c r="F5388" s="56"/>
    </row>
    <row r="5389" spans="1:6" x14ac:dyDescent="0.25">
      <c r="A5389" s="56">
        <v>34609</v>
      </c>
      <c r="E5389" s="56"/>
      <c r="F5389" s="56"/>
    </row>
    <row r="5390" spans="1:6" x14ac:dyDescent="0.25">
      <c r="A5390" s="56">
        <v>34610</v>
      </c>
      <c r="E5390" s="56"/>
      <c r="F5390" s="56"/>
    </row>
    <row r="5391" spans="1:6" x14ac:dyDescent="0.25">
      <c r="A5391" s="56">
        <v>34611</v>
      </c>
      <c r="E5391" s="56"/>
      <c r="F5391" s="56"/>
    </row>
    <row r="5392" spans="1:6" x14ac:dyDescent="0.25">
      <c r="A5392" s="56">
        <v>34612</v>
      </c>
      <c r="E5392" s="56"/>
      <c r="F5392" s="56"/>
    </row>
    <row r="5393" spans="1:6" x14ac:dyDescent="0.25">
      <c r="A5393" s="56">
        <v>34613</v>
      </c>
      <c r="E5393" s="56"/>
      <c r="F5393" s="56"/>
    </row>
    <row r="5394" spans="1:6" x14ac:dyDescent="0.25">
      <c r="A5394" s="56">
        <v>34614</v>
      </c>
      <c r="E5394" s="56"/>
      <c r="F5394" s="56"/>
    </row>
    <row r="5395" spans="1:6" x14ac:dyDescent="0.25">
      <c r="A5395" s="56">
        <v>34615</v>
      </c>
      <c r="E5395" s="56"/>
      <c r="F5395" s="56"/>
    </row>
    <row r="5396" spans="1:6" x14ac:dyDescent="0.25">
      <c r="A5396" s="56">
        <v>34616</v>
      </c>
      <c r="E5396" s="56"/>
      <c r="F5396" s="56"/>
    </row>
    <row r="5397" spans="1:6" x14ac:dyDescent="0.25">
      <c r="A5397" s="56">
        <v>34617</v>
      </c>
      <c r="E5397" s="56"/>
      <c r="F5397" s="56"/>
    </row>
    <row r="5398" spans="1:6" x14ac:dyDescent="0.25">
      <c r="A5398" s="56">
        <v>34618</v>
      </c>
      <c r="E5398" s="56"/>
      <c r="F5398" s="56"/>
    </row>
    <row r="5399" spans="1:6" x14ac:dyDescent="0.25">
      <c r="A5399" s="56">
        <v>34619</v>
      </c>
      <c r="E5399" s="56"/>
      <c r="F5399" s="56"/>
    </row>
    <row r="5400" spans="1:6" x14ac:dyDescent="0.25">
      <c r="A5400" s="56">
        <v>34620</v>
      </c>
      <c r="E5400" s="56"/>
      <c r="F5400" s="56"/>
    </row>
    <row r="5401" spans="1:6" x14ac:dyDescent="0.25">
      <c r="A5401" s="56">
        <v>34621</v>
      </c>
      <c r="E5401" s="56"/>
      <c r="F5401" s="56"/>
    </row>
    <row r="5402" spans="1:6" x14ac:dyDescent="0.25">
      <c r="A5402" s="56">
        <v>34622</v>
      </c>
      <c r="E5402" s="56"/>
      <c r="F5402" s="56"/>
    </row>
    <row r="5403" spans="1:6" x14ac:dyDescent="0.25">
      <c r="A5403" s="56">
        <v>34623</v>
      </c>
      <c r="E5403" s="56"/>
      <c r="F5403" s="56"/>
    </row>
    <row r="5404" spans="1:6" x14ac:dyDescent="0.25">
      <c r="A5404" s="56">
        <v>34624</v>
      </c>
      <c r="E5404" s="56"/>
      <c r="F5404" s="56"/>
    </row>
    <row r="5405" spans="1:6" x14ac:dyDescent="0.25">
      <c r="A5405" s="56">
        <v>34625</v>
      </c>
      <c r="E5405" s="56"/>
      <c r="F5405" s="56"/>
    </row>
    <row r="5406" spans="1:6" x14ac:dyDescent="0.25">
      <c r="A5406" s="56">
        <v>34626</v>
      </c>
      <c r="E5406" s="56"/>
      <c r="F5406" s="56"/>
    </row>
    <row r="5407" spans="1:6" x14ac:dyDescent="0.25">
      <c r="A5407" s="56">
        <v>34627</v>
      </c>
      <c r="E5407" s="56"/>
      <c r="F5407" s="56"/>
    </row>
    <row r="5408" spans="1:6" x14ac:dyDescent="0.25">
      <c r="A5408" s="56">
        <v>34628</v>
      </c>
      <c r="E5408" s="56"/>
      <c r="F5408" s="56"/>
    </row>
    <row r="5409" spans="1:6" x14ac:dyDescent="0.25">
      <c r="A5409" s="56">
        <v>34629</v>
      </c>
      <c r="E5409" s="56"/>
      <c r="F5409" s="56"/>
    </row>
    <row r="5410" spans="1:6" x14ac:dyDescent="0.25">
      <c r="A5410" s="56">
        <v>34630</v>
      </c>
      <c r="E5410" s="56"/>
      <c r="F5410" s="56"/>
    </row>
    <row r="5411" spans="1:6" x14ac:dyDescent="0.25">
      <c r="A5411" s="56">
        <v>34631</v>
      </c>
      <c r="E5411" s="56"/>
      <c r="F5411" s="56"/>
    </row>
    <row r="5412" spans="1:6" x14ac:dyDescent="0.25">
      <c r="A5412" s="56">
        <v>34632</v>
      </c>
      <c r="E5412" s="56"/>
      <c r="F5412" s="56"/>
    </row>
    <row r="5413" spans="1:6" x14ac:dyDescent="0.25">
      <c r="A5413" s="56">
        <v>34633</v>
      </c>
      <c r="E5413" s="56"/>
      <c r="F5413" s="56"/>
    </row>
    <row r="5414" spans="1:6" x14ac:dyDescent="0.25">
      <c r="A5414" s="56">
        <v>34634</v>
      </c>
      <c r="E5414" s="56"/>
      <c r="F5414" s="56"/>
    </row>
    <row r="5415" spans="1:6" x14ac:dyDescent="0.25">
      <c r="A5415" s="56">
        <v>34635</v>
      </c>
      <c r="E5415" s="56"/>
      <c r="F5415" s="56"/>
    </row>
    <row r="5416" spans="1:6" x14ac:dyDescent="0.25">
      <c r="A5416" s="56">
        <v>34636</v>
      </c>
      <c r="E5416" s="56"/>
      <c r="F5416" s="56"/>
    </row>
    <row r="5417" spans="1:6" x14ac:dyDescent="0.25">
      <c r="A5417" s="56">
        <v>34637</v>
      </c>
      <c r="E5417" s="56"/>
      <c r="F5417" s="56"/>
    </row>
    <row r="5418" spans="1:6" x14ac:dyDescent="0.25">
      <c r="A5418" s="56">
        <v>34638</v>
      </c>
      <c r="E5418" s="56"/>
      <c r="F5418" s="56"/>
    </row>
    <row r="5419" spans="1:6" x14ac:dyDescent="0.25">
      <c r="A5419" s="56">
        <v>34639</v>
      </c>
      <c r="E5419" s="56"/>
      <c r="F5419" s="56"/>
    </row>
    <row r="5420" spans="1:6" x14ac:dyDescent="0.25">
      <c r="A5420" s="56">
        <v>34640</v>
      </c>
      <c r="E5420" s="56"/>
      <c r="F5420" s="56"/>
    </row>
    <row r="5421" spans="1:6" x14ac:dyDescent="0.25">
      <c r="A5421" s="56">
        <v>34641</v>
      </c>
      <c r="E5421" s="56"/>
      <c r="F5421" s="56"/>
    </row>
    <row r="5422" spans="1:6" x14ac:dyDescent="0.25">
      <c r="A5422" s="56">
        <v>34642</v>
      </c>
      <c r="E5422" s="56"/>
      <c r="F5422" s="56"/>
    </row>
    <row r="5423" spans="1:6" x14ac:dyDescent="0.25">
      <c r="A5423" s="56">
        <v>34643</v>
      </c>
      <c r="E5423" s="56"/>
      <c r="F5423" s="56"/>
    </row>
    <row r="5424" spans="1:6" x14ac:dyDescent="0.25">
      <c r="A5424" s="56">
        <v>34644</v>
      </c>
      <c r="E5424" s="56"/>
      <c r="F5424" s="56"/>
    </row>
    <row r="5425" spans="1:6" x14ac:dyDescent="0.25">
      <c r="A5425" s="56">
        <v>34645</v>
      </c>
      <c r="E5425" s="56"/>
      <c r="F5425" s="56"/>
    </row>
    <row r="5426" spans="1:6" x14ac:dyDescent="0.25">
      <c r="A5426" s="56">
        <v>34646</v>
      </c>
      <c r="E5426" s="56"/>
      <c r="F5426" s="56"/>
    </row>
    <row r="5427" spans="1:6" x14ac:dyDescent="0.25">
      <c r="A5427" s="56">
        <v>34647</v>
      </c>
      <c r="E5427" s="56"/>
      <c r="F5427" s="56"/>
    </row>
    <row r="5428" spans="1:6" x14ac:dyDescent="0.25">
      <c r="A5428" s="56">
        <v>34648</v>
      </c>
      <c r="E5428" s="56"/>
      <c r="F5428" s="56"/>
    </row>
    <row r="5429" spans="1:6" x14ac:dyDescent="0.25">
      <c r="A5429" s="56">
        <v>34649</v>
      </c>
      <c r="E5429" s="56"/>
      <c r="F5429" s="56"/>
    </row>
    <row r="5430" spans="1:6" x14ac:dyDescent="0.25">
      <c r="A5430" s="56">
        <v>34650</v>
      </c>
      <c r="E5430" s="56"/>
      <c r="F5430" s="56"/>
    </row>
    <row r="5431" spans="1:6" x14ac:dyDescent="0.25">
      <c r="A5431" s="56">
        <v>34651</v>
      </c>
      <c r="E5431" s="56"/>
      <c r="F5431" s="56"/>
    </row>
    <row r="5432" spans="1:6" x14ac:dyDescent="0.25">
      <c r="A5432" s="56">
        <v>34652</v>
      </c>
      <c r="E5432" s="56"/>
      <c r="F5432" s="56"/>
    </row>
    <row r="5433" spans="1:6" x14ac:dyDescent="0.25">
      <c r="A5433" s="56">
        <v>34653</v>
      </c>
      <c r="E5433" s="56"/>
      <c r="F5433" s="56"/>
    </row>
    <row r="5434" spans="1:6" x14ac:dyDescent="0.25">
      <c r="A5434" s="56">
        <v>34654</v>
      </c>
      <c r="E5434" s="56"/>
      <c r="F5434" s="56"/>
    </row>
    <row r="5435" spans="1:6" x14ac:dyDescent="0.25">
      <c r="A5435" s="56">
        <v>34655</v>
      </c>
      <c r="E5435" s="56"/>
      <c r="F5435" s="56"/>
    </row>
    <row r="5436" spans="1:6" x14ac:dyDescent="0.25">
      <c r="A5436" s="56">
        <v>34656</v>
      </c>
      <c r="E5436" s="56"/>
      <c r="F5436" s="56"/>
    </row>
    <row r="5437" spans="1:6" x14ac:dyDescent="0.25">
      <c r="A5437" s="56">
        <v>34657</v>
      </c>
      <c r="E5437" s="56"/>
      <c r="F5437" s="56"/>
    </row>
    <row r="5438" spans="1:6" x14ac:dyDescent="0.25">
      <c r="A5438" s="56">
        <v>34658</v>
      </c>
      <c r="E5438" s="56"/>
      <c r="F5438" s="56"/>
    </row>
    <row r="5439" spans="1:6" x14ac:dyDescent="0.25">
      <c r="A5439" s="56">
        <v>34659</v>
      </c>
      <c r="E5439" s="56"/>
      <c r="F5439" s="56"/>
    </row>
    <row r="5440" spans="1:6" x14ac:dyDescent="0.25">
      <c r="A5440" s="56">
        <v>34660</v>
      </c>
      <c r="E5440" s="56"/>
      <c r="F5440" s="56"/>
    </row>
    <row r="5441" spans="1:6" x14ac:dyDescent="0.25">
      <c r="A5441" s="56">
        <v>34661</v>
      </c>
      <c r="E5441" s="56"/>
      <c r="F5441" s="56"/>
    </row>
    <row r="5442" spans="1:6" x14ac:dyDescent="0.25">
      <c r="A5442" s="56">
        <v>34662</v>
      </c>
      <c r="E5442" s="56"/>
      <c r="F5442" s="56"/>
    </row>
    <row r="5443" spans="1:6" x14ac:dyDescent="0.25">
      <c r="A5443" s="56">
        <v>34663</v>
      </c>
      <c r="E5443" s="56"/>
      <c r="F5443" s="56"/>
    </row>
    <row r="5444" spans="1:6" x14ac:dyDescent="0.25">
      <c r="A5444" s="56">
        <v>34664</v>
      </c>
      <c r="E5444" s="56"/>
      <c r="F5444" s="56"/>
    </row>
    <row r="5445" spans="1:6" x14ac:dyDescent="0.25">
      <c r="A5445" s="56">
        <v>34665</v>
      </c>
      <c r="E5445" s="56"/>
      <c r="F5445" s="56"/>
    </row>
    <row r="5446" spans="1:6" x14ac:dyDescent="0.25">
      <c r="A5446" s="56">
        <v>34666</v>
      </c>
      <c r="E5446" s="56"/>
      <c r="F5446" s="56"/>
    </row>
    <row r="5447" spans="1:6" x14ac:dyDescent="0.25">
      <c r="A5447" s="56">
        <v>34667</v>
      </c>
      <c r="E5447" s="56"/>
      <c r="F5447" s="56"/>
    </row>
    <row r="5448" spans="1:6" x14ac:dyDescent="0.25">
      <c r="A5448" s="56">
        <v>34668</v>
      </c>
      <c r="E5448" s="56"/>
      <c r="F5448" s="56"/>
    </row>
    <row r="5449" spans="1:6" x14ac:dyDescent="0.25">
      <c r="A5449" s="56">
        <v>34669</v>
      </c>
      <c r="E5449" s="56"/>
      <c r="F5449" s="56"/>
    </row>
    <row r="5450" spans="1:6" x14ac:dyDescent="0.25">
      <c r="A5450" s="56">
        <v>34670</v>
      </c>
      <c r="E5450" s="56"/>
      <c r="F5450" s="56"/>
    </row>
    <row r="5451" spans="1:6" x14ac:dyDescent="0.25">
      <c r="A5451" s="56">
        <v>34671</v>
      </c>
      <c r="E5451" s="56"/>
      <c r="F5451" s="56"/>
    </row>
    <row r="5452" spans="1:6" x14ac:dyDescent="0.25">
      <c r="A5452" s="56">
        <v>34672</v>
      </c>
      <c r="E5452" s="56"/>
      <c r="F5452" s="56"/>
    </row>
    <row r="5453" spans="1:6" x14ac:dyDescent="0.25">
      <c r="A5453" s="56">
        <v>34673</v>
      </c>
      <c r="E5453" s="56"/>
      <c r="F5453" s="56"/>
    </row>
    <row r="5454" spans="1:6" x14ac:dyDescent="0.25">
      <c r="A5454" s="56">
        <v>34674</v>
      </c>
      <c r="E5454" s="56"/>
      <c r="F5454" s="56"/>
    </row>
    <row r="5455" spans="1:6" x14ac:dyDescent="0.25">
      <c r="A5455" s="56">
        <v>34675</v>
      </c>
      <c r="E5455" s="56"/>
      <c r="F5455" s="56"/>
    </row>
    <row r="5456" spans="1:6" x14ac:dyDescent="0.25">
      <c r="A5456" s="56">
        <v>34676</v>
      </c>
      <c r="E5456" s="56"/>
      <c r="F5456" s="56"/>
    </row>
    <row r="5457" spans="1:6" x14ac:dyDescent="0.25">
      <c r="A5457" s="56">
        <v>34677</v>
      </c>
      <c r="E5457" s="56"/>
      <c r="F5457" s="56"/>
    </row>
    <row r="5458" spans="1:6" x14ac:dyDescent="0.25">
      <c r="A5458" s="56">
        <v>34678</v>
      </c>
      <c r="E5458" s="56"/>
      <c r="F5458" s="56"/>
    </row>
    <row r="5459" spans="1:6" x14ac:dyDescent="0.25">
      <c r="A5459" s="56">
        <v>34679</v>
      </c>
      <c r="E5459" s="56"/>
      <c r="F5459" s="56"/>
    </row>
    <row r="5460" spans="1:6" x14ac:dyDescent="0.25">
      <c r="A5460" s="56">
        <v>34680</v>
      </c>
      <c r="E5460" s="56"/>
      <c r="F5460" s="56"/>
    </row>
    <row r="5461" spans="1:6" x14ac:dyDescent="0.25">
      <c r="A5461" s="56">
        <v>34681</v>
      </c>
      <c r="E5461" s="56"/>
      <c r="F5461" s="56"/>
    </row>
    <row r="5462" spans="1:6" x14ac:dyDescent="0.25">
      <c r="A5462" s="56">
        <v>34682</v>
      </c>
      <c r="E5462" s="56"/>
      <c r="F5462" s="56"/>
    </row>
    <row r="5463" spans="1:6" x14ac:dyDescent="0.25">
      <c r="A5463" s="56">
        <v>34683</v>
      </c>
      <c r="E5463" s="56"/>
      <c r="F5463" s="56"/>
    </row>
    <row r="5464" spans="1:6" x14ac:dyDescent="0.25">
      <c r="A5464" s="56">
        <v>34684</v>
      </c>
      <c r="E5464" s="56"/>
      <c r="F5464" s="56"/>
    </row>
    <row r="5465" spans="1:6" x14ac:dyDescent="0.25">
      <c r="A5465" s="56">
        <v>34685</v>
      </c>
      <c r="E5465" s="56"/>
      <c r="F5465" s="56"/>
    </row>
    <row r="5466" spans="1:6" x14ac:dyDescent="0.25">
      <c r="A5466" s="56">
        <v>34686</v>
      </c>
      <c r="E5466" s="56"/>
      <c r="F5466" s="56"/>
    </row>
    <row r="5467" spans="1:6" x14ac:dyDescent="0.25">
      <c r="A5467" s="56">
        <v>34687</v>
      </c>
      <c r="E5467" s="56"/>
      <c r="F5467" s="56"/>
    </row>
    <row r="5468" spans="1:6" x14ac:dyDescent="0.25">
      <c r="A5468" s="56">
        <v>34688</v>
      </c>
      <c r="E5468" s="56"/>
      <c r="F5468" s="56"/>
    </row>
    <row r="5469" spans="1:6" x14ac:dyDescent="0.25">
      <c r="A5469" s="56">
        <v>34689</v>
      </c>
      <c r="E5469" s="56"/>
      <c r="F5469" s="56"/>
    </row>
    <row r="5470" spans="1:6" x14ac:dyDescent="0.25">
      <c r="A5470" s="56">
        <v>34690</v>
      </c>
      <c r="E5470" s="56"/>
      <c r="F5470" s="56"/>
    </row>
    <row r="5471" spans="1:6" x14ac:dyDescent="0.25">
      <c r="A5471" s="56">
        <v>34691</v>
      </c>
      <c r="E5471" s="56"/>
      <c r="F5471" s="56"/>
    </row>
    <row r="5472" spans="1:6" x14ac:dyDescent="0.25">
      <c r="A5472" s="56">
        <v>34692</v>
      </c>
      <c r="E5472" s="56"/>
      <c r="F5472" s="56"/>
    </row>
    <row r="5473" spans="1:6" x14ac:dyDescent="0.25">
      <c r="A5473" s="56">
        <v>34693</v>
      </c>
      <c r="E5473" s="56"/>
      <c r="F5473" s="56"/>
    </row>
    <row r="5474" spans="1:6" x14ac:dyDescent="0.25">
      <c r="A5474" s="56">
        <v>34694</v>
      </c>
      <c r="E5474" s="56"/>
      <c r="F5474" s="56"/>
    </row>
    <row r="5475" spans="1:6" x14ac:dyDescent="0.25">
      <c r="A5475" s="56">
        <v>34695</v>
      </c>
      <c r="E5475" s="56"/>
      <c r="F5475" s="56"/>
    </row>
    <row r="5476" spans="1:6" x14ac:dyDescent="0.25">
      <c r="A5476" s="56">
        <v>34696</v>
      </c>
      <c r="E5476" s="56"/>
      <c r="F5476" s="56"/>
    </row>
    <row r="5477" spans="1:6" x14ac:dyDescent="0.25">
      <c r="A5477" s="56">
        <v>34697</v>
      </c>
      <c r="E5477" s="56"/>
      <c r="F5477" s="56"/>
    </row>
    <row r="5478" spans="1:6" x14ac:dyDescent="0.25">
      <c r="A5478" s="56">
        <v>34698</v>
      </c>
      <c r="E5478" s="56"/>
      <c r="F5478" s="56"/>
    </row>
    <row r="5479" spans="1:6" x14ac:dyDescent="0.25">
      <c r="A5479" s="56">
        <v>34699</v>
      </c>
      <c r="E5479" s="56"/>
      <c r="F5479" s="56"/>
    </row>
    <row r="5480" spans="1:6" x14ac:dyDescent="0.25">
      <c r="A5480" s="56">
        <v>34700</v>
      </c>
      <c r="E5480" s="56"/>
      <c r="F5480" s="56"/>
    </row>
    <row r="5481" spans="1:6" x14ac:dyDescent="0.25">
      <c r="A5481" s="56">
        <v>34701</v>
      </c>
      <c r="E5481" s="56"/>
      <c r="F5481" s="56"/>
    </row>
    <row r="5482" spans="1:6" x14ac:dyDescent="0.25">
      <c r="A5482" s="56">
        <v>34702</v>
      </c>
      <c r="E5482" s="56"/>
      <c r="F5482" s="56"/>
    </row>
    <row r="5483" spans="1:6" x14ac:dyDescent="0.25">
      <c r="A5483" s="56">
        <v>34703</v>
      </c>
      <c r="E5483" s="56"/>
      <c r="F5483" s="56"/>
    </row>
    <row r="5484" spans="1:6" x14ac:dyDescent="0.25">
      <c r="A5484" s="56">
        <v>34704</v>
      </c>
      <c r="E5484" s="56"/>
      <c r="F5484" s="56"/>
    </row>
    <row r="5485" spans="1:6" x14ac:dyDescent="0.25">
      <c r="A5485" s="56">
        <v>34705</v>
      </c>
      <c r="E5485" s="56"/>
      <c r="F5485" s="56"/>
    </row>
    <row r="5486" spans="1:6" x14ac:dyDescent="0.25">
      <c r="A5486" s="56">
        <v>34706</v>
      </c>
      <c r="E5486" s="56"/>
      <c r="F5486" s="56"/>
    </row>
    <row r="5487" spans="1:6" x14ac:dyDescent="0.25">
      <c r="A5487" s="56">
        <v>34707</v>
      </c>
      <c r="E5487" s="56"/>
      <c r="F5487" s="56"/>
    </row>
    <row r="5488" spans="1:6" x14ac:dyDescent="0.25">
      <c r="A5488" s="56">
        <v>34708</v>
      </c>
      <c r="E5488" s="56"/>
      <c r="F5488" s="56"/>
    </row>
    <row r="5489" spans="1:6" x14ac:dyDescent="0.25">
      <c r="A5489" s="56">
        <v>34709</v>
      </c>
      <c r="E5489" s="56"/>
      <c r="F5489" s="56"/>
    </row>
    <row r="5490" spans="1:6" x14ac:dyDescent="0.25">
      <c r="A5490" s="56">
        <v>34710</v>
      </c>
      <c r="E5490" s="56"/>
      <c r="F5490" s="56"/>
    </row>
    <row r="5491" spans="1:6" x14ac:dyDescent="0.25">
      <c r="A5491" s="56">
        <v>34711</v>
      </c>
      <c r="E5491" s="56"/>
      <c r="F5491" s="56"/>
    </row>
    <row r="5492" spans="1:6" x14ac:dyDescent="0.25">
      <c r="A5492" s="56">
        <v>34712</v>
      </c>
      <c r="E5492" s="56"/>
      <c r="F5492" s="56"/>
    </row>
    <row r="5493" spans="1:6" x14ac:dyDescent="0.25">
      <c r="A5493" s="56">
        <v>34713</v>
      </c>
      <c r="E5493" s="56"/>
      <c r="F5493" s="56"/>
    </row>
    <row r="5494" spans="1:6" x14ac:dyDescent="0.25">
      <c r="A5494" s="56">
        <v>34714</v>
      </c>
      <c r="E5494" s="56"/>
      <c r="F5494" s="56"/>
    </row>
    <row r="5495" spans="1:6" x14ac:dyDescent="0.25">
      <c r="A5495" s="56">
        <v>34715</v>
      </c>
      <c r="E5495" s="56"/>
      <c r="F5495" s="56"/>
    </row>
    <row r="5496" spans="1:6" x14ac:dyDescent="0.25">
      <c r="A5496" s="56">
        <v>34716</v>
      </c>
      <c r="E5496" s="56"/>
      <c r="F5496" s="56"/>
    </row>
    <row r="5497" spans="1:6" x14ac:dyDescent="0.25">
      <c r="A5497" s="56">
        <v>34717</v>
      </c>
      <c r="E5497" s="56"/>
      <c r="F5497" s="56"/>
    </row>
    <row r="5498" spans="1:6" x14ac:dyDescent="0.25">
      <c r="A5498" s="56">
        <v>34718</v>
      </c>
      <c r="E5498" s="56"/>
      <c r="F5498" s="56"/>
    </row>
    <row r="5499" spans="1:6" x14ac:dyDescent="0.25">
      <c r="A5499" s="56">
        <v>34719</v>
      </c>
      <c r="E5499" s="56"/>
      <c r="F5499" s="56"/>
    </row>
    <row r="5500" spans="1:6" x14ac:dyDescent="0.25">
      <c r="A5500" s="56">
        <v>34720</v>
      </c>
      <c r="E5500" s="56"/>
      <c r="F5500" s="56"/>
    </row>
    <row r="5501" spans="1:6" x14ac:dyDescent="0.25">
      <c r="A5501" s="56">
        <v>34721</v>
      </c>
      <c r="E5501" s="56"/>
      <c r="F5501" s="56"/>
    </row>
    <row r="5502" spans="1:6" x14ac:dyDescent="0.25">
      <c r="A5502" s="56">
        <v>34722</v>
      </c>
      <c r="E5502" s="56"/>
      <c r="F5502" s="56"/>
    </row>
    <row r="5503" spans="1:6" x14ac:dyDescent="0.25">
      <c r="A5503" s="56">
        <v>34723</v>
      </c>
      <c r="E5503" s="56"/>
      <c r="F5503" s="56"/>
    </row>
    <row r="5504" spans="1:6" x14ac:dyDescent="0.25">
      <c r="A5504" s="56">
        <v>34724</v>
      </c>
      <c r="E5504" s="56"/>
      <c r="F5504" s="56"/>
    </row>
    <row r="5505" spans="1:6" x14ac:dyDescent="0.25">
      <c r="A5505" s="56">
        <v>34725</v>
      </c>
      <c r="E5505" s="56"/>
      <c r="F5505" s="56"/>
    </row>
    <row r="5506" spans="1:6" x14ac:dyDescent="0.25">
      <c r="A5506" s="56">
        <v>34726</v>
      </c>
      <c r="E5506" s="56"/>
      <c r="F5506" s="56"/>
    </row>
    <row r="5507" spans="1:6" x14ac:dyDescent="0.25">
      <c r="A5507" s="56">
        <v>34727</v>
      </c>
      <c r="E5507" s="56"/>
      <c r="F5507" s="56"/>
    </row>
    <row r="5508" spans="1:6" x14ac:dyDescent="0.25">
      <c r="A5508" s="56">
        <v>34728</v>
      </c>
      <c r="E5508" s="56"/>
      <c r="F5508" s="56"/>
    </row>
    <row r="5509" spans="1:6" x14ac:dyDescent="0.25">
      <c r="A5509" s="56">
        <v>34729</v>
      </c>
      <c r="E5509" s="56"/>
      <c r="F5509" s="56"/>
    </row>
    <row r="5510" spans="1:6" x14ac:dyDescent="0.25">
      <c r="A5510" s="56">
        <v>34730</v>
      </c>
      <c r="E5510" s="56"/>
      <c r="F5510" s="56"/>
    </row>
    <row r="5511" spans="1:6" x14ac:dyDescent="0.25">
      <c r="A5511" s="56">
        <v>34731</v>
      </c>
      <c r="E5511" s="56"/>
      <c r="F5511" s="56"/>
    </row>
    <row r="5512" spans="1:6" x14ac:dyDescent="0.25">
      <c r="A5512" s="56">
        <v>34732</v>
      </c>
      <c r="E5512" s="56"/>
      <c r="F5512" s="56"/>
    </row>
    <row r="5513" spans="1:6" x14ac:dyDescent="0.25">
      <c r="A5513" s="56">
        <v>34733</v>
      </c>
      <c r="E5513" s="56"/>
      <c r="F5513" s="56"/>
    </row>
    <row r="5514" spans="1:6" x14ac:dyDescent="0.25">
      <c r="A5514" s="56">
        <v>34734</v>
      </c>
      <c r="E5514" s="56"/>
      <c r="F5514" s="56"/>
    </row>
    <row r="5515" spans="1:6" x14ac:dyDescent="0.25">
      <c r="A5515" s="56">
        <v>34735</v>
      </c>
      <c r="E5515" s="56"/>
      <c r="F5515" s="56"/>
    </row>
    <row r="5516" spans="1:6" x14ac:dyDescent="0.25">
      <c r="A5516" s="56">
        <v>34736</v>
      </c>
      <c r="E5516" s="56"/>
      <c r="F5516" s="56"/>
    </row>
    <row r="5517" spans="1:6" x14ac:dyDescent="0.25">
      <c r="A5517" s="56">
        <v>34737</v>
      </c>
      <c r="E5517" s="56"/>
      <c r="F5517" s="56"/>
    </row>
    <row r="5518" spans="1:6" x14ac:dyDescent="0.25">
      <c r="A5518" s="56">
        <v>34738</v>
      </c>
      <c r="E5518" s="56"/>
      <c r="F5518" s="56"/>
    </row>
    <row r="5519" spans="1:6" x14ac:dyDescent="0.25">
      <c r="A5519" s="56">
        <v>34739</v>
      </c>
      <c r="E5519" s="56"/>
      <c r="F5519" s="56"/>
    </row>
    <row r="5520" spans="1:6" x14ac:dyDescent="0.25">
      <c r="A5520" s="56">
        <v>34740</v>
      </c>
      <c r="E5520" s="56"/>
      <c r="F5520" s="56"/>
    </row>
    <row r="5521" spans="1:6" x14ac:dyDescent="0.25">
      <c r="A5521" s="56">
        <v>34741</v>
      </c>
      <c r="E5521" s="56"/>
      <c r="F5521" s="56"/>
    </row>
    <row r="5522" spans="1:6" x14ac:dyDescent="0.25">
      <c r="A5522" s="56">
        <v>34742</v>
      </c>
      <c r="E5522" s="56"/>
      <c r="F5522" s="56"/>
    </row>
    <row r="5523" spans="1:6" x14ac:dyDescent="0.25">
      <c r="A5523" s="56">
        <v>34743</v>
      </c>
      <c r="E5523" s="56"/>
      <c r="F5523" s="56"/>
    </row>
    <row r="5524" spans="1:6" x14ac:dyDescent="0.25">
      <c r="A5524" s="56">
        <v>34744</v>
      </c>
      <c r="E5524" s="56"/>
      <c r="F5524" s="56"/>
    </row>
    <row r="5525" spans="1:6" x14ac:dyDescent="0.25">
      <c r="A5525" s="56">
        <v>34745</v>
      </c>
      <c r="E5525" s="56"/>
      <c r="F5525" s="56"/>
    </row>
    <row r="5526" spans="1:6" x14ac:dyDescent="0.25">
      <c r="A5526" s="56">
        <v>34746</v>
      </c>
      <c r="E5526" s="56"/>
      <c r="F5526" s="56"/>
    </row>
    <row r="5527" spans="1:6" x14ac:dyDescent="0.25">
      <c r="A5527" s="56">
        <v>34747</v>
      </c>
      <c r="E5527" s="56"/>
      <c r="F5527" s="56"/>
    </row>
    <row r="5528" spans="1:6" x14ac:dyDescent="0.25">
      <c r="A5528" s="56">
        <v>34748</v>
      </c>
      <c r="E5528" s="56"/>
      <c r="F5528" s="56"/>
    </row>
    <row r="5529" spans="1:6" x14ac:dyDescent="0.25">
      <c r="A5529" s="56">
        <v>34749</v>
      </c>
      <c r="E5529" s="56"/>
      <c r="F5529" s="56"/>
    </row>
    <row r="5530" spans="1:6" x14ac:dyDescent="0.25">
      <c r="A5530" s="56">
        <v>34750</v>
      </c>
      <c r="E5530" s="56"/>
      <c r="F5530" s="56"/>
    </row>
    <row r="5531" spans="1:6" x14ac:dyDescent="0.25">
      <c r="A5531" s="56">
        <v>34751</v>
      </c>
      <c r="E5531" s="56"/>
      <c r="F5531" s="56"/>
    </row>
    <row r="5532" spans="1:6" x14ac:dyDescent="0.25">
      <c r="A5532" s="56">
        <v>34752</v>
      </c>
      <c r="E5532" s="56"/>
      <c r="F5532" s="56"/>
    </row>
    <row r="5533" spans="1:6" x14ac:dyDescent="0.25">
      <c r="A5533" s="56">
        <v>34753</v>
      </c>
      <c r="E5533" s="56"/>
      <c r="F5533" s="56"/>
    </row>
    <row r="5534" spans="1:6" x14ac:dyDescent="0.25">
      <c r="A5534" s="56">
        <v>34754</v>
      </c>
      <c r="E5534" s="56"/>
      <c r="F5534" s="56"/>
    </row>
    <row r="5535" spans="1:6" x14ac:dyDescent="0.25">
      <c r="A5535" s="56">
        <v>34755</v>
      </c>
      <c r="E5535" s="56"/>
      <c r="F5535" s="56"/>
    </row>
    <row r="5536" spans="1:6" x14ac:dyDescent="0.25">
      <c r="A5536" s="56">
        <v>34756</v>
      </c>
      <c r="E5536" s="56"/>
      <c r="F5536" s="56"/>
    </row>
    <row r="5537" spans="1:6" x14ac:dyDescent="0.25">
      <c r="A5537" s="56">
        <v>34757</v>
      </c>
      <c r="E5537" s="56"/>
      <c r="F5537" s="56"/>
    </row>
    <row r="5538" spans="1:6" x14ac:dyDescent="0.25">
      <c r="A5538" s="56">
        <v>34758</v>
      </c>
      <c r="E5538" s="56"/>
      <c r="F5538" s="56"/>
    </row>
    <row r="5539" spans="1:6" x14ac:dyDescent="0.25">
      <c r="A5539" s="56">
        <v>34759</v>
      </c>
      <c r="E5539" s="56"/>
      <c r="F5539" s="56"/>
    </row>
    <row r="5540" spans="1:6" x14ac:dyDescent="0.25">
      <c r="A5540" s="56">
        <v>34760</v>
      </c>
      <c r="E5540" s="56"/>
      <c r="F5540" s="56"/>
    </row>
    <row r="5541" spans="1:6" x14ac:dyDescent="0.25">
      <c r="A5541" s="56">
        <v>34761</v>
      </c>
      <c r="E5541" s="56"/>
      <c r="F5541" s="56"/>
    </row>
    <row r="5542" spans="1:6" x14ac:dyDescent="0.25">
      <c r="A5542" s="56">
        <v>34762</v>
      </c>
      <c r="E5542" s="56"/>
      <c r="F5542" s="56"/>
    </row>
    <row r="5543" spans="1:6" x14ac:dyDescent="0.25">
      <c r="A5543" s="56">
        <v>34763</v>
      </c>
      <c r="E5543" s="56"/>
      <c r="F5543" s="56"/>
    </row>
    <row r="5544" spans="1:6" x14ac:dyDescent="0.25">
      <c r="A5544" s="56">
        <v>34764</v>
      </c>
      <c r="E5544" s="56"/>
      <c r="F5544" s="56"/>
    </row>
    <row r="5545" spans="1:6" x14ac:dyDescent="0.25">
      <c r="A5545" s="56">
        <v>34765</v>
      </c>
      <c r="E5545" s="56"/>
      <c r="F5545" s="56"/>
    </row>
    <row r="5546" spans="1:6" x14ac:dyDescent="0.25">
      <c r="A5546" s="56">
        <v>34766</v>
      </c>
      <c r="E5546" s="56"/>
      <c r="F5546" s="56"/>
    </row>
    <row r="5547" spans="1:6" x14ac:dyDescent="0.25">
      <c r="A5547" s="56">
        <v>34767</v>
      </c>
      <c r="E5547" s="56"/>
      <c r="F5547" s="56"/>
    </row>
    <row r="5548" spans="1:6" x14ac:dyDescent="0.25">
      <c r="A5548" s="56">
        <v>34768</v>
      </c>
      <c r="E5548" s="56"/>
      <c r="F5548" s="56"/>
    </row>
    <row r="5549" spans="1:6" x14ac:dyDescent="0.25">
      <c r="A5549" s="56">
        <v>34769</v>
      </c>
      <c r="E5549" s="56"/>
      <c r="F5549" s="56"/>
    </row>
    <row r="5550" spans="1:6" x14ac:dyDescent="0.25">
      <c r="A5550" s="56">
        <v>34770</v>
      </c>
      <c r="E5550" s="56"/>
      <c r="F5550" s="56"/>
    </row>
    <row r="5551" spans="1:6" x14ac:dyDescent="0.25">
      <c r="A5551" s="56">
        <v>34771</v>
      </c>
      <c r="E5551" s="56"/>
      <c r="F5551" s="56"/>
    </row>
    <row r="5552" spans="1:6" x14ac:dyDescent="0.25">
      <c r="A5552" s="56">
        <v>34772</v>
      </c>
      <c r="E5552" s="56"/>
      <c r="F5552" s="56"/>
    </row>
    <row r="5553" spans="1:6" x14ac:dyDescent="0.25">
      <c r="A5553" s="56">
        <v>34773</v>
      </c>
      <c r="E5553" s="56"/>
      <c r="F5553" s="56"/>
    </row>
    <row r="5554" spans="1:6" x14ac:dyDescent="0.25">
      <c r="A5554" s="56">
        <v>34774</v>
      </c>
      <c r="E5554" s="56"/>
      <c r="F5554" s="56"/>
    </row>
    <row r="5555" spans="1:6" x14ac:dyDescent="0.25">
      <c r="A5555" s="56">
        <v>34775</v>
      </c>
      <c r="E5555" s="56"/>
      <c r="F5555" s="56"/>
    </row>
    <row r="5556" spans="1:6" x14ac:dyDescent="0.25">
      <c r="A5556" s="56">
        <v>34776</v>
      </c>
      <c r="E5556" s="56"/>
      <c r="F5556" s="56"/>
    </row>
    <row r="5557" spans="1:6" x14ac:dyDescent="0.25">
      <c r="A5557" s="56">
        <v>34777</v>
      </c>
      <c r="E5557" s="56"/>
      <c r="F5557" s="56"/>
    </row>
    <row r="5558" spans="1:6" x14ac:dyDescent="0.25">
      <c r="A5558" s="56">
        <v>34778</v>
      </c>
      <c r="E5558" s="56"/>
      <c r="F5558" s="56"/>
    </row>
    <row r="5559" spans="1:6" x14ac:dyDescent="0.25">
      <c r="A5559" s="56">
        <v>34779</v>
      </c>
      <c r="E5559" s="56"/>
      <c r="F5559" s="56"/>
    </row>
    <row r="5560" spans="1:6" x14ac:dyDescent="0.25">
      <c r="A5560" s="56">
        <v>34780</v>
      </c>
      <c r="E5560" s="56"/>
      <c r="F5560" s="56"/>
    </row>
    <row r="5561" spans="1:6" x14ac:dyDescent="0.25">
      <c r="A5561" s="56">
        <v>34781</v>
      </c>
      <c r="E5561" s="56"/>
      <c r="F5561" s="56"/>
    </row>
    <row r="5562" spans="1:6" x14ac:dyDescent="0.25">
      <c r="A5562" s="56">
        <v>34782</v>
      </c>
      <c r="E5562" s="56"/>
      <c r="F5562" s="56"/>
    </row>
    <row r="5563" spans="1:6" x14ac:dyDescent="0.25">
      <c r="A5563" s="56">
        <v>34783</v>
      </c>
      <c r="E5563" s="56"/>
      <c r="F5563" s="56"/>
    </row>
    <row r="5564" spans="1:6" x14ac:dyDescent="0.25">
      <c r="A5564" s="56">
        <v>34784</v>
      </c>
      <c r="E5564" s="56"/>
      <c r="F5564" s="56"/>
    </row>
    <row r="5565" spans="1:6" x14ac:dyDescent="0.25">
      <c r="A5565" s="56">
        <v>34785</v>
      </c>
      <c r="E5565" s="56"/>
      <c r="F5565" s="56"/>
    </row>
    <row r="5566" spans="1:6" x14ac:dyDescent="0.25">
      <c r="A5566" s="56">
        <v>34786</v>
      </c>
      <c r="E5566" s="56"/>
      <c r="F5566" s="56"/>
    </row>
    <row r="5567" spans="1:6" x14ac:dyDescent="0.25">
      <c r="A5567" s="56">
        <v>34787</v>
      </c>
      <c r="E5567" s="56"/>
      <c r="F5567" s="56"/>
    </row>
    <row r="5568" spans="1:6" x14ac:dyDescent="0.25">
      <c r="A5568" s="56">
        <v>34788</v>
      </c>
      <c r="E5568" s="56"/>
      <c r="F5568" s="56"/>
    </row>
    <row r="5569" spans="1:6" x14ac:dyDescent="0.25">
      <c r="A5569" s="56">
        <v>34789</v>
      </c>
      <c r="E5569" s="56"/>
      <c r="F5569" s="56"/>
    </row>
    <row r="5570" spans="1:6" x14ac:dyDescent="0.25">
      <c r="A5570" s="56">
        <v>34790</v>
      </c>
      <c r="E5570" s="56"/>
      <c r="F5570" s="56"/>
    </row>
    <row r="5571" spans="1:6" x14ac:dyDescent="0.25">
      <c r="A5571" s="56">
        <v>34791</v>
      </c>
      <c r="E5571" s="56"/>
      <c r="F5571" s="56"/>
    </row>
    <row r="5572" spans="1:6" x14ac:dyDescent="0.25">
      <c r="A5572" s="56">
        <v>34792</v>
      </c>
      <c r="E5572" s="56"/>
      <c r="F5572" s="56"/>
    </row>
    <row r="5573" spans="1:6" x14ac:dyDescent="0.25">
      <c r="A5573" s="56">
        <v>34793</v>
      </c>
      <c r="E5573" s="56"/>
      <c r="F5573" s="56"/>
    </row>
    <row r="5574" spans="1:6" x14ac:dyDescent="0.25">
      <c r="A5574" s="56">
        <v>34794</v>
      </c>
      <c r="E5574" s="56"/>
      <c r="F5574" s="56"/>
    </row>
    <row r="5575" spans="1:6" x14ac:dyDescent="0.25">
      <c r="A5575" s="56">
        <v>34795</v>
      </c>
      <c r="E5575" s="56"/>
      <c r="F5575" s="56"/>
    </row>
    <row r="5576" spans="1:6" x14ac:dyDescent="0.25">
      <c r="A5576" s="56">
        <v>34796</v>
      </c>
      <c r="E5576" s="56"/>
      <c r="F5576" s="56"/>
    </row>
    <row r="5577" spans="1:6" x14ac:dyDescent="0.25">
      <c r="A5577" s="56">
        <v>34797</v>
      </c>
      <c r="E5577" s="56"/>
      <c r="F5577" s="56"/>
    </row>
    <row r="5578" spans="1:6" x14ac:dyDescent="0.25">
      <c r="A5578" s="56">
        <v>34798</v>
      </c>
      <c r="E5578" s="56"/>
      <c r="F5578" s="56"/>
    </row>
    <row r="5579" spans="1:6" x14ac:dyDescent="0.25">
      <c r="A5579" s="56">
        <v>34799</v>
      </c>
      <c r="E5579" s="56"/>
      <c r="F5579" s="56"/>
    </row>
    <row r="5580" spans="1:6" x14ac:dyDescent="0.25">
      <c r="A5580" s="56">
        <v>34800</v>
      </c>
      <c r="E5580" s="56"/>
      <c r="F5580" s="56"/>
    </row>
    <row r="5581" spans="1:6" x14ac:dyDescent="0.25">
      <c r="A5581" s="56">
        <v>34801</v>
      </c>
      <c r="E5581" s="56"/>
      <c r="F5581" s="56"/>
    </row>
    <row r="5582" spans="1:6" x14ac:dyDescent="0.25">
      <c r="A5582" s="56">
        <v>34802</v>
      </c>
      <c r="E5582" s="56"/>
      <c r="F5582" s="56"/>
    </row>
    <row r="5583" spans="1:6" x14ac:dyDescent="0.25">
      <c r="A5583" s="56">
        <v>34803</v>
      </c>
      <c r="E5583" s="56"/>
      <c r="F5583" s="56"/>
    </row>
    <row r="5584" spans="1:6" x14ac:dyDescent="0.25">
      <c r="A5584" s="56">
        <v>34804</v>
      </c>
      <c r="E5584" s="56"/>
      <c r="F5584" s="56"/>
    </row>
    <row r="5585" spans="1:6" x14ac:dyDescent="0.25">
      <c r="A5585" s="56">
        <v>34805</v>
      </c>
      <c r="E5585" s="56"/>
      <c r="F5585" s="56"/>
    </row>
    <row r="5586" spans="1:6" x14ac:dyDescent="0.25">
      <c r="A5586" s="56">
        <v>34806</v>
      </c>
      <c r="E5586" s="56"/>
      <c r="F5586" s="56"/>
    </row>
    <row r="5587" spans="1:6" x14ac:dyDescent="0.25">
      <c r="A5587" s="56">
        <v>34807</v>
      </c>
      <c r="E5587" s="56"/>
      <c r="F5587" s="56"/>
    </row>
    <row r="5588" spans="1:6" x14ac:dyDescent="0.25">
      <c r="A5588" s="56">
        <v>34808</v>
      </c>
      <c r="E5588" s="56"/>
      <c r="F5588" s="56"/>
    </row>
    <row r="5589" spans="1:6" x14ac:dyDescent="0.25">
      <c r="A5589" s="56">
        <v>34809</v>
      </c>
      <c r="E5589" s="56"/>
      <c r="F5589" s="56"/>
    </row>
    <row r="5590" spans="1:6" x14ac:dyDescent="0.25">
      <c r="A5590" s="56">
        <v>34810</v>
      </c>
      <c r="E5590" s="56"/>
      <c r="F5590" s="56"/>
    </row>
    <row r="5591" spans="1:6" x14ac:dyDescent="0.25">
      <c r="A5591" s="56">
        <v>34811</v>
      </c>
      <c r="E5591" s="56"/>
      <c r="F5591" s="56"/>
    </row>
    <row r="5592" spans="1:6" x14ac:dyDescent="0.25">
      <c r="A5592" s="56">
        <v>34812</v>
      </c>
      <c r="E5592" s="56"/>
      <c r="F5592" s="56"/>
    </row>
    <row r="5593" spans="1:6" x14ac:dyDescent="0.25">
      <c r="A5593" s="56">
        <v>34813</v>
      </c>
      <c r="E5593" s="56"/>
      <c r="F5593" s="56"/>
    </row>
    <row r="5594" spans="1:6" x14ac:dyDescent="0.25">
      <c r="A5594" s="56">
        <v>34814</v>
      </c>
      <c r="E5594" s="56"/>
      <c r="F5594" s="56"/>
    </row>
    <row r="5595" spans="1:6" x14ac:dyDescent="0.25">
      <c r="A5595" s="56">
        <v>34815</v>
      </c>
      <c r="E5595" s="56"/>
      <c r="F5595" s="56"/>
    </row>
    <row r="5596" spans="1:6" x14ac:dyDescent="0.25">
      <c r="A5596" s="56">
        <v>34816</v>
      </c>
      <c r="E5596" s="56"/>
      <c r="F5596" s="56"/>
    </row>
    <row r="5597" spans="1:6" x14ac:dyDescent="0.25">
      <c r="A5597" s="56">
        <v>34817</v>
      </c>
      <c r="E5597" s="56"/>
      <c r="F5597" s="56"/>
    </row>
    <row r="5598" spans="1:6" x14ac:dyDescent="0.25">
      <c r="A5598" s="56">
        <v>34818</v>
      </c>
      <c r="E5598" s="56"/>
      <c r="F5598" s="56"/>
    </row>
    <row r="5599" spans="1:6" x14ac:dyDescent="0.25">
      <c r="A5599" s="56">
        <v>34819</v>
      </c>
      <c r="E5599" s="56"/>
      <c r="F5599" s="56"/>
    </row>
    <row r="5600" spans="1:6" x14ac:dyDescent="0.25">
      <c r="A5600" s="56">
        <v>34820</v>
      </c>
      <c r="E5600" s="56"/>
      <c r="F5600" s="56"/>
    </row>
    <row r="5601" spans="1:6" x14ac:dyDescent="0.25">
      <c r="A5601" s="56">
        <v>34821</v>
      </c>
      <c r="E5601" s="56"/>
      <c r="F5601" s="56"/>
    </row>
    <row r="5602" spans="1:6" x14ac:dyDescent="0.25">
      <c r="A5602" s="56">
        <v>34822</v>
      </c>
      <c r="E5602" s="56"/>
      <c r="F5602" s="56"/>
    </row>
    <row r="5603" spans="1:6" x14ac:dyDescent="0.25">
      <c r="A5603" s="56">
        <v>34823</v>
      </c>
      <c r="E5603" s="56"/>
      <c r="F5603" s="56"/>
    </row>
    <row r="5604" spans="1:6" x14ac:dyDescent="0.25">
      <c r="A5604" s="56">
        <v>34824</v>
      </c>
      <c r="E5604" s="56"/>
      <c r="F5604" s="56"/>
    </row>
    <row r="5605" spans="1:6" x14ac:dyDescent="0.25">
      <c r="A5605" s="56">
        <v>34825</v>
      </c>
      <c r="E5605" s="56"/>
      <c r="F5605" s="56"/>
    </row>
    <row r="5606" spans="1:6" x14ac:dyDescent="0.25">
      <c r="A5606" s="56">
        <v>34826</v>
      </c>
      <c r="E5606" s="56"/>
      <c r="F5606" s="56"/>
    </row>
    <row r="5607" spans="1:6" x14ac:dyDescent="0.25">
      <c r="A5607" s="56">
        <v>34827</v>
      </c>
      <c r="E5607" s="56"/>
      <c r="F5607" s="56"/>
    </row>
    <row r="5608" spans="1:6" x14ac:dyDescent="0.25">
      <c r="A5608" s="56">
        <v>34828</v>
      </c>
      <c r="E5608" s="56"/>
      <c r="F5608" s="56"/>
    </row>
    <row r="5609" spans="1:6" x14ac:dyDescent="0.25">
      <c r="A5609" s="56">
        <v>34829</v>
      </c>
      <c r="E5609" s="56"/>
      <c r="F5609" s="56"/>
    </row>
    <row r="5610" spans="1:6" x14ac:dyDescent="0.25">
      <c r="A5610" s="56">
        <v>34830</v>
      </c>
      <c r="E5610" s="56"/>
      <c r="F5610" s="56"/>
    </row>
    <row r="5611" spans="1:6" x14ac:dyDescent="0.25">
      <c r="A5611" s="56">
        <v>34831</v>
      </c>
      <c r="E5611" s="56"/>
      <c r="F5611" s="56"/>
    </row>
    <row r="5612" spans="1:6" x14ac:dyDescent="0.25">
      <c r="A5612" s="56">
        <v>34832</v>
      </c>
      <c r="E5612" s="56"/>
      <c r="F5612" s="56"/>
    </row>
    <row r="5613" spans="1:6" x14ac:dyDescent="0.25">
      <c r="A5613" s="56">
        <v>34833</v>
      </c>
      <c r="E5613" s="56"/>
      <c r="F5613" s="56"/>
    </row>
    <row r="5614" spans="1:6" x14ac:dyDescent="0.25">
      <c r="A5614" s="56">
        <v>34834</v>
      </c>
      <c r="E5614" s="56"/>
      <c r="F5614" s="56"/>
    </row>
    <row r="5615" spans="1:6" x14ac:dyDescent="0.25">
      <c r="A5615" s="56">
        <v>34835</v>
      </c>
      <c r="E5615" s="56"/>
      <c r="F5615" s="56"/>
    </row>
    <row r="5616" spans="1:6" x14ac:dyDescent="0.25">
      <c r="A5616" s="56">
        <v>34836</v>
      </c>
      <c r="E5616" s="56"/>
      <c r="F5616" s="56"/>
    </row>
    <row r="5617" spans="1:6" x14ac:dyDescent="0.25">
      <c r="A5617" s="56">
        <v>34837</v>
      </c>
      <c r="E5617" s="56"/>
      <c r="F5617" s="56"/>
    </row>
    <row r="5618" spans="1:6" x14ac:dyDescent="0.25">
      <c r="A5618" s="56">
        <v>34838</v>
      </c>
      <c r="E5618" s="56"/>
      <c r="F5618" s="56"/>
    </row>
    <row r="5619" spans="1:6" x14ac:dyDescent="0.25">
      <c r="A5619" s="56">
        <v>34839</v>
      </c>
      <c r="E5619" s="56"/>
      <c r="F5619" s="56"/>
    </row>
    <row r="5620" spans="1:6" x14ac:dyDescent="0.25">
      <c r="A5620" s="56">
        <v>34840</v>
      </c>
      <c r="E5620" s="56"/>
      <c r="F5620" s="56"/>
    </row>
    <row r="5621" spans="1:6" x14ac:dyDescent="0.25">
      <c r="A5621" s="56">
        <v>34841</v>
      </c>
      <c r="E5621" s="56"/>
      <c r="F5621" s="56"/>
    </row>
    <row r="5622" spans="1:6" x14ac:dyDescent="0.25">
      <c r="A5622" s="56">
        <v>34842</v>
      </c>
      <c r="E5622" s="56"/>
      <c r="F5622" s="56"/>
    </row>
    <row r="5623" spans="1:6" x14ac:dyDescent="0.25">
      <c r="A5623" s="56">
        <v>34843</v>
      </c>
      <c r="E5623" s="56"/>
      <c r="F5623" s="56"/>
    </row>
    <row r="5624" spans="1:6" x14ac:dyDescent="0.25">
      <c r="A5624" s="56">
        <v>34844</v>
      </c>
      <c r="E5624" s="56"/>
      <c r="F5624" s="56"/>
    </row>
    <row r="5625" spans="1:6" x14ac:dyDescent="0.25">
      <c r="A5625" s="56">
        <v>34845</v>
      </c>
      <c r="E5625" s="56"/>
      <c r="F5625" s="56"/>
    </row>
    <row r="5626" spans="1:6" x14ac:dyDescent="0.25">
      <c r="A5626" s="56">
        <v>34846</v>
      </c>
      <c r="E5626" s="56"/>
      <c r="F5626" s="56"/>
    </row>
    <row r="5627" spans="1:6" x14ac:dyDescent="0.25">
      <c r="A5627" s="56">
        <v>34847</v>
      </c>
      <c r="E5627" s="56"/>
      <c r="F5627" s="56"/>
    </row>
    <row r="5628" spans="1:6" x14ac:dyDescent="0.25">
      <c r="A5628" s="56">
        <v>34848</v>
      </c>
      <c r="E5628" s="56"/>
      <c r="F5628" s="56"/>
    </row>
    <row r="5629" spans="1:6" x14ac:dyDescent="0.25">
      <c r="A5629" s="56">
        <v>34849</v>
      </c>
      <c r="E5629" s="56"/>
      <c r="F5629" s="56"/>
    </row>
    <row r="5630" spans="1:6" x14ac:dyDescent="0.25">
      <c r="A5630" s="56">
        <v>34850</v>
      </c>
      <c r="E5630" s="56"/>
      <c r="F5630" s="56"/>
    </row>
    <row r="5631" spans="1:6" x14ac:dyDescent="0.25">
      <c r="A5631" s="56">
        <v>34851</v>
      </c>
      <c r="E5631" s="56"/>
      <c r="F5631" s="56"/>
    </row>
    <row r="5632" spans="1:6" x14ac:dyDescent="0.25">
      <c r="A5632" s="56">
        <v>34852</v>
      </c>
      <c r="E5632" s="56"/>
      <c r="F5632" s="56"/>
    </row>
    <row r="5633" spans="1:6" x14ac:dyDescent="0.25">
      <c r="A5633" s="56">
        <v>34853</v>
      </c>
      <c r="E5633" s="56"/>
      <c r="F5633" s="56"/>
    </row>
    <row r="5634" spans="1:6" x14ac:dyDescent="0.25">
      <c r="A5634" s="56">
        <v>34854</v>
      </c>
      <c r="E5634" s="56"/>
      <c r="F5634" s="56"/>
    </row>
    <row r="5635" spans="1:6" x14ac:dyDescent="0.25">
      <c r="A5635" s="56">
        <v>34855</v>
      </c>
      <c r="E5635" s="56"/>
      <c r="F5635" s="56"/>
    </row>
    <row r="5636" spans="1:6" x14ac:dyDescent="0.25">
      <c r="A5636" s="56">
        <v>34856</v>
      </c>
      <c r="E5636" s="56"/>
      <c r="F5636" s="56"/>
    </row>
    <row r="5637" spans="1:6" x14ac:dyDescent="0.25">
      <c r="A5637" s="56">
        <v>34857</v>
      </c>
      <c r="E5637" s="56"/>
      <c r="F5637" s="56"/>
    </row>
    <row r="5638" spans="1:6" x14ac:dyDescent="0.25">
      <c r="A5638" s="56">
        <v>34858</v>
      </c>
      <c r="E5638" s="56"/>
      <c r="F5638" s="56"/>
    </row>
    <row r="5639" spans="1:6" x14ac:dyDescent="0.25">
      <c r="A5639" s="56">
        <v>34859</v>
      </c>
      <c r="E5639" s="56"/>
      <c r="F5639" s="56"/>
    </row>
    <row r="5640" spans="1:6" x14ac:dyDescent="0.25">
      <c r="A5640" s="56">
        <v>34860</v>
      </c>
      <c r="E5640" s="56"/>
      <c r="F5640" s="56"/>
    </row>
    <row r="5641" spans="1:6" x14ac:dyDescent="0.25">
      <c r="A5641" s="56">
        <v>34861</v>
      </c>
      <c r="E5641" s="56"/>
      <c r="F5641" s="56"/>
    </row>
    <row r="5642" spans="1:6" x14ac:dyDescent="0.25">
      <c r="A5642" s="56">
        <v>34862</v>
      </c>
      <c r="E5642" s="56"/>
      <c r="F5642" s="56"/>
    </row>
    <row r="5643" spans="1:6" x14ac:dyDescent="0.25">
      <c r="A5643" s="56">
        <v>34863</v>
      </c>
      <c r="E5643" s="56"/>
      <c r="F5643" s="56"/>
    </row>
    <row r="5644" spans="1:6" x14ac:dyDescent="0.25">
      <c r="A5644" s="56">
        <v>34864</v>
      </c>
      <c r="E5644" s="56"/>
      <c r="F5644" s="56"/>
    </row>
    <row r="5645" spans="1:6" x14ac:dyDescent="0.25">
      <c r="A5645" s="56">
        <v>34865</v>
      </c>
      <c r="E5645" s="56"/>
      <c r="F5645" s="56"/>
    </row>
    <row r="5646" spans="1:6" x14ac:dyDescent="0.25">
      <c r="A5646" s="56">
        <v>34866</v>
      </c>
      <c r="E5646" s="56"/>
      <c r="F5646" s="56"/>
    </row>
    <row r="5647" spans="1:6" x14ac:dyDescent="0.25">
      <c r="A5647" s="56">
        <v>34867</v>
      </c>
      <c r="E5647" s="56"/>
      <c r="F5647" s="56"/>
    </row>
    <row r="5648" spans="1:6" x14ac:dyDescent="0.25">
      <c r="A5648" s="56">
        <v>34868</v>
      </c>
      <c r="E5648" s="56"/>
      <c r="F5648" s="56"/>
    </row>
    <row r="5649" spans="1:6" x14ac:dyDescent="0.25">
      <c r="A5649" s="56">
        <v>34869</v>
      </c>
      <c r="E5649" s="56"/>
      <c r="F5649" s="56"/>
    </row>
    <row r="5650" spans="1:6" x14ac:dyDescent="0.25">
      <c r="A5650" s="56">
        <v>34870</v>
      </c>
      <c r="E5650" s="56"/>
      <c r="F5650" s="56"/>
    </row>
    <row r="5651" spans="1:6" x14ac:dyDescent="0.25">
      <c r="A5651" s="56">
        <v>34871</v>
      </c>
      <c r="E5651" s="56"/>
      <c r="F5651" s="56"/>
    </row>
    <row r="5652" spans="1:6" x14ac:dyDescent="0.25">
      <c r="A5652" s="56">
        <v>34872</v>
      </c>
      <c r="E5652" s="56"/>
      <c r="F5652" s="56"/>
    </row>
    <row r="5653" spans="1:6" x14ac:dyDescent="0.25">
      <c r="A5653" s="56">
        <v>34873</v>
      </c>
      <c r="E5653" s="56"/>
      <c r="F5653" s="56"/>
    </row>
    <row r="5654" spans="1:6" x14ac:dyDescent="0.25">
      <c r="A5654" s="56">
        <v>34874</v>
      </c>
      <c r="E5654" s="56"/>
      <c r="F5654" s="56"/>
    </row>
    <row r="5655" spans="1:6" x14ac:dyDescent="0.25">
      <c r="A5655" s="56">
        <v>34875</v>
      </c>
      <c r="E5655" s="56"/>
      <c r="F5655" s="56"/>
    </row>
    <row r="5656" spans="1:6" x14ac:dyDescent="0.25">
      <c r="A5656" s="56">
        <v>34876</v>
      </c>
      <c r="E5656" s="56"/>
      <c r="F5656" s="56"/>
    </row>
    <row r="5657" spans="1:6" x14ac:dyDescent="0.25">
      <c r="A5657" s="56">
        <v>34877</v>
      </c>
      <c r="E5657" s="56"/>
      <c r="F5657" s="56"/>
    </row>
    <row r="5658" spans="1:6" x14ac:dyDescent="0.25">
      <c r="A5658" s="56">
        <v>34878</v>
      </c>
      <c r="E5658" s="56"/>
      <c r="F5658" s="56"/>
    </row>
    <row r="5659" spans="1:6" x14ac:dyDescent="0.25">
      <c r="A5659" s="56">
        <v>34879</v>
      </c>
      <c r="E5659" s="56"/>
      <c r="F5659" s="56"/>
    </row>
    <row r="5660" spans="1:6" x14ac:dyDescent="0.25">
      <c r="A5660" s="56">
        <v>34880</v>
      </c>
      <c r="E5660" s="56"/>
      <c r="F5660" s="56"/>
    </row>
    <row r="5661" spans="1:6" x14ac:dyDescent="0.25">
      <c r="A5661" s="56">
        <v>34881</v>
      </c>
      <c r="E5661" s="56"/>
      <c r="F5661" s="56"/>
    </row>
    <row r="5662" spans="1:6" x14ac:dyDescent="0.25">
      <c r="A5662" s="56">
        <v>34882</v>
      </c>
      <c r="E5662" s="56"/>
      <c r="F5662" s="56"/>
    </row>
    <row r="5663" spans="1:6" x14ac:dyDescent="0.25">
      <c r="A5663" s="56">
        <v>34883</v>
      </c>
      <c r="E5663" s="56"/>
      <c r="F5663" s="56"/>
    </row>
    <row r="5664" spans="1:6" x14ac:dyDescent="0.25">
      <c r="A5664" s="56">
        <v>34884</v>
      </c>
      <c r="E5664" s="56"/>
      <c r="F5664" s="56"/>
    </row>
    <row r="5665" spans="1:6" x14ac:dyDescent="0.25">
      <c r="A5665" s="56">
        <v>34885</v>
      </c>
      <c r="E5665" s="56"/>
      <c r="F5665" s="56"/>
    </row>
    <row r="5666" spans="1:6" x14ac:dyDescent="0.25">
      <c r="A5666" s="56">
        <v>34886</v>
      </c>
      <c r="E5666" s="56"/>
      <c r="F5666" s="56"/>
    </row>
    <row r="5667" spans="1:6" x14ac:dyDescent="0.25">
      <c r="A5667" s="56">
        <v>34887</v>
      </c>
      <c r="E5667" s="56"/>
      <c r="F5667" s="56"/>
    </row>
    <row r="5668" spans="1:6" x14ac:dyDescent="0.25">
      <c r="A5668" s="56">
        <v>34888</v>
      </c>
      <c r="E5668" s="56"/>
      <c r="F5668" s="56"/>
    </row>
    <row r="5669" spans="1:6" x14ac:dyDescent="0.25">
      <c r="A5669" s="56">
        <v>34889</v>
      </c>
      <c r="E5669" s="56"/>
      <c r="F5669" s="56"/>
    </row>
    <row r="5670" spans="1:6" x14ac:dyDescent="0.25">
      <c r="A5670" s="56">
        <v>34890</v>
      </c>
      <c r="E5670" s="56"/>
      <c r="F5670" s="56"/>
    </row>
    <row r="5671" spans="1:6" x14ac:dyDescent="0.25">
      <c r="A5671" s="56">
        <v>34891</v>
      </c>
      <c r="E5671" s="56"/>
      <c r="F5671" s="56"/>
    </row>
    <row r="5672" spans="1:6" x14ac:dyDescent="0.25">
      <c r="A5672" s="56">
        <v>34892</v>
      </c>
      <c r="E5672" s="56"/>
      <c r="F5672" s="56"/>
    </row>
    <row r="5673" spans="1:6" x14ac:dyDescent="0.25">
      <c r="A5673" s="56">
        <v>34893</v>
      </c>
      <c r="E5673" s="56"/>
      <c r="F5673" s="56"/>
    </row>
    <row r="5674" spans="1:6" x14ac:dyDescent="0.25">
      <c r="A5674" s="56">
        <v>34894</v>
      </c>
      <c r="E5674" s="56"/>
      <c r="F5674" s="56"/>
    </row>
    <row r="5675" spans="1:6" x14ac:dyDescent="0.25">
      <c r="A5675" s="56">
        <v>34895</v>
      </c>
      <c r="E5675" s="56"/>
      <c r="F5675" s="56"/>
    </row>
    <row r="5676" spans="1:6" x14ac:dyDescent="0.25">
      <c r="A5676" s="56">
        <v>34896</v>
      </c>
      <c r="E5676" s="56"/>
      <c r="F5676" s="56"/>
    </row>
    <row r="5677" spans="1:6" x14ac:dyDescent="0.25">
      <c r="A5677" s="56">
        <v>34897</v>
      </c>
      <c r="E5677" s="56"/>
      <c r="F5677" s="56"/>
    </row>
    <row r="5678" spans="1:6" x14ac:dyDescent="0.25">
      <c r="A5678" s="56">
        <v>34898</v>
      </c>
      <c r="E5678" s="56"/>
      <c r="F5678" s="56"/>
    </row>
    <row r="5679" spans="1:6" x14ac:dyDescent="0.25">
      <c r="A5679" s="56">
        <v>34899</v>
      </c>
      <c r="E5679" s="56"/>
      <c r="F5679" s="56"/>
    </row>
    <row r="5680" spans="1:6" x14ac:dyDescent="0.25">
      <c r="A5680" s="56">
        <v>34900</v>
      </c>
      <c r="E5680" s="56"/>
      <c r="F5680" s="56"/>
    </row>
    <row r="5681" spans="1:6" x14ac:dyDescent="0.25">
      <c r="A5681" s="56">
        <v>34901</v>
      </c>
      <c r="E5681" s="56"/>
      <c r="F5681" s="56"/>
    </row>
    <row r="5682" spans="1:6" x14ac:dyDescent="0.25">
      <c r="A5682" s="56">
        <v>34902</v>
      </c>
      <c r="E5682" s="56"/>
      <c r="F5682" s="56"/>
    </row>
    <row r="5683" spans="1:6" x14ac:dyDescent="0.25">
      <c r="A5683" s="56">
        <v>34903</v>
      </c>
      <c r="E5683" s="56"/>
      <c r="F5683" s="56"/>
    </row>
    <row r="5684" spans="1:6" x14ac:dyDescent="0.25">
      <c r="A5684" s="56">
        <v>34904</v>
      </c>
      <c r="E5684" s="56"/>
      <c r="F5684" s="56"/>
    </row>
    <row r="5685" spans="1:6" x14ac:dyDescent="0.25">
      <c r="A5685" s="56">
        <v>34905</v>
      </c>
      <c r="E5685" s="56"/>
      <c r="F5685" s="56"/>
    </row>
    <row r="5686" spans="1:6" x14ac:dyDescent="0.25">
      <c r="A5686" s="56">
        <v>34906</v>
      </c>
      <c r="E5686" s="56"/>
      <c r="F5686" s="56"/>
    </row>
    <row r="5687" spans="1:6" x14ac:dyDescent="0.25">
      <c r="A5687" s="56">
        <v>34907</v>
      </c>
      <c r="E5687" s="56"/>
      <c r="F5687" s="56"/>
    </row>
    <row r="5688" spans="1:6" x14ac:dyDescent="0.25">
      <c r="A5688" s="56">
        <v>34908</v>
      </c>
      <c r="E5688" s="56"/>
      <c r="F5688" s="56"/>
    </row>
    <row r="5689" spans="1:6" x14ac:dyDescent="0.25">
      <c r="A5689" s="56">
        <v>34909</v>
      </c>
      <c r="E5689" s="56"/>
      <c r="F5689" s="56"/>
    </row>
    <row r="5690" spans="1:6" x14ac:dyDescent="0.25">
      <c r="A5690" s="56">
        <v>34910</v>
      </c>
      <c r="E5690" s="56"/>
      <c r="F5690" s="56"/>
    </row>
    <row r="5691" spans="1:6" x14ac:dyDescent="0.25">
      <c r="A5691" s="56">
        <v>34911</v>
      </c>
      <c r="E5691" s="56"/>
      <c r="F5691" s="56"/>
    </row>
    <row r="5692" spans="1:6" x14ac:dyDescent="0.25">
      <c r="A5692" s="56">
        <v>34912</v>
      </c>
      <c r="E5692" s="56"/>
      <c r="F5692" s="56"/>
    </row>
    <row r="5693" spans="1:6" x14ac:dyDescent="0.25">
      <c r="A5693" s="56">
        <v>34913</v>
      </c>
      <c r="E5693" s="56"/>
      <c r="F5693" s="56"/>
    </row>
    <row r="5694" spans="1:6" x14ac:dyDescent="0.25">
      <c r="A5694" s="56">
        <v>34914</v>
      </c>
      <c r="E5694" s="56"/>
      <c r="F5694" s="56"/>
    </row>
    <row r="5695" spans="1:6" x14ac:dyDescent="0.25">
      <c r="A5695" s="56">
        <v>34915</v>
      </c>
      <c r="E5695" s="56"/>
      <c r="F5695" s="56"/>
    </row>
    <row r="5696" spans="1:6" x14ac:dyDescent="0.25">
      <c r="A5696" s="56">
        <v>34916</v>
      </c>
      <c r="E5696" s="56"/>
      <c r="F5696" s="56"/>
    </row>
    <row r="5697" spans="1:6" x14ac:dyDescent="0.25">
      <c r="A5697" s="56">
        <v>34917</v>
      </c>
      <c r="E5697" s="56"/>
      <c r="F5697" s="56"/>
    </row>
    <row r="5698" spans="1:6" x14ac:dyDescent="0.25">
      <c r="A5698" s="56">
        <v>34918</v>
      </c>
      <c r="E5698" s="56"/>
      <c r="F5698" s="56"/>
    </row>
    <row r="5699" spans="1:6" x14ac:dyDescent="0.25">
      <c r="A5699" s="56">
        <v>34919</v>
      </c>
      <c r="E5699" s="56"/>
      <c r="F5699" s="56"/>
    </row>
    <row r="5700" spans="1:6" x14ac:dyDescent="0.25">
      <c r="A5700" s="56">
        <v>34920</v>
      </c>
      <c r="E5700" s="56"/>
      <c r="F5700" s="56"/>
    </row>
    <row r="5701" spans="1:6" x14ac:dyDescent="0.25">
      <c r="A5701" s="56">
        <v>34921</v>
      </c>
      <c r="E5701" s="56"/>
      <c r="F5701" s="56"/>
    </row>
    <row r="5702" spans="1:6" x14ac:dyDescent="0.25">
      <c r="A5702" s="56">
        <v>34922</v>
      </c>
      <c r="E5702" s="56"/>
      <c r="F5702" s="56"/>
    </row>
    <row r="5703" spans="1:6" x14ac:dyDescent="0.25">
      <c r="A5703" s="56">
        <v>34923</v>
      </c>
      <c r="E5703" s="56"/>
      <c r="F5703" s="56"/>
    </row>
    <row r="5704" spans="1:6" x14ac:dyDescent="0.25">
      <c r="A5704" s="56">
        <v>34924</v>
      </c>
      <c r="E5704" s="56"/>
      <c r="F5704" s="56"/>
    </row>
    <row r="5705" spans="1:6" x14ac:dyDescent="0.25">
      <c r="A5705" s="56">
        <v>34925</v>
      </c>
      <c r="E5705" s="56"/>
      <c r="F5705" s="56"/>
    </row>
    <row r="5706" spans="1:6" x14ac:dyDescent="0.25">
      <c r="A5706" s="56">
        <v>34926</v>
      </c>
      <c r="E5706" s="56"/>
      <c r="F5706" s="56"/>
    </row>
    <row r="5707" spans="1:6" x14ac:dyDescent="0.25">
      <c r="A5707" s="56">
        <v>34927</v>
      </c>
      <c r="E5707" s="56"/>
      <c r="F5707" s="56"/>
    </row>
    <row r="5708" spans="1:6" x14ac:dyDescent="0.25">
      <c r="A5708" s="56">
        <v>34928</v>
      </c>
      <c r="E5708" s="56"/>
      <c r="F5708" s="56"/>
    </row>
    <row r="5709" spans="1:6" x14ac:dyDescent="0.25">
      <c r="A5709" s="56">
        <v>34929</v>
      </c>
      <c r="E5709" s="56"/>
      <c r="F5709" s="56"/>
    </row>
    <row r="5710" spans="1:6" x14ac:dyDescent="0.25">
      <c r="A5710" s="56">
        <v>34930</v>
      </c>
      <c r="E5710" s="56"/>
      <c r="F5710" s="56"/>
    </row>
    <row r="5711" spans="1:6" x14ac:dyDescent="0.25">
      <c r="A5711" s="56">
        <v>34931</v>
      </c>
      <c r="E5711" s="56"/>
      <c r="F5711" s="56"/>
    </row>
    <row r="5712" spans="1:6" x14ac:dyDescent="0.25">
      <c r="A5712" s="56">
        <v>34932</v>
      </c>
      <c r="E5712" s="56"/>
      <c r="F5712" s="56"/>
    </row>
    <row r="5713" spans="1:6" x14ac:dyDescent="0.25">
      <c r="A5713" s="56">
        <v>34933</v>
      </c>
      <c r="E5713" s="56"/>
      <c r="F5713" s="56"/>
    </row>
    <row r="5714" spans="1:6" x14ac:dyDescent="0.25">
      <c r="A5714" s="56">
        <v>34934</v>
      </c>
      <c r="E5714" s="56"/>
      <c r="F5714" s="56"/>
    </row>
    <row r="5715" spans="1:6" x14ac:dyDescent="0.25">
      <c r="A5715" s="56">
        <v>34935</v>
      </c>
      <c r="E5715" s="56"/>
      <c r="F5715" s="56"/>
    </row>
    <row r="5716" spans="1:6" x14ac:dyDescent="0.25">
      <c r="A5716" s="56">
        <v>34936</v>
      </c>
      <c r="E5716" s="56"/>
      <c r="F5716" s="56"/>
    </row>
    <row r="5717" spans="1:6" x14ac:dyDescent="0.25">
      <c r="A5717" s="56">
        <v>34937</v>
      </c>
      <c r="E5717" s="56"/>
      <c r="F5717" s="56"/>
    </row>
    <row r="5718" spans="1:6" x14ac:dyDescent="0.25">
      <c r="A5718" s="56">
        <v>34938</v>
      </c>
      <c r="E5718" s="56"/>
      <c r="F5718" s="56"/>
    </row>
    <row r="5719" spans="1:6" x14ac:dyDescent="0.25">
      <c r="A5719" s="56">
        <v>34939</v>
      </c>
      <c r="E5719" s="56"/>
      <c r="F5719" s="56"/>
    </row>
    <row r="5720" spans="1:6" x14ac:dyDescent="0.25">
      <c r="A5720" s="56">
        <v>34940</v>
      </c>
      <c r="E5720" s="56"/>
      <c r="F5720" s="56"/>
    </row>
    <row r="5721" spans="1:6" x14ac:dyDescent="0.25">
      <c r="A5721" s="56">
        <v>34941</v>
      </c>
      <c r="E5721" s="56"/>
      <c r="F5721" s="56"/>
    </row>
    <row r="5722" spans="1:6" x14ac:dyDescent="0.25">
      <c r="A5722" s="56">
        <v>34942</v>
      </c>
      <c r="E5722" s="56"/>
      <c r="F5722" s="56"/>
    </row>
    <row r="5723" spans="1:6" x14ac:dyDescent="0.25">
      <c r="A5723" s="56">
        <v>34943</v>
      </c>
      <c r="E5723" s="56"/>
      <c r="F5723" s="56"/>
    </row>
    <row r="5724" spans="1:6" x14ac:dyDescent="0.25">
      <c r="A5724" s="56">
        <v>34944</v>
      </c>
      <c r="E5724" s="56"/>
      <c r="F5724" s="56"/>
    </row>
    <row r="5725" spans="1:6" x14ac:dyDescent="0.25">
      <c r="A5725" s="56">
        <v>34945</v>
      </c>
      <c r="E5725" s="56"/>
      <c r="F5725" s="56"/>
    </row>
    <row r="5726" spans="1:6" x14ac:dyDescent="0.25">
      <c r="A5726" s="56">
        <v>34946</v>
      </c>
      <c r="E5726" s="56"/>
      <c r="F5726" s="56"/>
    </row>
    <row r="5727" spans="1:6" x14ac:dyDescent="0.25">
      <c r="A5727" s="56">
        <v>34947</v>
      </c>
      <c r="E5727" s="56"/>
      <c r="F5727" s="56"/>
    </row>
    <row r="5728" spans="1:6" x14ac:dyDescent="0.25">
      <c r="A5728" s="56">
        <v>34948</v>
      </c>
      <c r="E5728" s="56"/>
      <c r="F5728" s="56"/>
    </row>
    <row r="5729" spans="1:6" x14ac:dyDescent="0.25">
      <c r="A5729" s="56">
        <v>34949</v>
      </c>
      <c r="E5729" s="56"/>
      <c r="F5729" s="56"/>
    </row>
    <row r="5730" spans="1:6" x14ac:dyDescent="0.25">
      <c r="A5730" s="56">
        <v>34950</v>
      </c>
      <c r="E5730" s="56"/>
      <c r="F5730" s="56"/>
    </row>
    <row r="5731" spans="1:6" x14ac:dyDescent="0.25">
      <c r="A5731" s="56">
        <v>34951</v>
      </c>
      <c r="E5731" s="56"/>
      <c r="F5731" s="56"/>
    </row>
    <row r="5732" spans="1:6" x14ac:dyDescent="0.25">
      <c r="A5732" s="56">
        <v>34952</v>
      </c>
      <c r="E5732" s="56"/>
      <c r="F5732" s="56"/>
    </row>
    <row r="5733" spans="1:6" x14ac:dyDescent="0.25">
      <c r="A5733" s="56">
        <v>34953</v>
      </c>
      <c r="E5733" s="56"/>
      <c r="F5733" s="56"/>
    </row>
    <row r="5734" spans="1:6" x14ac:dyDescent="0.25">
      <c r="A5734" s="56">
        <v>34954</v>
      </c>
      <c r="E5734" s="56"/>
      <c r="F5734" s="56"/>
    </row>
    <row r="5735" spans="1:6" x14ac:dyDescent="0.25">
      <c r="A5735" s="56">
        <v>34955</v>
      </c>
      <c r="E5735" s="56"/>
      <c r="F5735" s="56"/>
    </row>
    <row r="5736" spans="1:6" x14ac:dyDescent="0.25">
      <c r="A5736" s="56">
        <v>34956</v>
      </c>
      <c r="E5736" s="56"/>
      <c r="F5736" s="56"/>
    </row>
    <row r="5737" spans="1:6" x14ac:dyDescent="0.25">
      <c r="A5737" s="56">
        <v>34957</v>
      </c>
      <c r="E5737" s="56"/>
      <c r="F5737" s="56"/>
    </row>
    <row r="5738" spans="1:6" x14ac:dyDescent="0.25">
      <c r="A5738" s="56">
        <v>34958</v>
      </c>
      <c r="E5738" s="56"/>
      <c r="F5738" s="56"/>
    </row>
    <row r="5739" spans="1:6" x14ac:dyDescent="0.25">
      <c r="A5739" s="56">
        <v>34959</v>
      </c>
      <c r="E5739" s="56"/>
      <c r="F5739" s="56"/>
    </row>
    <row r="5740" spans="1:6" x14ac:dyDescent="0.25">
      <c r="A5740" s="56">
        <v>34960</v>
      </c>
      <c r="E5740" s="56"/>
      <c r="F5740" s="56"/>
    </row>
    <row r="5741" spans="1:6" x14ac:dyDescent="0.25">
      <c r="A5741" s="56">
        <v>34961</v>
      </c>
      <c r="E5741" s="56"/>
      <c r="F5741" s="56"/>
    </row>
    <row r="5742" spans="1:6" x14ac:dyDescent="0.25">
      <c r="A5742" s="56">
        <v>34962</v>
      </c>
      <c r="E5742" s="56"/>
      <c r="F5742" s="56"/>
    </row>
    <row r="5743" spans="1:6" x14ac:dyDescent="0.25">
      <c r="A5743" s="56">
        <v>34963</v>
      </c>
      <c r="E5743" s="56"/>
      <c r="F5743" s="56"/>
    </row>
    <row r="5744" spans="1:6" x14ac:dyDescent="0.25">
      <c r="A5744" s="56">
        <v>34964</v>
      </c>
      <c r="E5744" s="56"/>
      <c r="F5744" s="56"/>
    </row>
    <row r="5745" spans="1:6" x14ac:dyDescent="0.25">
      <c r="A5745" s="56">
        <v>34965</v>
      </c>
      <c r="E5745" s="56"/>
      <c r="F5745" s="56"/>
    </row>
    <row r="5746" spans="1:6" x14ac:dyDescent="0.25">
      <c r="A5746" s="56">
        <v>34966</v>
      </c>
      <c r="E5746" s="56"/>
      <c r="F5746" s="56"/>
    </row>
    <row r="5747" spans="1:6" x14ac:dyDescent="0.25">
      <c r="A5747" s="56">
        <v>34967</v>
      </c>
      <c r="E5747" s="56"/>
      <c r="F5747" s="56"/>
    </row>
    <row r="5748" spans="1:6" x14ac:dyDescent="0.25">
      <c r="A5748" s="56">
        <v>34968</v>
      </c>
      <c r="E5748" s="56"/>
      <c r="F5748" s="56"/>
    </row>
    <row r="5749" spans="1:6" x14ac:dyDescent="0.25">
      <c r="A5749" s="56">
        <v>34969</v>
      </c>
      <c r="E5749" s="56"/>
      <c r="F5749" s="56"/>
    </row>
    <row r="5750" spans="1:6" x14ac:dyDescent="0.25">
      <c r="A5750" s="56">
        <v>34970</v>
      </c>
      <c r="E5750" s="56"/>
      <c r="F5750" s="56"/>
    </row>
    <row r="5751" spans="1:6" x14ac:dyDescent="0.25">
      <c r="A5751" s="56">
        <v>34971</v>
      </c>
      <c r="E5751" s="56"/>
      <c r="F5751" s="56"/>
    </row>
    <row r="5752" spans="1:6" x14ac:dyDescent="0.25">
      <c r="A5752" s="56">
        <v>34972</v>
      </c>
      <c r="E5752" s="56"/>
      <c r="F5752" s="56"/>
    </row>
    <row r="5753" spans="1:6" x14ac:dyDescent="0.25">
      <c r="A5753" s="56">
        <v>34973</v>
      </c>
      <c r="E5753" s="56"/>
      <c r="F5753" s="56"/>
    </row>
    <row r="5754" spans="1:6" x14ac:dyDescent="0.25">
      <c r="A5754" s="56">
        <v>34974</v>
      </c>
      <c r="E5754" s="56"/>
      <c r="F5754" s="56"/>
    </row>
    <row r="5755" spans="1:6" x14ac:dyDescent="0.25">
      <c r="A5755" s="56">
        <v>34975</v>
      </c>
      <c r="E5755" s="56"/>
      <c r="F5755" s="56"/>
    </row>
    <row r="5756" spans="1:6" x14ac:dyDescent="0.25">
      <c r="A5756" s="56">
        <v>34976</v>
      </c>
      <c r="E5756" s="56"/>
      <c r="F5756" s="56"/>
    </row>
    <row r="5757" spans="1:6" x14ac:dyDescent="0.25">
      <c r="A5757" s="56">
        <v>34977</v>
      </c>
      <c r="E5757" s="56"/>
      <c r="F5757" s="56"/>
    </row>
    <row r="5758" spans="1:6" x14ac:dyDescent="0.25">
      <c r="A5758" s="56">
        <v>34978</v>
      </c>
      <c r="E5758" s="56"/>
      <c r="F5758" s="56"/>
    </row>
    <row r="5759" spans="1:6" x14ac:dyDescent="0.25">
      <c r="A5759" s="56">
        <v>34979</v>
      </c>
      <c r="E5759" s="56"/>
      <c r="F5759" s="56"/>
    </row>
    <row r="5760" spans="1:6" x14ac:dyDescent="0.25">
      <c r="A5760" s="56">
        <v>34980</v>
      </c>
      <c r="E5760" s="56"/>
      <c r="F5760" s="56"/>
    </row>
    <row r="5761" spans="1:6" x14ac:dyDescent="0.25">
      <c r="A5761" s="56">
        <v>34981</v>
      </c>
      <c r="E5761" s="56"/>
      <c r="F5761" s="56"/>
    </row>
    <row r="5762" spans="1:6" x14ac:dyDescent="0.25">
      <c r="A5762" s="56">
        <v>34982</v>
      </c>
      <c r="E5762" s="56"/>
      <c r="F5762" s="56"/>
    </row>
    <row r="5763" spans="1:6" x14ac:dyDescent="0.25">
      <c r="A5763" s="56">
        <v>34983</v>
      </c>
      <c r="E5763" s="56"/>
      <c r="F5763" s="56"/>
    </row>
    <row r="5764" spans="1:6" x14ac:dyDescent="0.25">
      <c r="A5764" s="56">
        <v>34984</v>
      </c>
      <c r="E5764" s="56"/>
      <c r="F5764" s="56"/>
    </row>
    <row r="5765" spans="1:6" x14ac:dyDescent="0.25">
      <c r="A5765" s="56">
        <v>34985</v>
      </c>
      <c r="E5765" s="56"/>
      <c r="F5765" s="56"/>
    </row>
    <row r="5766" spans="1:6" x14ac:dyDescent="0.25">
      <c r="A5766" s="56">
        <v>34986</v>
      </c>
      <c r="E5766" s="56"/>
      <c r="F5766" s="56"/>
    </row>
    <row r="5767" spans="1:6" x14ac:dyDescent="0.25">
      <c r="A5767" s="56">
        <v>34987</v>
      </c>
      <c r="E5767" s="56"/>
      <c r="F5767" s="56"/>
    </row>
    <row r="5768" spans="1:6" x14ac:dyDescent="0.25">
      <c r="A5768" s="56">
        <v>34988</v>
      </c>
      <c r="E5768" s="56"/>
      <c r="F5768" s="56"/>
    </row>
    <row r="5769" spans="1:6" x14ac:dyDescent="0.25">
      <c r="A5769" s="56">
        <v>34989</v>
      </c>
      <c r="E5769" s="56"/>
      <c r="F5769" s="56"/>
    </row>
    <row r="5770" spans="1:6" x14ac:dyDescent="0.25">
      <c r="A5770" s="56">
        <v>34990</v>
      </c>
      <c r="E5770" s="56"/>
      <c r="F5770" s="56"/>
    </row>
    <row r="5771" spans="1:6" x14ac:dyDescent="0.25">
      <c r="A5771" s="56">
        <v>34991</v>
      </c>
      <c r="E5771" s="56"/>
      <c r="F5771" s="56"/>
    </row>
    <row r="5772" spans="1:6" x14ac:dyDescent="0.25">
      <c r="A5772" s="56">
        <v>34992</v>
      </c>
      <c r="E5772" s="56"/>
      <c r="F5772" s="56"/>
    </row>
    <row r="5773" spans="1:6" x14ac:dyDescent="0.25">
      <c r="A5773" s="56">
        <v>34993</v>
      </c>
      <c r="E5773" s="56"/>
      <c r="F5773" s="56"/>
    </row>
    <row r="5774" spans="1:6" x14ac:dyDescent="0.25">
      <c r="A5774" s="56">
        <v>34994</v>
      </c>
      <c r="E5774" s="56"/>
      <c r="F5774" s="56"/>
    </row>
    <row r="5775" spans="1:6" x14ac:dyDescent="0.25">
      <c r="A5775" s="56">
        <v>34995</v>
      </c>
      <c r="E5775" s="56"/>
      <c r="F5775" s="56"/>
    </row>
    <row r="5776" spans="1:6" x14ac:dyDescent="0.25">
      <c r="A5776" s="56">
        <v>34996</v>
      </c>
      <c r="E5776" s="56"/>
      <c r="F5776" s="56"/>
    </row>
    <row r="5777" spans="1:6" x14ac:dyDescent="0.25">
      <c r="A5777" s="56">
        <v>34997</v>
      </c>
      <c r="E5777" s="56"/>
      <c r="F5777" s="56"/>
    </row>
    <row r="5778" spans="1:6" x14ac:dyDescent="0.25">
      <c r="A5778" s="56">
        <v>34998</v>
      </c>
      <c r="E5778" s="56"/>
      <c r="F5778" s="56"/>
    </row>
    <row r="5779" spans="1:6" x14ac:dyDescent="0.25">
      <c r="A5779" s="56">
        <v>34999</v>
      </c>
      <c r="E5779" s="56"/>
      <c r="F5779" s="56"/>
    </row>
    <row r="5780" spans="1:6" x14ac:dyDescent="0.25">
      <c r="A5780" s="56">
        <v>35000</v>
      </c>
      <c r="E5780" s="56"/>
      <c r="F5780" s="56"/>
    </row>
    <row r="5781" spans="1:6" x14ac:dyDescent="0.25">
      <c r="A5781" s="56">
        <v>35001</v>
      </c>
      <c r="E5781" s="56"/>
      <c r="F5781" s="56"/>
    </row>
    <row r="5782" spans="1:6" x14ac:dyDescent="0.25">
      <c r="A5782" s="56">
        <v>35002</v>
      </c>
      <c r="E5782" s="56"/>
      <c r="F5782" s="56"/>
    </row>
    <row r="5783" spans="1:6" x14ac:dyDescent="0.25">
      <c r="A5783" s="56">
        <v>35003</v>
      </c>
      <c r="E5783" s="56"/>
      <c r="F5783" s="56"/>
    </row>
    <row r="5784" spans="1:6" x14ac:dyDescent="0.25">
      <c r="A5784" s="56">
        <v>35004</v>
      </c>
      <c r="E5784" s="56"/>
      <c r="F5784" s="56"/>
    </row>
    <row r="5785" spans="1:6" x14ac:dyDescent="0.25">
      <c r="A5785" s="56">
        <v>35005</v>
      </c>
      <c r="E5785" s="56"/>
      <c r="F5785" s="56"/>
    </row>
    <row r="5786" spans="1:6" x14ac:dyDescent="0.25">
      <c r="A5786" s="56">
        <v>35006</v>
      </c>
      <c r="E5786" s="56"/>
      <c r="F5786" s="56"/>
    </row>
    <row r="5787" spans="1:6" x14ac:dyDescent="0.25">
      <c r="A5787" s="56">
        <v>35007</v>
      </c>
      <c r="E5787" s="56"/>
      <c r="F5787" s="56"/>
    </row>
    <row r="5788" spans="1:6" x14ac:dyDescent="0.25">
      <c r="A5788" s="56">
        <v>35008</v>
      </c>
      <c r="E5788" s="56"/>
      <c r="F5788" s="56"/>
    </row>
    <row r="5789" spans="1:6" x14ac:dyDescent="0.25">
      <c r="A5789" s="56">
        <v>35009</v>
      </c>
      <c r="E5789" s="56"/>
      <c r="F5789" s="56"/>
    </row>
    <row r="5790" spans="1:6" x14ac:dyDescent="0.25">
      <c r="A5790" s="56">
        <v>35010</v>
      </c>
      <c r="E5790" s="56"/>
      <c r="F5790" s="56"/>
    </row>
    <row r="5791" spans="1:6" x14ac:dyDescent="0.25">
      <c r="A5791" s="56">
        <v>35011</v>
      </c>
      <c r="E5791" s="56"/>
      <c r="F5791" s="56"/>
    </row>
    <row r="5792" spans="1:6" x14ac:dyDescent="0.25">
      <c r="A5792" s="56">
        <v>35012</v>
      </c>
      <c r="E5792" s="56"/>
      <c r="F5792" s="56"/>
    </row>
    <row r="5793" spans="1:6" x14ac:dyDescent="0.25">
      <c r="A5793" s="56">
        <v>35013</v>
      </c>
      <c r="E5793" s="56"/>
      <c r="F5793" s="56"/>
    </row>
    <row r="5794" spans="1:6" x14ac:dyDescent="0.25">
      <c r="A5794" s="56">
        <v>35014</v>
      </c>
      <c r="E5794" s="56"/>
      <c r="F5794" s="56"/>
    </row>
    <row r="5795" spans="1:6" x14ac:dyDescent="0.25">
      <c r="A5795" s="56">
        <v>35015</v>
      </c>
      <c r="E5795" s="56"/>
      <c r="F5795" s="56"/>
    </row>
    <row r="5796" spans="1:6" x14ac:dyDescent="0.25">
      <c r="A5796" s="56">
        <v>35016</v>
      </c>
      <c r="E5796" s="56"/>
      <c r="F5796" s="56"/>
    </row>
    <row r="5797" spans="1:6" x14ac:dyDescent="0.25">
      <c r="A5797" s="56">
        <v>35017</v>
      </c>
      <c r="E5797" s="56"/>
      <c r="F5797" s="56"/>
    </row>
    <row r="5798" spans="1:6" x14ac:dyDescent="0.25">
      <c r="A5798" s="56">
        <v>35018</v>
      </c>
      <c r="E5798" s="56"/>
      <c r="F5798" s="56"/>
    </row>
    <row r="5799" spans="1:6" x14ac:dyDescent="0.25">
      <c r="A5799" s="56">
        <v>35019</v>
      </c>
      <c r="E5799" s="56"/>
      <c r="F5799" s="56"/>
    </row>
    <row r="5800" spans="1:6" x14ac:dyDescent="0.25">
      <c r="A5800" s="56">
        <v>35020</v>
      </c>
      <c r="E5800" s="56"/>
      <c r="F5800" s="56"/>
    </row>
    <row r="5801" spans="1:6" x14ac:dyDescent="0.25">
      <c r="A5801" s="56">
        <v>35021</v>
      </c>
      <c r="E5801" s="56"/>
      <c r="F5801" s="56"/>
    </row>
    <row r="5802" spans="1:6" x14ac:dyDescent="0.25">
      <c r="A5802" s="56">
        <v>35022</v>
      </c>
      <c r="E5802" s="56"/>
      <c r="F5802" s="56"/>
    </row>
    <row r="5803" spans="1:6" x14ac:dyDescent="0.25">
      <c r="A5803" s="56">
        <v>35023</v>
      </c>
      <c r="E5803" s="56"/>
      <c r="F5803" s="56"/>
    </row>
    <row r="5804" spans="1:6" x14ac:dyDescent="0.25">
      <c r="A5804" s="56">
        <v>35024</v>
      </c>
      <c r="E5804" s="56"/>
      <c r="F5804" s="56"/>
    </row>
    <row r="5805" spans="1:6" x14ac:dyDescent="0.25">
      <c r="A5805" s="56">
        <v>35025</v>
      </c>
      <c r="E5805" s="56"/>
      <c r="F5805" s="56"/>
    </row>
    <row r="5806" spans="1:6" x14ac:dyDescent="0.25">
      <c r="A5806" s="56">
        <v>35026</v>
      </c>
      <c r="E5806" s="56"/>
      <c r="F5806" s="56"/>
    </row>
    <row r="5807" spans="1:6" x14ac:dyDescent="0.25">
      <c r="A5807" s="56">
        <v>35027</v>
      </c>
      <c r="E5807" s="56"/>
      <c r="F5807" s="56"/>
    </row>
    <row r="5808" spans="1:6" x14ac:dyDescent="0.25">
      <c r="A5808" s="56">
        <v>35028</v>
      </c>
      <c r="E5808" s="56"/>
      <c r="F5808" s="56"/>
    </row>
    <row r="5809" spans="1:6" x14ac:dyDescent="0.25">
      <c r="A5809" s="56">
        <v>35029</v>
      </c>
      <c r="E5809" s="56"/>
      <c r="F5809" s="56"/>
    </row>
    <row r="5810" spans="1:6" x14ac:dyDescent="0.25">
      <c r="A5810" s="56">
        <v>35030</v>
      </c>
      <c r="E5810" s="56"/>
      <c r="F5810" s="56"/>
    </row>
    <row r="5811" spans="1:6" x14ac:dyDescent="0.25">
      <c r="A5811" s="56">
        <v>35031</v>
      </c>
      <c r="E5811" s="56"/>
      <c r="F5811" s="56"/>
    </row>
    <row r="5812" spans="1:6" x14ac:dyDescent="0.25">
      <c r="A5812" s="56">
        <v>35032</v>
      </c>
      <c r="E5812" s="56"/>
      <c r="F5812" s="56"/>
    </row>
    <row r="5813" spans="1:6" x14ac:dyDescent="0.25">
      <c r="A5813" s="56">
        <v>35033</v>
      </c>
      <c r="E5813" s="56"/>
      <c r="F5813" s="56"/>
    </row>
    <row r="5814" spans="1:6" x14ac:dyDescent="0.25">
      <c r="A5814" s="56">
        <v>35034</v>
      </c>
      <c r="E5814" s="56"/>
      <c r="F5814" s="56"/>
    </row>
    <row r="5815" spans="1:6" x14ac:dyDescent="0.25">
      <c r="A5815" s="56">
        <v>35035</v>
      </c>
      <c r="E5815" s="56"/>
      <c r="F5815" s="56"/>
    </row>
    <row r="5816" spans="1:6" x14ac:dyDescent="0.25">
      <c r="A5816" s="56">
        <v>35036</v>
      </c>
      <c r="E5816" s="56"/>
      <c r="F5816" s="56"/>
    </row>
    <row r="5817" spans="1:6" x14ac:dyDescent="0.25">
      <c r="A5817" s="56">
        <v>35037</v>
      </c>
      <c r="E5817" s="56"/>
      <c r="F5817" s="56"/>
    </row>
    <row r="5818" spans="1:6" x14ac:dyDescent="0.25">
      <c r="A5818" s="56">
        <v>35038</v>
      </c>
      <c r="E5818" s="56"/>
      <c r="F5818" s="56"/>
    </row>
    <row r="5819" spans="1:6" x14ac:dyDescent="0.25">
      <c r="A5819" s="56">
        <v>35039</v>
      </c>
      <c r="E5819" s="56"/>
      <c r="F5819" s="56"/>
    </row>
    <row r="5820" spans="1:6" x14ac:dyDescent="0.25">
      <c r="A5820" s="56">
        <v>35040</v>
      </c>
      <c r="E5820" s="56"/>
      <c r="F5820" s="56"/>
    </row>
    <row r="5821" spans="1:6" x14ac:dyDescent="0.25">
      <c r="A5821" s="56">
        <v>35041</v>
      </c>
      <c r="E5821" s="56"/>
      <c r="F5821" s="56"/>
    </row>
    <row r="5822" spans="1:6" x14ac:dyDescent="0.25">
      <c r="A5822" s="56">
        <v>35042</v>
      </c>
      <c r="E5822" s="56"/>
      <c r="F5822" s="56"/>
    </row>
    <row r="5823" spans="1:6" x14ac:dyDescent="0.25">
      <c r="A5823" s="56">
        <v>35043</v>
      </c>
      <c r="E5823" s="56"/>
      <c r="F5823" s="56"/>
    </row>
    <row r="5824" spans="1:6" x14ac:dyDescent="0.25">
      <c r="A5824" s="56">
        <v>35044</v>
      </c>
      <c r="E5824" s="56"/>
      <c r="F5824" s="56"/>
    </row>
    <row r="5825" spans="1:6" x14ac:dyDescent="0.25">
      <c r="A5825" s="56">
        <v>35045</v>
      </c>
      <c r="E5825" s="56"/>
      <c r="F5825" s="56"/>
    </row>
    <row r="5826" spans="1:6" x14ac:dyDescent="0.25">
      <c r="A5826" s="56">
        <v>35046</v>
      </c>
      <c r="E5826" s="56"/>
      <c r="F5826" s="56"/>
    </row>
    <row r="5827" spans="1:6" x14ac:dyDescent="0.25">
      <c r="A5827" s="56">
        <v>35047</v>
      </c>
      <c r="E5827" s="56"/>
      <c r="F5827" s="56"/>
    </row>
    <row r="5828" spans="1:6" x14ac:dyDescent="0.25">
      <c r="A5828" s="56">
        <v>35048</v>
      </c>
      <c r="E5828" s="56"/>
      <c r="F5828" s="56"/>
    </row>
    <row r="5829" spans="1:6" x14ac:dyDescent="0.25">
      <c r="A5829" s="56">
        <v>35049</v>
      </c>
      <c r="E5829" s="56"/>
      <c r="F5829" s="56"/>
    </row>
    <row r="5830" spans="1:6" x14ac:dyDescent="0.25">
      <c r="A5830" s="56">
        <v>35050</v>
      </c>
      <c r="E5830" s="56"/>
      <c r="F5830" s="56"/>
    </row>
    <row r="5831" spans="1:6" x14ac:dyDescent="0.25">
      <c r="A5831" s="56">
        <v>35051</v>
      </c>
      <c r="E5831" s="56"/>
      <c r="F5831" s="56"/>
    </row>
    <row r="5832" spans="1:6" x14ac:dyDescent="0.25">
      <c r="A5832" s="56">
        <v>35052</v>
      </c>
      <c r="E5832" s="56"/>
      <c r="F5832" s="56"/>
    </row>
    <row r="5833" spans="1:6" x14ac:dyDescent="0.25">
      <c r="A5833" s="56">
        <v>35053</v>
      </c>
      <c r="E5833" s="56"/>
      <c r="F5833" s="56"/>
    </row>
    <row r="5834" spans="1:6" x14ac:dyDescent="0.25">
      <c r="A5834" s="56">
        <v>35054</v>
      </c>
      <c r="E5834" s="56"/>
      <c r="F5834" s="56"/>
    </row>
    <row r="5835" spans="1:6" x14ac:dyDescent="0.25">
      <c r="A5835" s="56">
        <v>35055</v>
      </c>
      <c r="E5835" s="56"/>
      <c r="F5835" s="56"/>
    </row>
    <row r="5836" spans="1:6" x14ac:dyDescent="0.25">
      <c r="A5836" s="56">
        <v>35056</v>
      </c>
      <c r="E5836" s="56"/>
      <c r="F5836" s="56"/>
    </row>
    <row r="5837" spans="1:6" x14ac:dyDescent="0.25">
      <c r="A5837" s="56">
        <v>35057</v>
      </c>
      <c r="E5837" s="56"/>
      <c r="F5837" s="56"/>
    </row>
    <row r="5838" spans="1:6" x14ac:dyDescent="0.25">
      <c r="A5838" s="56">
        <v>35058</v>
      </c>
      <c r="E5838" s="56"/>
      <c r="F5838" s="56"/>
    </row>
    <row r="5839" spans="1:6" x14ac:dyDescent="0.25">
      <c r="A5839" s="56">
        <v>35059</v>
      </c>
      <c r="E5839" s="56"/>
      <c r="F5839" s="56"/>
    </row>
    <row r="5840" spans="1:6" x14ac:dyDescent="0.25">
      <c r="A5840" s="56">
        <v>35060</v>
      </c>
      <c r="E5840" s="56"/>
      <c r="F5840" s="56"/>
    </row>
    <row r="5841" spans="1:6" x14ac:dyDescent="0.25">
      <c r="A5841" s="56">
        <v>35061</v>
      </c>
      <c r="E5841" s="56"/>
      <c r="F5841" s="56"/>
    </row>
    <row r="5842" spans="1:6" x14ac:dyDescent="0.25">
      <c r="A5842" s="56">
        <v>35062</v>
      </c>
      <c r="E5842" s="56"/>
      <c r="F5842" s="56"/>
    </row>
    <row r="5843" spans="1:6" x14ac:dyDescent="0.25">
      <c r="A5843" s="56">
        <v>35063</v>
      </c>
      <c r="E5843" s="56"/>
      <c r="F5843" s="56"/>
    </row>
    <row r="5844" spans="1:6" x14ac:dyDescent="0.25">
      <c r="A5844" s="56">
        <v>35064</v>
      </c>
      <c r="E5844" s="56"/>
      <c r="F5844" s="56"/>
    </row>
    <row r="5845" spans="1:6" x14ac:dyDescent="0.25">
      <c r="A5845" s="56">
        <v>35065</v>
      </c>
      <c r="E5845" s="56"/>
      <c r="F5845" s="56"/>
    </row>
    <row r="5846" spans="1:6" x14ac:dyDescent="0.25">
      <c r="A5846" s="56">
        <v>35066</v>
      </c>
      <c r="E5846" s="56"/>
      <c r="F5846" s="56"/>
    </row>
    <row r="5847" spans="1:6" x14ac:dyDescent="0.25">
      <c r="A5847" s="56">
        <v>35067</v>
      </c>
      <c r="E5847" s="56"/>
      <c r="F5847" s="56"/>
    </row>
    <row r="5848" spans="1:6" x14ac:dyDescent="0.25">
      <c r="A5848" s="56">
        <v>35068</v>
      </c>
      <c r="E5848" s="56"/>
      <c r="F5848" s="56"/>
    </row>
    <row r="5849" spans="1:6" x14ac:dyDescent="0.25">
      <c r="A5849" s="56">
        <v>35069</v>
      </c>
      <c r="E5849" s="56"/>
      <c r="F5849" s="56"/>
    </row>
    <row r="5850" spans="1:6" x14ac:dyDescent="0.25">
      <c r="A5850" s="56">
        <v>35070</v>
      </c>
      <c r="E5850" s="56"/>
      <c r="F5850" s="56"/>
    </row>
    <row r="5851" spans="1:6" x14ac:dyDescent="0.25">
      <c r="A5851" s="56">
        <v>35071</v>
      </c>
      <c r="E5851" s="56"/>
      <c r="F5851" s="56"/>
    </row>
    <row r="5852" spans="1:6" x14ac:dyDescent="0.25">
      <c r="A5852" s="56">
        <v>35072</v>
      </c>
      <c r="E5852" s="56"/>
      <c r="F5852" s="56"/>
    </row>
    <row r="5853" spans="1:6" x14ac:dyDescent="0.25">
      <c r="A5853" s="56">
        <v>35073</v>
      </c>
      <c r="E5853" s="56"/>
      <c r="F5853" s="56"/>
    </row>
    <row r="5854" spans="1:6" x14ac:dyDescent="0.25">
      <c r="A5854" s="56">
        <v>35074</v>
      </c>
      <c r="E5854" s="56"/>
      <c r="F5854" s="56"/>
    </row>
    <row r="5855" spans="1:6" x14ac:dyDescent="0.25">
      <c r="A5855" s="56">
        <v>35075</v>
      </c>
      <c r="E5855" s="56"/>
      <c r="F5855" s="56"/>
    </row>
    <row r="5856" spans="1:6" x14ac:dyDescent="0.25">
      <c r="A5856" s="56">
        <v>35076</v>
      </c>
      <c r="E5856" s="56"/>
      <c r="F5856" s="56"/>
    </row>
    <row r="5857" spans="1:6" x14ac:dyDescent="0.25">
      <c r="A5857" s="56">
        <v>35077</v>
      </c>
      <c r="E5857" s="56"/>
      <c r="F5857" s="56"/>
    </row>
    <row r="5858" spans="1:6" x14ac:dyDescent="0.25">
      <c r="A5858" s="56">
        <v>35078</v>
      </c>
      <c r="E5858" s="56"/>
      <c r="F5858" s="56"/>
    </row>
    <row r="5859" spans="1:6" x14ac:dyDescent="0.25">
      <c r="A5859" s="56">
        <v>35079</v>
      </c>
      <c r="E5859" s="56"/>
      <c r="F5859" s="56"/>
    </row>
    <row r="5860" spans="1:6" x14ac:dyDescent="0.25">
      <c r="A5860" s="56">
        <v>35080</v>
      </c>
      <c r="E5860" s="56"/>
      <c r="F5860" s="56"/>
    </row>
    <row r="5861" spans="1:6" x14ac:dyDescent="0.25">
      <c r="A5861" s="56">
        <v>35081</v>
      </c>
      <c r="E5861" s="56"/>
      <c r="F5861" s="56"/>
    </row>
    <row r="5862" spans="1:6" x14ac:dyDescent="0.25">
      <c r="A5862" s="56">
        <v>35082</v>
      </c>
      <c r="E5862" s="56"/>
      <c r="F5862" s="56"/>
    </row>
    <row r="5863" spans="1:6" x14ac:dyDescent="0.25">
      <c r="A5863" s="56">
        <v>35083</v>
      </c>
      <c r="E5863" s="56"/>
      <c r="F5863" s="56"/>
    </row>
    <row r="5864" spans="1:6" x14ac:dyDescent="0.25">
      <c r="A5864" s="56">
        <v>35084</v>
      </c>
      <c r="E5864" s="56"/>
      <c r="F5864" s="56"/>
    </row>
    <row r="5865" spans="1:6" x14ac:dyDescent="0.25">
      <c r="A5865" s="56">
        <v>35085</v>
      </c>
      <c r="E5865" s="56"/>
      <c r="F5865" s="56"/>
    </row>
    <row r="5866" spans="1:6" x14ac:dyDescent="0.25">
      <c r="A5866" s="56">
        <v>35086</v>
      </c>
      <c r="E5866" s="56"/>
      <c r="F5866" s="56"/>
    </row>
    <row r="5867" spans="1:6" x14ac:dyDescent="0.25">
      <c r="A5867" s="56">
        <v>35087</v>
      </c>
      <c r="E5867" s="56"/>
      <c r="F5867" s="56"/>
    </row>
    <row r="5868" spans="1:6" x14ac:dyDescent="0.25">
      <c r="A5868" s="56">
        <v>35088</v>
      </c>
      <c r="E5868" s="56"/>
      <c r="F5868" s="56"/>
    </row>
    <row r="5869" spans="1:6" x14ac:dyDescent="0.25">
      <c r="A5869" s="56">
        <v>35089</v>
      </c>
      <c r="E5869" s="56"/>
      <c r="F5869" s="56"/>
    </row>
    <row r="5870" spans="1:6" x14ac:dyDescent="0.25">
      <c r="A5870" s="56">
        <v>35090</v>
      </c>
      <c r="E5870" s="56"/>
      <c r="F5870" s="56"/>
    </row>
    <row r="5871" spans="1:6" x14ac:dyDescent="0.25">
      <c r="A5871" s="56">
        <v>35091</v>
      </c>
      <c r="E5871" s="56"/>
      <c r="F5871" s="56"/>
    </row>
    <row r="5872" spans="1:6" x14ac:dyDescent="0.25">
      <c r="A5872" s="56">
        <v>35092</v>
      </c>
      <c r="E5872" s="56"/>
      <c r="F5872" s="56"/>
    </row>
    <row r="5873" spans="1:6" x14ac:dyDescent="0.25">
      <c r="A5873" s="56">
        <v>35093</v>
      </c>
      <c r="E5873" s="56"/>
      <c r="F5873" s="56"/>
    </row>
    <row r="5874" spans="1:6" x14ac:dyDescent="0.25">
      <c r="A5874" s="56">
        <v>35094</v>
      </c>
      <c r="E5874" s="56"/>
      <c r="F5874" s="56"/>
    </row>
    <row r="5875" spans="1:6" x14ac:dyDescent="0.25">
      <c r="A5875" s="56">
        <v>35095</v>
      </c>
      <c r="E5875" s="56"/>
      <c r="F5875" s="56"/>
    </row>
    <row r="5876" spans="1:6" x14ac:dyDescent="0.25">
      <c r="A5876" s="56">
        <v>35096</v>
      </c>
      <c r="E5876" s="56"/>
      <c r="F5876" s="56"/>
    </row>
    <row r="5877" spans="1:6" x14ac:dyDescent="0.25">
      <c r="A5877" s="56">
        <v>35097</v>
      </c>
      <c r="E5877" s="56"/>
      <c r="F5877" s="56"/>
    </row>
    <row r="5878" spans="1:6" x14ac:dyDescent="0.25">
      <c r="A5878" s="56">
        <v>35098</v>
      </c>
      <c r="E5878" s="56"/>
      <c r="F5878" s="56"/>
    </row>
    <row r="5879" spans="1:6" x14ac:dyDescent="0.25">
      <c r="A5879" s="56">
        <v>35099</v>
      </c>
      <c r="E5879" s="56"/>
      <c r="F5879" s="56"/>
    </row>
    <row r="5880" spans="1:6" x14ac:dyDescent="0.25">
      <c r="A5880" s="56">
        <v>35100</v>
      </c>
      <c r="E5880" s="56"/>
      <c r="F5880" s="56"/>
    </row>
    <row r="5881" spans="1:6" x14ac:dyDescent="0.25">
      <c r="A5881" s="56">
        <v>35101</v>
      </c>
      <c r="E5881" s="56"/>
      <c r="F5881" s="56"/>
    </row>
    <row r="5882" spans="1:6" x14ac:dyDescent="0.25">
      <c r="A5882" s="56">
        <v>35102</v>
      </c>
      <c r="E5882" s="56"/>
      <c r="F5882" s="56"/>
    </row>
    <row r="5883" spans="1:6" x14ac:dyDescent="0.25">
      <c r="A5883" s="56">
        <v>35103</v>
      </c>
      <c r="E5883" s="56"/>
      <c r="F5883" s="56"/>
    </row>
    <row r="5884" spans="1:6" x14ac:dyDescent="0.25">
      <c r="A5884" s="56">
        <v>35104</v>
      </c>
      <c r="E5884" s="56"/>
      <c r="F5884" s="56"/>
    </row>
    <row r="5885" spans="1:6" x14ac:dyDescent="0.25">
      <c r="A5885" s="56">
        <v>35105</v>
      </c>
      <c r="E5885" s="56"/>
      <c r="F5885" s="56"/>
    </row>
    <row r="5886" spans="1:6" x14ac:dyDescent="0.25">
      <c r="A5886" s="56">
        <v>35106</v>
      </c>
      <c r="E5886" s="56"/>
      <c r="F5886" s="56"/>
    </row>
    <row r="5887" spans="1:6" x14ac:dyDescent="0.25">
      <c r="A5887" s="56">
        <v>35107</v>
      </c>
      <c r="E5887" s="56"/>
      <c r="F5887" s="56"/>
    </row>
    <row r="5888" spans="1:6" x14ac:dyDescent="0.25">
      <c r="A5888" s="56">
        <v>35108</v>
      </c>
      <c r="E5888" s="56"/>
      <c r="F5888" s="56"/>
    </row>
    <row r="5889" spans="1:6" x14ac:dyDescent="0.25">
      <c r="A5889" s="56">
        <v>35109</v>
      </c>
      <c r="E5889" s="56"/>
      <c r="F5889" s="56"/>
    </row>
    <row r="5890" spans="1:6" x14ac:dyDescent="0.25">
      <c r="A5890" s="56">
        <v>35110</v>
      </c>
      <c r="E5890" s="56"/>
      <c r="F5890" s="56"/>
    </row>
    <row r="5891" spans="1:6" x14ac:dyDescent="0.25">
      <c r="A5891" s="56">
        <v>35111</v>
      </c>
      <c r="E5891" s="56"/>
      <c r="F5891" s="56"/>
    </row>
    <row r="5892" spans="1:6" x14ac:dyDescent="0.25">
      <c r="A5892" s="56">
        <v>35112</v>
      </c>
      <c r="E5892" s="56"/>
      <c r="F5892" s="56"/>
    </row>
    <row r="5893" spans="1:6" x14ac:dyDescent="0.25">
      <c r="A5893" s="56">
        <v>35113</v>
      </c>
      <c r="E5893" s="56"/>
      <c r="F5893" s="56"/>
    </row>
    <row r="5894" spans="1:6" x14ac:dyDescent="0.25">
      <c r="A5894" s="56">
        <v>35114</v>
      </c>
      <c r="E5894" s="56"/>
      <c r="F5894" s="56"/>
    </row>
    <row r="5895" spans="1:6" x14ac:dyDescent="0.25">
      <c r="A5895" s="56">
        <v>35115</v>
      </c>
      <c r="E5895" s="56"/>
      <c r="F5895" s="56"/>
    </row>
    <row r="5896" spans="1:6" x14ac:dyDescent="0.25">
      <c r="A5896" s="56">
        <v>35116</v>
      </c>
      <c r="E5896" s="56"/>
      <c r="F5896" s="56"/>
    </row>
    <row r="5897" spans="1:6" x14ac:dyDescent="0.25">
      <c r="A5897" s="56">
        <v>35117</v>
      </c>
      <c r="E5897" s="56"/>
      <c r="F5897" s="56"/>
    </row>
    <row r="5898" spans="1:6" x14ac:dyDescent="0.25">
      <c r="A5898" s="56">
        <v>35118</v>
      </c>
      <c r="E5898" s="56"/>
      <c r="F5898" s="56"/>
    </row>
    <row r="5899" spans="1:6" x14ac:dyDescent="0.25">
      <c r="A5899" s="56">
        <v>35119</v>
      </c>
      <c r="E5899" s="56"/>
      <c r="F5899" s="56"/>
    </row>
    <row r="5900" spans="1:6" x14ac:dyDescent="0.25">
      <c r="A5900" s="56">
        <v>35120</v>
      </c>
      <c r="E5900" s="56"/>
      <c r="F5900" s="56"/>
    </row>
    <row r="5901" spans="1:6" x14ac:dyDescent="0.25">
      <c r="A5901" s="56">
        <v>35121</v>
      </c>
      <c r="E5901" s="56"/>
      <c r="F5901" s="56"/>
    </row>
    <row r="5902" spans="1:6" x14ac:dyDescent="0.25">
      <c r="A5902" s="56">
        <v>35122</v>
      </c>
      <c r="E5902" s="56"/>
      <c r="F5902" s="56"/>
    </row>
    <row r="5903" spans="1:6" x14ac:dyDescent="0.25">
      <c r="A5903" s="56">
        <v>35123</v>
      </c>
      <c r="E5903" s="56"/>
      <c r="F5903" s="56"/>
    </row>
    <row r="5904" spans="1:6" x14ac:dyDescent="0.25">
      <c r="A5904" s="56">
        <v>35124</v>
      </c>
      <c r="E5904" s="56"/>
      <c r="F5904" s="56"/>
    </row>
    <row r="5905" spans="1:6" x14ac:dyDescent="0.25">
      <c r="A5905" s="56">
        <v>35125</v>
      </c>
      <c r="E5905" s="56"/>
      <c r="F5905" s="56"/>
    </row>
    <row r="5906" spans="1:6" x14ac:dyDescent="0.25">
      <c r="A5906" s="56">
        <v>35126</v>
      </c>
      <c r="E5906" s="56"/>
      <c r="F5906" s="56"/>
    </row>
    <row r="5907" spans="1:6" x14ac:dyDescent="0.25">
      <c r="A5907" s="56">
        <v>35127</v>
      </c>
      <c r="E5907" s="56"/>
      <c r="F5907" s="56"/>
    </row>
    <row r="5908" spans="1:6" x14ac:dyDescent="0.25">
      <c r="A5908" s="56">
        <v>35128</v>
      </c>
      <c r="E5908" s="56"/>
      <c r="F5908" s="56"/>
    </row>
    <row r="5909" spans="1:6" x14ac:dyDescent="0.25">
      <c r="A5909" s="56">
        <v>35129</v>
      </c>
      <c r="E5909" s="56"/>
      <c r="F5909" s="56"/>
    </row>
    <row r="5910" spans="1:6" x14ac:dyDescent="0.25">
      <c r="A5910" s="56">
        <v>35130</v>
      </c>
      <c r="E5910" s="56"/>
      <c r="F5910" s="56"/>
    </row>
    <row r="5911" spans="1:6" x14ac:dyDescent="0.25">
      <c r="A5911" s="56">
        <v>35131</v>
      </c>
      <c r="E5911" s="56"/>
      <c r="F5911" s="56"/>
    </row>
    <row r="5912" spans="1:6" x14ac:dyDescent="0.25">
      <c r="A5912" s="56">
        <v>35132</v>
      </c>
      <c r="E5912" s="56"/>
      <c r="F5912" s="56"/>
    </row>
    <row r="5913" spans="1:6" x14ac:dyDescent="0.25">
      <c r="A5913" s="56">
        <v>35133</v>
      </c>
      <c r="E5913" s="56"/>
      <c r="F5913" s="56"/>
    </row>
    <row r="5914" spans="1:6" x14ac:dyDescent="0.25">
      <c r="A5914" s="56">
        <v>35134</v>
      </c>
      <c r="E5914" s="56"/>
      <c r="F5914" s="56"/>
    </row>
    <row r="5915" spans="1:6" x14ac:dyDescent="0.25">
      <c r="A5915" s="56">
        <v>35135</v>
      </c>
      <c r="E5915" s="56"/>
      <c r="F5915" s="56"/>
    </row>
    <row r="5916" spans="1:6" x14ac:dyDescent="0.25">
      <c r="A5916" s="56">
        <v>35136</v>
      </c>
      <c r="E5916" s="56"/>
      <c r="F5916" s="56"/>
    </row>
    <row r="5917" spans="1:6" x14ac:dyDescent="0.25">
      <c r="A5917" s="56">
        <v>35137</v>
      </c>
      <c r="E5917" s="56"/>
      <c r="F5917" s="56"/>
    </row>
    <row r="5918" spans="1:6" x14ac:dyDescent="0.25">
      <c r="A5918" s="56">
        <v>35138</v>
      </c>
      <c r="E5918" s="56"/>
      <c r="F5918" s="56"/>
    </row>
    <row r="5919" spans="1:6" x14ac:dyDescent="0.25">
      <c r="A5919" s="56">
        <v>35139</v>
      </c>
      <c r="E5919" s="56"/>
      <c r="F5919" s="56"/>
    </row>
    <row r="5920" spans="1:6" x14ac:dyDescent="0.25">
      <c r="A5920" s="56">
        <v>35140</v>
      </c>
      <c r="E5920" s="56"/>
      <c r="F5920" s="56"/>
    </row>
    <row r="5921" spans="1:6" x14ac:dyDescent="0.25">
      <c r="A5921" s="56">
        <v>35141</v>
      </c>
      <c r="E5921" s="56"/>
      <c r="F5921" s="56"/>
    </row>
    <row r="5922" spans="1:6" x14ac:dyDescent="0.25">
      <c r="A5922" s="56">
        <v>35142</v>
      </c>
      <c r="E5922" s="56"/>
      <c r="F5922" s="56"/>
    </row>
    <row r="5923" spans="1:6" x14ac:dyDescent="0.25">
      <c r="A5923" s="56">
        <v>35143</v>
      </c>
      <c r="E5923" s="56"/>
      <c r="F5923" s="56"/>
    </row>
    <row r="5924" spans="1:6" x14ac:dyDescent="0.25">
      <c r="A5924" s="56">
        <v>35144</v>
      </c>
      <c r="E5924" s="56"/>
      <c r="F5924" s="56"/>
    </row>
    <row r="5925" spans="1:6" x14ac:dyDescent="0.25">
      <c r="A5925" s="56">
        <v>35145</v>
      </c>
      <c r="E5925" s="56"/>
      <c r="F5925" s="56"/>
    </row>
    <row r="5926" spans="1:6" x14ac:dyDescent="0.25">
      <c r="A5926" s="56">
        <v>35146</v>
      </c>
      <c r="E5926" s="56"/>
      <c r="F5926" s="56"/>
    </row>
    <row r="5927" spans="1:6" x14ac:dyDescent="0.25">
      <c r="A5927" s="56">
        <v>35147</v>
      </c>
      <c r="E5927" s="56"/>
      <c r="F5927" s="56"/>
    </row>
    <row r="5928" spans="1:6" x14ac:dyDescent="0.25">
      <c r="A5928" s="56">
        <v>35148</v>
      </c>
      <c r="E5928" s="56"/>
      <c r="F5928" s="56"/>
    </row>
    <row r="5929" spans="1:6" x14ac:dyDescent="0.25">
      <c r="A5929" s="56">
        <v>35149</v>
      </c>
      <c r="E5929" s="56"/>
      <c r="F5929" s="56"/>
    </row>
    <row r="5930" spans="1:6" x14ac:dyDescent="0.25">
      <c r="A5930" s="56">
        <v>35150</v>
      </c>
      <c r="E5930" s="56"/>
      <c r="F5930" s="56"/>
    </row>
    <row r="5931" spans="1:6" x14ac:dyDescent="0.25">
      <c r="A5931" s="56">
        <v>35151</v>
      </c>
      <c r="E5931" s="56"/>
      <c r="F5931" s="56"/>
    </row>
    <row r="5932" spans="1:6" x14ac:dyDescent="0.25">
      <c r="A5932" s="56">
        <v>35152</v>
      </c>
      <c r="E5932" s="56"/>
      <c r="F5932" s="56"/>
    </row>
    <row r="5933" spans="1:6" x14ac:dyDescent="0.25">
      <c r="A5933" s="56">
        <v>35153</v>
      </c>
      <c r="E5933" s="56"/>
      <c r="F5933" s="56"/>
    </row>
    <row r="5934" spans="1:6" x14ac:dyDescent="0.25">
      <c r="A5934" s="56">
        <v>35154</v>
      </c>
      <c r="E5934" s="56"/>
      <c r="F5934" s="56"/>
    </row>
    <row r="5935" spans="1:6" x14ac:dyDescent="0.25">
      <c r="A5935" s="56">
        <v>35155</v>
      </c>
      <c r="E5935" s="56"/>
      <c r="F5935" s="56"/>
    </row>
    <row r="5936" spans="1:6" x14ac:dyDescent="0.25">
      <c r="A5936" s="56">
        <v>35156</v>
      </c>
      <c r="E5936" s="56"/>
      <c r="F5936" s="56"/>
    </row>
    <row r="5937" spans="1:6" x14ac:dyDescent="0.25">
      <c r="A5937" s="56">
        <v>35157</v>
      </c>
      <c r="E5937" s="56"/>
      <c r="F5937" s="56"/>
    </row>
    <row r="5938" spans="1:6" x14ac:dyDescent="0.25">
      <c r="A5938" s="56">
        <v>35158</v>
      </c>
      <c r="E5938" s="56"/>
      <c r="F5938" s="56"/>
    </row>
    <row r="5939" spans="1:6" x14ac:dyDescent="0.25">
      <c r="A5939" s="56">
        <v>35159</v>
      </c>
      <c r="E5939" s="56"/>
      <c r="F5939" s="56"/>
    </row>
    <row r="5940" spans="1:6" x14ac:dyDescent="0.25">
      <c r="A5940" s="56">
        <v>35160</v>
      </c>
      <c r="E5940" s="56"/>
      <c r="F5940" s="56"/>
    </row>
    <row r="5941" spans="1:6" x14ac:dyDescent="0.25">
      <c r="A5941" s="56">
        <v>35161</v>
      </c>
      <c r="E5941" s="56"/>
      <c r="F5941" s="56"/>
    </row>
    <row r="5942" spans="1:6" x14ac:dyDescent="0.25">
      <c r="A5942" s="56">
        <v>35162</v>
      </c>
      <c r="E5942" s="56"/>
      <c r="F5942" s="56"/>
    </row>
    <row r="5943" spans="1:6" x14ac:dyDescent="0.25">
      <c r="A5943" s="56">
        <v>35163</v>
      </c>
      <c r="E5943" s="56"/>
      <c r="F5943" s="56"/>
    </row>
    <row r="5944" spans="1:6" x14ac:dyDescent="0.25">
      <c r="A5944" s="56">
        <v>35164</v>
      </c>
      <c r="E5944" s="56"/>
      <c r="F5944" s="56"/>
    </row>
    <row r="5945" spans="1:6" x14ac:dyDescent="0.25">
      <c r="A5945" s="56">
        <v>35165</v>
      </c>
      <c r="E5945" s="56"/>
      <c r="F5945" s="56"/>
    </row>
    <row r="5946" spans="1:6" x14ac:dyDescent="0.25">
      <c r="A5946" s="56">
        <v>35166</v>
      </c>
      <c r="E5946" s="56"/>
      <c r="F5946" s="56"/>
    </row>
    <row r="5947" spans="1:6" x14ac:dyDescent="0.25">
      <c r="A5947" s="56">
        <v>35167</v>
      </c>
      <c r="E5947" s="56"/>
      <c r="F5947" s="56"/>
    </row>
    <row r="5948" spans="1:6" x14ac:dyDescent="0.25">
      <c r="A5948" s="56">
        <v>35168</v>
      </c>
      <c r="E5948" s="56"/>
      <c r="F5948" s="56"/>
    </row>
    <row r="5949" spans="1:6" x14ac:dyDescent="0.25">
      <c r="A5949" s="56">
        <v>35169</v>
      </c>
      <c r="E5949" s="56"/>
      <c r="F5949" s="56"/>
    </row>
    <row r="5950" spans="1:6" x14ac:dyDescent="0.25">
      <c r="A5950" s="56">
        <v>35170</v>
      </c>
      <c r="E5950" s="56"/>
      <c r="F5950" s="56"/>
    </row>
    <row r="5951" spans="1:6" x14ac:dyDescent="0.25">
      <c r="A5951" s="56">
        <v>35171</v>
      </c>
      <c r="E5951" s="56"/>
      <c r="F5951" s="56"/>
    </row>
    <row r="5952" spans="1:6" x14ac:dyDescent="0.25">
      <c r="A5952" s="56">
        <v>35172</v>
      </c>
      <c r="E5952" s="56"/>
      <c r="F5952" s="56"/>
    </row>
    <row r="5953" spans="1:6" x14ac:dyDescent="0.25">
      <c r="A5953" s="56">
        <v>35173</v>
      </c>
      <c r="E5953" s="56"/>
      <c r="F5953" s="56"/>
    </row>
    <row r="5954" spans="1:6" x14ac:dyDescent="0.25">
      <c r="A5954" s="56">
        <v>35174</v>
      </c>
      <c r="E5954" s="56"/>
      <c r="F5954" s="56"/>
    </row>
    <row r="5955" spans="1:6" x14ac:dyDescent="0.25">
      <c r="A5955" s="56">
        <v>35175</v>
      </c>
      <c r="E5955" s="56"/>
      <c r="F5955" s="56"/>
    </row>
    <row r="5956" spans="1:6" x14ac:dyDescent="0.25">
      <c r="A5956" s="56">
        <v>35176</v>
      </c>
      <c r="E5956" s="56"/>
      <c r="F5956" s="56"/>
    </row>
    <row r="5957" spans="1:6" x14ac:dyDescent="0.25">
      <c r="A5957" s="56">
        <v>35177</v>
      </c>
      <c r="E5957" s="56"/>
      <c r="F5957" s="56"/>
    </row>
    <row r="5958" spans="1:6" x14ac:dyDescent="0.25">
      <c r="A5958" s="56">
        <v>35178</v>
      </c>
      <c r="E5958" s="56"/>
      <c r="F5958" s="56"/>
    </row>
    <row r="5959" spans="1:6" x14ac:dyDescent="0.25">
      <c r="A5959" s="56">
        <v>35179</v>
      </c>
      <c r="E5959" s="56"/>
      <c r="F5959" s="56"/>
    </row>
    <row r="5960" spans="1:6" x14ac:dyDescent="0.25">
      <c r="A5960" s="56">
        <v>35180</v>
      </c>
      <c r="E5960" s="56"/>
      <c r="F5960" s="56"/>
    </row>
    <row r="5961" spans="1:6" x14ac:dyDescent="0.25">
      <c r="A5961" s="56">
        <v>35181</v>
      </c>
      <c r="E5961" s="56"/>
      <c r="F5961" s="56"/>
    </row>
    <row r="5962" spans="1:6" x14ac:dyDescent="0.25">
      <c r="A5962" s="56">
        <v>35182</v>
      </c>
      <c r="E5962" s="56"/>
      <c r="F5962" s="56"/>
    </row>
    <row r="5963" spans="1:6" x14ac:dyDescent="0.25">
      <c r="A5963" s="56">
        <v>35183</v>
      </c>
      <c r="E5963" s="56"/>
      <c r="F5963" s="56"/>
    </row>
    <row r="5964" spans="1:6" x14ac:dyDescent="0.25">
      <c r="A5964" s="56">
        <v>35184</v>
      </c>
      <c r="E5964" s="56"/>
      <c r="F5964" s="56"/>
    </row>
    <row r="5965" spans="1:6" x14ac:dyDescent="0.25">
      <c r="A5965" s="56">
        <v>35185</v>
      </c>
      <c r="E5965" s="56"/>
      <c r="F5965" s="56"/>
    </row>
    <row r="5966" spans="1:6" x14ac:dyDescent="0.25">
      <c r="A5966" s="56">
        <v>35186</v>
      </c>
      <c r="E5966" s="56"/>
      <c r="F5966" s="56"/>
    </row>
    <row r="5967" spans="1:6" x14ac:dyDescent="0.25">
      <c r="A5967" s="56">
        <v>35187</v>
      </c>
      <c r="E5967" s="56"/>
      <c r="F5967" s="56"/>
    </row>
    <row r="5968" spans="1:6" x14ac:dyDescent="0.25">
      <c r="A5968" s="56">
        <v>35188</v>
      </c>
      <c r="E5968" s="56"/>
      <c r="F5968" s="56"/>
    </row>
    <row r="5969" spans="1:6" x14ac:dyDescent="0.25">
      <c r="A5969" s="56">
        <v>35189</v>
      </c>
      <c r="E5969" s="56"/>
      <c r="F5969" s="56"/>
    </row>
    <row r="5970" spans="1:6" x14ac:dyDescent="0.25">
      <c r="A5970" s="56">
        <v>35190</v>
      </c>
      <c r="E5970" s="56"/>
      <c r="F5970" s="56"/>
    </row>
    <row r="5971" spans="1:6" x14ac:dyDescent="0.25">
      <c r="A5971" s="56">
        <v>35191</v>
      </c>
      <c r="E5971" s="56"/>
      <c r="F5971" s="56"/>
    </row>
    <row r="5972" spans="1:6" x14ac:dyDescent="0.25">
      <c r="A5972" s="56">
        <v>35192</v>
      </c>
      <c r="E5972" s="56"/>
      <c r="F5972" s="56"/>
    </row>
    <row r="5973" spans="1:6" x14ac:dyDescent="0.25">
      <c r="A5973" s="56">
        <v>35193</v>
      </c>
      <c r="E5973" s="56"/>
      <c r="F5973" s="56"/>
    </row>
    <row r="5974" spans="1:6" x14ac:dyDescent="0.25">
      <c r="A5974" s="56">
        <v>35194</v>
      </c>
      <c r="E5974" s="56"/>
      <c r="F5974" s="56"/>
    </row>
    <row r="5975" spans="1:6" x14ac:dyDescent="0.25">
      <c r="A5975" s="56">
        <v>35195</v>
      </c>
      <c r="E5975" s="56"/>
      <c r="F5975" s="56"/>
    </row>
    <row r="5976" spans="1:6" x14ac:dyDescent="0.25">
      <c r="A5976" s="56">
        <v>35196</v>
      </c>
      <c r="E5976" s="56"/>
      <c r="F5976" s="56"/>
    </row>
    <row r="5977" spans="1:6" x14ac:dyDescent="0.25">
      <c r="A5977" s="56">
        <v>35197</v>
      </c>
      <c r="E5977" s="56"/>
      <c r="F5977" s="56"/>
    </row>
    <row r="5978" spans="1:6" x14ac:dyDescent="0.25">
      <c r="A5978" s="56">
        <v>35198</v>
      </c>
      <c r="E5978" s="56"/>
      <c r="F5978" s="56"/>
    </row>
    <row r="5979" spans="1:6" x14ac:dyDescent="0.25">
      <c r="A5979" s="56">
        <v>35199</v>
      </c>
      <c r="E5979" s="56"/>
      <c r="F5979" s="56"/>
    </row>
    <row r="5980" spans="1:6" x14ac:dyDescent="0.25">
      <c r="A5980" s="56">
        <v>35200</v>
      </c>
      <c r="E5980" s="56"/>
      <c r="F5980" s="56"/>
    </row>
    <row r="5981" spans="1:6" x14ac:dyDescent="0.25">
      <c r="A5981" s="56">
        <v>35201</v>
      </c>
      <c r="E5981" s="56"/>
      <c r="F5981" s="56"/>
    </row>
    <row r="5982" spans="1:6" x14ac:dyDescent="0.25">
      <c r="A5982" s="56">
        <v>35202</v>
      </c>
      <c r="E5982" s="56"/>
      <c r="F5982" s="56"/>
    </row>
    <row r="5983" spans="1:6" x14ac:dyDescent="0.25">
      <c r="A5983" s="56">
        <v>35203</v>
      </c>
      <c r="E5983" s="56"/>
      <c r="F5983" s="56"/>
    </row>
    <row r="5984" spans="1:6" x14ac:dyDescent="0.25">
      <c r="A5984" s="56">
        <v>35204</v>
      </c>
      <c r="E5984" s="56"/>
      <c r="F5984" s="56"/>
    </row>
    <row r="5985" spans="1:6" x14ac:dyDescent="0.25">
      <c r="A5985" s="56">
        <v>35205</v>
      </c>
      <c r="E5985" s="56"/>
      <c r="F5985" s="56"/>
    </row>
    <row r="5986" spans="1:6" x14ac:dyDescent="0.25">
      <c r="A5986" s="56">
        <v>35206</v>
      </c>
      <c r="E5986" s="56"/>
      <c r="F5986" s="56"/>
    </row>
    <row r="5987" spans="1:6" x14ac:dyDescent="0.25">
      <c r="A5987" s="56">
        <v>35207</v>
      </c>
      <c r="E5987" s="56"/>
      <c r="F5987" s="56"/>
    </row>
    <row r="5988" spans="1:6" x14ac:dyDescent="0.25">
      <c r="A5988" s="56">
        <v>35208</v>
      </c>
      <c r="E5988" s="56"/>
      <c r="F5988" s="56"/>
    </row>
    <row r="5989" spans="1:6" x14ac:dyDescent="0.25">
      <c r="A5989" s="56">
        <v>35209</v>
      </c>
      <c r="E5989" s="56"/>
      <c r="F5989" s="56"/>
    </row>
    <row r="5990" spans="1:6" x14ac:dyDescent="0.25">
      <c r="A5990" s="56">
        <v>35210</v>
      </c>
      <c r="E5990" s="56"/>
      <c r="F5990" s="56"/>
    </row>
    <row r="5991" spans="1:6" x14ac:dyDescent="0.25">
      <c r="A5991" s="56">
        <v>35211</v>
      </c>
      <c r="E5991" s="56"/>
      <c r="F5991" s="56"/>
    </row>
    <row r="5992" spans="1:6" x14ac:dyDescent="0.25">
      <c r="A5992" s="56">
        <v>35212</v>
      </c>
      <c r="E5992" s="56"/>
      <c r="F5992" s="56"/>
    </row>
    <row r="5993" spans="1:6" x14ac:dyDescent="0.25">
      <c r="A5993" s="56">
        <v>35213</v>
      </c>
      <c r="E5993" s="56"/>
      <c r="F5993" s="56"/>
    </row>
    <row r="5994" spans="1:6" x14ac:dyDescent="0.25">
      <c r="A5994" s="56">
        <v>35214</v>
      </c>
      <c r="E5994" s="56"/>
      <c r="F5994" s="56"/>
    </row>
    <row r="5995" spans="1:6" x14ac:dyDescent="0.25">
      <c r="A5995" s="56">
        <v>35215</v>
      </c>
      <c r="E5995" s="56"/>
      <c r="F5995" s="56"/>
    </row>
    <row r="5996" spans="1:6" x14ac:dyDescent="0.25">
      <c r="A5996" s="56">
        <v>35216</v>
      </c>
      <c r="E5996" s="56"/>
      <c r="F5996" s="56"/>
    </row>
    <row r="5997" spans="1:6" x14ac:dyDescent="0.25">
      <c r="A5997" s="56">
        <v>35217</v>
      </c>
      <c r="E5997" s="56"/>
      <c r="F5997" s="56"/>
    </row>
    <row r="5998" spans="1:6" x14ac:dyDescent="0.25">
      <c r="A5998" s="56">
        <v>35218</v>
      </c>
      <c r="E5998" s="56"/>
      <c r="F5998" s="56"/>
    </row>
    <row r="5999" spans="1:6" x14ac:dyDescent="0.25">
      <c r="A5999" s="56">
        <v>35219</v>
      </c>
      <c r="E5999" s="56"/>
      <c r="F5999" s="56"/>
    </row>
    <row r="6000" spans="1:6" x14ac:dyDescent="0.25">
      <c r="A6000" s="56">
        <v>35220</v>
      </c>
      <c r="E6000" s="56"/>
      <c r="F6000" s="56"/>
    </row>
    <row r="6001" spans="1:6" x14ac:dyDescent="0.25">
      <c r="A6001" s="56">
        <v>35221</v>
      </c>
      <c r="E6001" s="56"/>
      <c r="F6001" s="56"/>
    </row>
    <row r="6002" spans="1:6" x14ac:dyDescent="0.25">
      <c r="A6002" s="56">
        <v>35222</v>
      </c>
      <c r="E6002" s="56"/>
      <c r="F6002" s="56"/>
    </row>
    <row r="6003" spans="1:6" x14ac:dyDescent="0.25">
      <c r="A6003" s="56">
        <v>35223</v>
      </c>
      <c r="E6003" s="56"/>
      <c r="F6003" s="56"/>
    </row>
    <row r="6004" spans="1:6" x14ac:dyDescent="0.25">
      <c r="A6004" s="56">
        <v>35224</v>
      </c>
      <c r="E6004" s="56"/>
      <c r="F6004" s="56"/>
    </row>
    <row r="6005" spans="1:6" x14ac:dyDescent="0.25">
      <c r="A6005" s="56">
        <v>35225</v>
      </c>
      <c r="E6005" s="56"/>
      <c r="F6005" s="56"/>
    </row>
    <row r="6006" spans="1:6" x14ac:dyDescent="0.25">
      <c r="A6006" s="56">
        <v>35226</v>
      </c>
      <c r="E6006" s="56"/>
      <c r="F6006" s="56"/>
    </row>
    <row r="6007" spans="1:6" x14ac:dyDescent="0.25">
      <c r="A6007" s="56">
        <v>35227</v>
      </c>
      <c r="E6007" s="56"/>
      <c r="F6007" s="56"/>
    </row>
    <row r="6008" spans="1:6" x14ac:dyDescent="0.25">
      <c r="A6008" s="56">
        <v>35228</v>
      </c>
      <c r="E6008" s="56"/>
      <c r="F6008" s="56"/>
    </row>
    <row r="6009" spans="1:6" x14ac:dyDescent="0.25">
      <c r="A6009" s="56">
        <v>35229</v>
      </c>
      <c r="E6009" s="56"/>
      <c r="F6009" s="56"/>
    </row>
    <row r="6010" spans="1:6" x14ac:dyDescent="0.25">
      <c r="A6010" s="56">
        <v>35230</v>
      </c>
      <c r="E6010" s="56"/>
      <c r="F6010" s="56"/>
    </row>
    <row r="6011" spans="1:6" x14ac:dyDescent="0.25">
      <c r="A6011" s="56">
        <v>35231</v>
      </c>
      <c r="E6011" s="56"/>
      <c r="F6011" s="56"/>
    </row>
    <row r="6012" spans="1:6" x14ac:dyDescent="0.25">
      <c r="A6012" s="56">
        <v>35232</v>
      </c>
      <c r="E6012" s="56"/>
      <c r="F6012" s="56"/>
    </row>
    <row r="6013" spans="1:6" x14ac:dyDescent="0.25">
      <c r="A6013" s="56">
        <v>35233</v>
      </c>
      <c r="E6013" s="56"/>
      <c r="F6013" s="56"/>
    </row>
    <row r="6014" spans="1:6" x14ac:dyDescent="0.25">
      <c r="A6014" s="56">
        <v>35234</v>
      </c>
      <c r="E6014" s="56"/>
      <c r="F6014" s="56"/>
    </row>
    <row r="6015" spans="1:6" x14ac:dyDescent="0.25">
      <c r="A6015" s="56">
        <v>35235</v>
      </c>
      <c r="E6015" s="56"/>
      <c r="F6015" s="56"/>
    </row>
    <row r="6016" spans="1:6" x14ac:dyDescent="0.25">
      <c r="A6016" s="56">
        <v>35236</v>
      </c>
      <c r="E6016" s="56"/>
      <c r="F6016" s="56"/>
    </row>
    <row r="6017" spans="1:6" x14ac:dyDescent="0.25">
      <c r="A6017" s="56">
        <v>35237</v>
      </c>
      <c r="E6017" s="56"/>
      <c r="F6017" s="56"/>
    </row>
    <row r="6018" spans="1:6" x14ac:dyDescent="0.25">
      <c r="A6018" s="56">
        <v>35238</v>
      </c>
      <c r="E6018" s="56"/>
      <c r="F6018" s="56"/>
    </row>
    <row r="6019" spans="1:6" x14ac:dyDescent="0.25">
      <c r="A6019" s="56">
        <v>35239</v>
      </c>
      <c r="E6019" s="56"/>
      <c r="F6019" s="56"/>
    </row>
    <row r="6020" spans="1:6" x14ac:dyDescent="0.25">
      <c r="A6020" s="56">
        <v>35240</v>
      </c>
      <c r="E6020" s="56"/>
      <c r="F6020" s="56"/>
    </row>
    <row r="6021" spans="1:6" x14ac:dyDescent="0.25">
      <c r="A6021" s="56">
        <v>35241</v>
      </c>
      <c r="E6021" s="56"/>
      <c r="F6021" s="56"/>
    </row>
    <row r="6022" spans="1:6" x14ac:dyDescent="0.25">
      <c r="A6022" s="56">
        <v>35242</v>
      </c>
      <c r="E6022" s="56"/>
      <c r="F6022" s="56"/>
    </row>
    <row r="6023" spans="1:6" x14ac:dyDescent="0.25">
      <c r="A6023" s="56">
        <v>35243</v>
      </c>
      <c r="E6023" s="56"/>
      <c r="F6023" s="56"/>
    </row>
    <row r="6024" spans="1:6" x14ac:dyDescent="0.25">
      <c r="A6024" s="56">
        <v>35244</v>
      </c>
      <c r="E6024" s="56"/>
      <c r="F6024" s="56"/>
    </row>
    <row r="6025" spans="1:6" x14ac:dyDescent="0.25">
      <c r="A6025" s="56">
        <v>35245</v>
      </c>
      <c r="E6025" s="56"/>
      <c r="F6025" s="56"/>
    </row>
    <row r="6026" spans="1:6" x14ac:dyDescent="0.25">
      <c r="A6026" s="56">
        <v>35246</v>
      </c>
      <c r="E6026" s="56"/>
      <c r="F6026" s="56"/>
    </row>
    <row r="6027" spans="1:6" x14ac:dyDescent="0.25">
      <c r="A6027" s="56">
        <v>35247</v>
      </c>
      <c r="E6027" s="56"/>
      <c r="F6027" s="56"/>
    </row>
    <row r="6028" spans="1:6" x14ac:dyDescent="0.25">
      <c r="A6028" s="56">
        <v>35248</v>
      </c>
      <c r="E6028" s="56"/>
      <c r="F6028" s="56"/>
    </row>
    <row r="6029" spans="1:6" x14ac:dyDescent="0.25">
      <c r="A6029" s="56">
        <v>35249</v>
      </c>
      <c r="E6029" s="56"/>
      <c r="F6029" s="56"/>
    </row>
    <row r="6030" spans="1:6" x14ac:dyDescent="0.25">
      <c r="A6030" s="56">
        <v>35250</v>
      </c>
      <c r="E6030" s="56"/>
      <c r="F6030" s="56"/>
    </row>
    <row r="6031" spans="1:6" x14ac:dyDescent="0.25">
      <c r="A6031" s="56">
        <v>35251</v>
      </c>
      <c r="E6031" s="56"/>
      <c r="F6031" s="56"/>
    </row>
    <row r="6032" spans="1:6" x14ac:dyDescent="0.25">
      <c r="A6032" s="56">
        <v>35252</v>
      </c>
      <c r="E6032" s="56"/>
      <c r="F6032" s="56"/>
    </row>
    <row r="6033" spans="1:6" x14ac:dyDescent="0.25">
      <c r="A6033" s="56">
        <v>35253</v>
      </c>
      <c r="E6033" s="56"/>
      <c r="F6033" s="56"/>
    </row>
    <row r="6034" spans="1:6" x14ac:dyDescent="0.25">
      <c r="A6034" s="56">
        <v>35254</v>
      </c>
      <c r="E6034" s="56"/>
      <c r="F6034" s="56"/>
    </row>
    <row r="6035" spans="1:6" x14ac:dyDescent="0.25">
      <c r="A6035" s="56">
        <v>35255</v>
      </c>
      <c r="E6035" s="56"/>
      <c r="F6035" s="56"/>
    </row>
    <row r="6036" spans="1:6" x14ac:dyDescent="0.25">
      <c r="A6036" s="56">
        <v>35256</v>
      </c>
      <c r="E6036" s="56"/>
      <c r="F6036" s="56"/>
    </row>
    <row r="6037" spans="1:6" x14ac:dyDescent="0.25">
      <c r="A6037" s="56">
        <v>35257</v>
      </c>
      <c r="E6037" s="56"/>
      <c r="F6037" s="56"/>
    </row>
    <row r="6038" spans="1:6" x14ac:dyDescent="0.25">
      <c r="A6038" s="56">
        <v>35258</v>
      </c>
      <c r="E6038" s="56"/>
      <c r="F6038" s="56"/>
    </row>
    <row r="6039" spans="1:6" x14ac:dyDescent="0.25">
      <c r="A6039" s="56">
        <v>35259</v>
      </c>
      <c r="E6039" s="56"/>
      <c r="F6039" s="56"/>
    </row>
    <row r="6040" spans="1:6" x14ac:dyDescent="0.25">
      <c r="A6040" s="56">
        <v>35260</v>
      </c>
      <c r="E6040" s="56"/>
      <c r="F6040" s="56"/>
    </row>
    <row r="6041" spans="1:6" x14ac:dyDescent="0.25">
      <c r="A6041" s="56">
        <v>35261</v>
      </c>
      <c r="E6041" s="56"/>
      <c r="F6041" s="56"/>
    </row>
    <row r="6042" spans="1:6" x14ac:dyDescent="0.25">
      <c r="A6042" s="56">
        <v>35262</v>
      </c>
      <c r="E6042" s="56"/>
      <c r="F6042" s="56"/>
    </row>
    <row r="6043" spans="1:6" x14ac:dyDescent="0.25">
      <c r="A6043" s="56">
        <v>35263</v>
      </c>
      <c r="E6043" s="56"/>
      <c r="F6043" s="56"/>
    </row>
    <row r="6044" spans="1:6" x14ac:dyDescent="0.25">
      <c r="A6044" s="56">
        <v>35264</v>
      </c>
      <c r="E6044" s="56"/>
      <c r="F6044" s="56"/>
    </row>
    <row r="6045" spans="1:6" x14ac:dyDescent="0.25">
      <c r="A6045" s="56">
        <v>35265</v>
      </c>
      <c r="E6045" s="56"/>
      <c r="F6045" s="56"/>
    </row>
    <row r="6046" spans="1:6" x14ac:dyDescent="0.25">
      <c r="A6046" s="56">
        <v>35266</v>
      </c>
      <c r="E6046" s="56"/>
      <c r="F6046" s="56"/>
    </row>
    <row r="6047" spans="1:6" x14ac:dyDescent="0.25">
      <c r="A6047" s="56">
        <v>35267</v>
      </c>
      <c r="E6047" s="56"/>
      <c r="F6047" s="56"/>
    </row>
    <row r="6048" spans="1:6" x14ac:dyDescent="0.25">
      <c r="A6048" s="56">
        <v>35268</v>
      </c>
      <c r="E6048" s="56"/>
      <c r="F6048" s="56"/>
    </row>
    <row r="6049" spans="1:6" x14ac:dyDescent="0.25">
      <c r="A6049" s="56">
        <v>35269</v>
      </c>
      <c r="E6049" s="56"/>
      <c r="F6049" s="56"/>
    </row>
    <row r="6050" spans="1:6" x14ac:dyDescent="0.25">
      <c r="A6050" s="56">
        <v>35270</v>
      </c>
      <c r="E6050" s="56"/>
      <c r="F6050" s="56"/>
    </row>
    <row r="6051" spans="1:6" x14ac:dyDescent="0.25">
      <c r="A6051" s="56">
        <v>35271</v>
      </c>
      <c r="E6051" s="56"/>
      <c r="F6051" s="56"/>
    </row>
    <row r="6052" spans="1:6" x14ac:dyDescent="0.25">
      <c r="A6052" s="56">
        <v>35272</v>
      </c>
      <c r="E6052" s="56"/>
      <c r="F6052" s="56"/>
    </row>
    <row r="6053" spans="1:6" x14ac:dyDescent="0.25">
      <c r="A6053" s="56">
        <v>35273</v>
      </c>
      <c r="E6053" s="56"/>
      <c r="F6053" s="56"/>
    </row>
    <row r="6054" spans="1:6" x14ac:dyDescent="0.25">
      <c r="A6054" s="56">
        <v>35274</v>
      </c>
      <c r="E6054" s="56"/>
      <c r="F6054" s="56"/>
    </row>
    <row r="6055" spans="1:6" x14ac:dyDescent="0.25">
      <c r="A6055" s="56">
        <v>35275</v>
      </c>
      <c r="E6055" s="56"/>
      <c r="F6055" s="56"/>
    </row>
    <row r="6056" spans="1:6" x14ac:dyDescent="0.25">
      <c r="A6056" s="56">
        <v>35276</v>
      </c>
      <c r="E6056" s="56"/>
      <c r="F6056" s="56"/>
    </row>
    <row r="6057" spans="1:6" x14ac:dyDescent="0.25">
      <c r="A6057" s="56">
        <v>35277</v>
      </c>
      <c r="E6057" s="56"/>
      <c r="F6057" s="56"/>
    </row>
    <row r="6058" spans="1:6" x14ac:dyDescent="0.25">
      <c r="A6058" s="56">
        <v>35278</v>
      </c>
      <c r="E6058" s="56"/>
      <c r="F6058" s="56"/>
    </row>
    <row r="6059" spans="1:6" x14ac:dyDescent="0.25">
      <c r="A6059" s="56">
        <v>35279</v>
      </c>
      <c r="E6059" s="56"/>
      <c r="F6059" s="56"/>
    </row>
    <row r="6060" spans="1:6" x14ac:dyDescent="0.25">
      <c r="A6060" s="56">
        <v>35280</v>
      </c>
      <c r="E6060" s="56"/>
      <c r="F6060" s="56"/>
    </row>
    <row r="6061" spans="1:6" x14ac:dyDescent="0.25">
      <c r="A6061" s="56">
        <v>35281</v>
      </c>
      <c r="E6061" s="56"/>
      <c r="F6061" s="56"/>
    </row>
    <row r="6062" spans="1:6" x14ac:dyDescent="0.25">
      <c r="A6062" s="56">
        <v>35282</v>
      </c>
      <c r="E6062" s="56"/>
      <c r="F6062" s="56"/>
    </row>
    <row r="6063" spans="1:6" x14ac:dyDescent="0.25">
      <c r="A6063" s="56">
        <v>35283</v>
      </c>
      <c r="E6063" s="56"/>
      <c r="F6063" s="56"/>
    </row>
    <row r="6064" spans="1:6" x14ac:dyDescent="0.25">
      <c r="A6064" s="56">
        <v>35284</v>
      </c>
      <c r="E6064" s="56"/>
      <c r="F6064" s="56"/>
    </row>
    <row r="6065" spans="1:6" x14ac:dyDescent="0.25">
      <c r="A6065" s="56">
        <v>35285</v>
      </c>
      <c r="E6065" s="56"/>
      <c r="F6065" s="56"/>
    </row>
    <row r="6066" spans="1:6" x14ac:dyDescent="0.25">
      <c r="A6066" s="56">
        <v>35286</v>
      </c>
      <c r="E6066" s="56"/>
      <c r="F6066" s="56"/>
    </row>
    <row r="6067" spans="1:6" x14ac:dyDescent="0.25">
      <c r="A6067" s="56">
        <v>35287</v>
      </c>
      <c r="E6067" s="56"/>
      <c r="F6067" s="56"/>
    </row>
    <row r="6068" spans="1:6" x14ac:dyDescent="0.25">
      <c r="A6068" s="56">
        <v>35288</v>
      </c>
      <c r="E6068" s="56"/>
      <c r="F6068" s="56"/>
    </row>
    <row r="6069" spans="1:6" x14ac:dyDescent="0.25">
      <c r="A6069" s="56">
        <v>35289</v>
      </c>
      <c r="E6069" s="56"/>
      <c r="F6069" s="56"/>
    </row>
    <row r="6070" spans="1:6" x14ac:dyDescent="0.25">
      <c r="A6070" s="56">
        <v>35290</v>
      </c>
      <c r="E6070" s="56"/>
      <c r="F6070" s="56"/>
    </row>
    <row r="6071" spans="1:6" x14ac:dyDescent="0.25">
      <c r="A6071" s="56">
        <v>35291</v>
      </c>
      <c r="E6071" s="56"/>
      <c r="F6071" s="56"/>
    </row>
    <row r="6072" spans="1:6" x14ac:dyDescent="0.25">
      <c r="A6072" s="56">
        <v>35292</v>
      </c>
      <c r="E6072" s="56"/>
      <c r="F6072" s="56"/>
    </row>
    <row r="6073" spans="1:6" x14ac:dyDescent="0.25">
      <c r="A6073" s="56">
        <v>35293</v>
      </c>
      <c r="E6073" s="56"/>
      <c r="F6073" s="56"/>
    </row>
    <row r="6074" spans="1:6" x14ac:dyDescent="0.25">
      <c r="A6074" s="56">
        <v>35294</v>
      </c>
      <c r="E6074" s="56"/>
      <c r="F6074" s="56"/>
    </row>
    <row r="6075" spans="1:6" x14ac:dyDescent="0.25">
      <c r="A6075" s="56">
        <v>35295</v>
      </c>
      <c r="E6075" s="56"/>
      <c r="F6075" s="56"/>
    </row>
    <row r="6076" spans="1:6" x14ac:dyDescent="0.25">
      <c r="A6076" s="56">
        <v>35296</v>
      </c>
      <c r="E6076" s="56"/>
      <c r="F6076" s="56"/>
    </row>
    <row r="6077" spans="1:6" x14ac:dyDescent="0.25">
      <c r="A6077" s="56">
        <v>35297</v>
      </c>
      <c r="E6077" s="56"/>
      <c r="F6077" s="56"/>
    </row>
    <row r="6078" spans="1:6" x14ac:dyDescent="0.25">
      <c r="A6078" s="56">
        <v>35298</v>
      </c>
      <c r="E6078" s="56"/>
      <c r="F6078" s="56"/>
    </row>
    <row r="6079" spans="1:6" x14ac:dyDescent="0.25">
      <c r="A6079" s="56">
        <v>35299</v>
      </c>
      <c r="E6079" s="56"/>
      <c r="F6079" s="56"/>
    </row>
    <row r="6080" spans="1:6" x14ac:dyDescent="0.25">
      <c r="A6080" s="56">
        <v>35300</v>
      </c>
      <c r="E6080" s="56"/>
      <c r="F6080" s="56"/>
    </row>
    <row r="6081" spans="1:6" x14ac:dyDescent="0.25">
      <c r="A6081" s="56">
        <v>35301</v>
      </c>
      <c r="E6081" s="56"/>
      <c r="F6081" s="56"/>
    </row>
    <row r="6082" spans="1:6" x14ac:dyDescent="0.25">
      <c r="A6082" s="56">
        <v>35302</v>
      </c>
      <c r="E6082" s="56"/>
      <c r="F6082" s="56"/>
    </row>
    <row r="6083" spans="1:6" x14ac:dyDescent="0.25">
      <c r="A6083" s="56">
        <v>35303</v>
      </c>
      <c r="E6083" s="56"/>
      <c r="F6083" s="56"/>
    </row>
    <row r="6084" spans="1:6" x14ac:dyDescent="0.25">
      <c r="A6084" s="56">
        <v>35304</v>
      </c>
      <c r="E6084" s="56"/>
      <c r="F6084" s="56"/>
    </row>
    <row r="6085" spans="1:6" x14ac:dyDescent="0.25">
      <c r="A6085" s="56">
        <v>35305</v>
      </c>
      <c r="E6085" s="56"/>
      <c r="F6085" s="56"/>
    </row>
    <row r="6086" spans="1:6" x14ac:dyDescent="0.25">
      <c r="A6086" s="56">
        <v>35306</v>
      </c>
      <c r="E6086" s="56"/>
      <c r="F6086" s="56"/>
    </row>
    <row r="6087" spans="1:6" x14ac:dyDescent="0.25">
      <c r="A6087" s="56">
        <v>35307</v>
      </c>
      <c r="E6087" s="56"/>
      <c r="F6087" s="56"/>
    </row>
    <row r="6088" spans="1:6" x14ac:dyDescent="0.25">
      <c r="A6088" s="56">
        <v>35308</v>
      </c>
      <c r="E6088" s="56"/>
      <c r="F6088" s="56"/>
    </row>
    <row r="6089" spans="1:6" x14ac:dyDescent="0.25">
      <c r="A6089" s="56">
        <v>35309</v>
      </c>
      <c r="E6089" s="56"/>
      <c r="F6089" s="56"/>
    </row>
    <row r="6090" spans="1:6" x14ac:dyDescent="0.25">
      <c r="A6090" s="56">
        <v>35310</v>
      </c>
      <c r="E6090" s="56"/>
      <c r="F6090" s="56"/>
    </row>
    <row r="6091" spans="1:6" x14ac:dyDescent="0.25">
      <c r="A6091" s="56">
        <v>35311</v>
      </c>
      <c r="E6091" s="56"/>
      <c r="F6091" s="56"/>
    </row>
    <row r="6092" spans="1:6" x14ac:dyDescent="0.25">
      <c r="A6092" s="56">
        <v>35312</v>
      </c>
      <c r="E6092" s="56"/>
      <c r="F6092" s="56"/>
    </row>
    <row r="6093" spans="1:6" x14ac:dyDescent="0.25">
      <c r="A6093" s="56">
        <v>35313</v>
      </c>
      <c r="E6093" s="56"/>
      <c r="F6093" s="56"/>
    </row>
    <row r="6094" spans="1:6" x14ac:dyDescent="0.25">
      <c r="A6094" s="56">
        <v>35314</v>
      </c>
      <c r="E6094" s="56"/>
      <c r="F6094" s="56"/>
    </row>
    <row r="6095" spans="1:6" x14ac:dyDescent="0.25">
      <c r="A6095" s="56">
        <v>35315</v>
      </c>
      <c r="E6095" s="56"/>
      <c r="F6095" s="56"/>
    </row>
    <row r="6096" spans="1:6" x14ac:dyDescent="0.25">
      <c r="A6096" s="56">
        <v>35316</v>
      </c>
      <c r="E6096" s="56"/>
      <c r="F6096" s="56"/>
    </row>
    <row r="6097" spans="1:6" x14ac:dyDescent="0.25">
      <c r="A6097" s="56">
        <v>35317</v>
      </c>
      <c r="E6097" s="56"/>
      <c r="F6097" s="56"/>
    </row>
    <row r="6098" spans="1:6" x14ac:dyDescent="0.25">
      <c r="A6098" s="56">
        <v>35318</v>
      </c>
      <c r="E6098" s="56"/>
      <c r="F6098" s="56"/>
    </row>
    <row r="6099" spans="1:6" x14ac:dyDescent="0.25">
      <c r="A6099" s="56">
        <v>35319</v>
      </c>
      <c r="E6099" s="56"/>
      <c r="F6099" s="56"/>
    </row>
    <row r="6100" spans="1:6" x14ac:dyDescent="0.25">
      <c r="A6100" s="56">
        <v>35320</v>
      </c>
      <c r="E6100" s="56"/>
      <c r="F6100" s="56"/>
    </row>
    <row r="6101" spans="1:6" x14ac:dyDescent="0.25">
      <c r="A6101" s="56">
        <v>35321</v>
      </c>
      <c r="E6101" s="56"/>
      <c r="F6101" s="56"/>
    </row>
    <row r="6102" spans="1:6" x14ac:dyDescent="0.25">
      <c r="A6102" s="56">
        <v>35322</v>
      </c>
      <c r="E6102" s="56"/>
      <c r="F6102" s="56"/>
    </row>
    <row r="6103" spans="1:6" x14ac:dyDescent="0.25">
      <c r="A6103" s="56">
        <v>35323</v>
      </c>
      <c r="E6103" s="56"/>
      <c r="F6103" s="56"/>
    </row>
    <row r="6104" spans="1:6" x14ac:dyDescent="0.25">
      <c r="A6104" s="56">
        <v>35324</v>
      </c>
      <c r="E6104" s="56"/>
      <c r="F6104" s="56"/>
    </row>
    <row r="6105" spans="1:6" x14ac:dyDescent="0.25">
      <c r="A6105" s="56">
        <v>35325</v>
      </c>
      <c r="E6105" s="56"/>
      <c r="F6105" s="56"/>
    </row>
    <row r="6106" spans="1:6" x14ac:dyDescent="0.25">
      <c r="A6106" s="56">
        <v>35326</v>
      </c>
      <c r="E6106" s="56"/>
      <c r="F6106" s="56"/>
    </row>
    <row r="6107" spans="1:6" x14ac:dyDescent="0.25">
      <c r="A6107" s="56">
        <v>35327</v>
      </c>
      <c r="E6107" s="56"/>
      <c r="F6107" s="56"/>
    </row>
    <row r="6108" spans="1:6" x14ac:dyDescent="0.25">
      <c r="A6108" s="56">
        <v>35328</v>
      </c>
      <c r="E6108" s="56"/>
      <c r="F6108" s="56"/>
    </row>
    <row r="6109" spans="1:6" x14ac:dyDescent="0.25">
      <c r="A6109" s="56">
        <v>35329</v>
      </c>
      <c r="E6109" s="56"/>
      <c r="F6109" s="56"/>
    </row>
    <row r="6110" spans="1:6" x14ac:dyDescent="0.25">
      <c r="A6110" s="56">
        <v>35330</v>
      </c>
      <c r="E6110" s="56"/>
      <c r="F6110" s="56"/>
    </row>
    <row r="6111" spans="1:6" x14ac:dyDescent="0.25">
      <c r="A6111" s="56">
        <v>35331</v>
      </c>
      <c r="E6111" s="56"/>
      <c r="F6111" s="56"/>
    </row>
    <row r="6112" spans="1:6" x14ac:dyDescent="0.25">
      <c r="A6112" s="56">
        <v>35332</v>
      </c>
      <c r="E6112" s="56"/>
      <c r="F6112" s="56"/>
    </row>
    <row r="6113" spans="1:6" x14ac:dyDescent="0.25">
      <c r="A6113" s="56">
        <v>35333</v>
      </c>
      <c r="E6113" s="56"/>
      <c r="F6113" s="56"/>
    </row>
    <row r="6114" spans="1:6" x14ac:dyDescent="0.25">
      <c r="A6114" s="56">
        <v>35334</v>
      </c>
      <c r="E6114" s="56"/>
      <c r="F6114" s="56"/>
    </row>
    <row r="6115" spans="1:6" x14ac:dyDescent="0.25">
      <c r="A6115" s="56">
        <v>35335</v>
      </c>
      <c r="E6115" s="56"/>
      <c r="F6115" s="56"/>
    </row>
    <row r="6116" spans="1:6" x14ac:dyDescent="0.25">
      <c r="A6116" s="56">
        <v>35336</v>
      </c>
      <c r="E6116" s="56"/>
      <c r="F6116" s="56"/>
    </row>
    <row r="6117" spans="1:6" x14ac:dyDescent="0.25">
      <c r="A6117" s="56">
        <v>35337</v>
      </c>
      <c r="E6117" s="56"/>
      <c r="F6117" s="56"/>
    </row>
    <row r="6118" spans="1:6" x14ac:dyDescent="0.25">
      <c r="A6118" s="56">
        <v>35338</v>
      </c>
      <c r="E6118" s="56"/>
      <c r="F6118" s="56"/>
    </row>
    <row r="6119" spans="1:6" x14ac:dyDescent="0.25">
      <c r="A6119" s="56">
        <v>35339</v>
      </c>
      <c r="E6119" s="56"/>
      <c r="F6119" s="56"/>
    </row>
    <row r="6120" spans="1:6" x14ac:dyDescent="0.25">
      <c r="A6120" s="56">
        <v>35340</v>
      </c>
      <c r="E6120" s="56"/>
      <c r="F6120" s="56"/>
    </row>
    <row r="6121" spans="1:6" x14ac:dyDescent="0.25">
      <c r="A6121" s="56">
        <v>35341</v>
      </c>
      <c r="E6121" s="56"/>
      <c r="F6121" s="56"/>
    </row>
    <row r="6122" spans="1:6" x14ac:dyDescent="0.25">
      <c r="A6122" s="56">
        <v>35342</v>
      </c>
      <c r="E6122" s="56"/>
      <c r="F6122" s="56"/>
    </row>
    <row r="6123" spans="1:6" x14ac:dyDescent="0.25">
      <c r="A6123" s="56">
        <v>35343</v>
      </c>
      <c r="E6123" s="56"/>
      <c r="F6123" s="56"/>
    </row>
    <row r="6124" spans="1:6" x14ac:dyDescent="0.25">
      <c r="A6124" s="56">
        <v>35344</v>
      </c>
      <c r="E6124" s="56"/>
      <c r="F6124" s="56"/>
    </row>
    <row r="6125" spans="1:6" x14ac:dyDescent="0.25">
      <c r="A6125" s="56">
        <v>35345</v>
      </c>
      <c r="E6125" s="56"/>
      <c r="F6125" s="56"/>
    </row>
    <row r="6126" spans="1:6" x14ac:dyDescent="0.25">
      <c r="A6126" s="56">
        <v>35346</v>
      </c>
      <c r="E6126" s="56"/>
      <c r="F6126" s="56"/>
    </row>
    <row r="6127" spans="1:6" x14ac:dyDescent="0.25">
      <c r="A6127" s="56">
        <v>35347</v>
      </c>
      <c r="E6127" s="56"/>
      <c r="F6127" s="56"/>
    </row>
    <row r="6128" spans="1:6" x14ac:dyDescent="0.25">
      <c r="A6128" s="56">
        <v>35348</v>
      </c>
      <c r="E6128" s="56"/>
      <c r="F6128" s="56"/>
    </row>
    <row r="6129" spans="1:6" x14ac:dyDescent="0.25">
      <c r="A6129" s="56">
        <v>35349</v>
      </c>
      <c r="E6129" s="56"/>
      <c r="F6129" s="56"/>
    </row>
    <row r="6130" spans="1:6" x14ac:dyDescent="0.25">
      <c r="A6130" s="56">
        <v>35350</v>
      </c>
      <c r="E6130" s="56"/>
      <c r="F6130" s="56"/>
    </row>
    <row r="6131" spans="1:6" x14ac:dyDescent="0.25">
      <c r="A6131" s="56">
        <v>35351</v>
      </c>
      <c r="E6131" s="56"/>
      <c r="F6131" s="56"/>
    </row>
    <row r="6132" spans="1:6" x14ac:dyDescent="0.25">
      <c r="A6132" s="56">
        <v>35352</v>
      </c>
      <c r="E6132" s="56"/>
      <c r="F6132" s="56"/>
    </row>
    <row r="6133" spans="1:6" x14ac:dyDescent="0.25">
      <c r="A6133" s="56">
        <v>35353</v>
      </c>
      <c r="E6133" s="56"/>
      <c r="F6133" s="56"/>
    </row>
    <row r="6134" spans="1:6" x14ac:dyDescent="0.25">
      <c r="A6134" s="56">
        <v>35354</v>
      </c>
      <c r="E6134" s="56"/>
      <c r="F6134" s="56"/>
    </row>
    <row r="6135" spans="1:6" x14ac:dyDescent="0.25">
      <c r="A6135" s="56">
        <v>35355</v>
      </c>
      <c r="E6135" s="56"/>
      <c r="F6135" s="56"/>
    </row>
    <row r="6136" spans="1:6" x14ac:dyDescent="0.25">
      <c r="A6136" s="56">
        <v>35356</v>
      </c>
      <c r="E6136" s="56"/>
      <c r="F6136" s="56"/>
    </row>
    <row r="6137" spans="1:6" x14ac:dyDescent="0.25">
      <c r="A6137" s="56">
        <v>35357</v>
      </c>
      <c r="E6137" s="56"/>
      <c r="F6137" s="56"/>
    </row>
    <row r="6138" spans="1:6" x14ac:dyDescent="0.25">
      <c r="A6138" s="56">
        <v>35358</v>
      </c>
      <c r="E6138" s="56"/>
      <c r="F6138" s="56"/>
    </row>
    <row r="6139" spans="1:6" x14ac:dyDescent="0.25">
      <c r="A6139" s="56">
        <v>35359</v>
      </c>
      <c r="E6139" s="56"/>
      <c r="F6139" s="56"/>
    </row>
    <row r="6140" spans="1:6" x14ac:dyDescent="0.25">
      <c r="A6140" s="56">
        <v>35360</v>
      </c>
      <c r="E6140" s="56"/>
      <c r="F6140" s="56"/>
    </row>
    <row r="6141" spans="1:6" x14ac:dyDescent="0.25">
      <c r="A6141" s="56">
        <v>35361</v>
      </c>
      <c r="E6141" s="56"/>
      <c r="F6141" s="56"/>
    </row>
    <row r="6142" spans="1:6" x14ac:dyDescent="0.25">
      <c r="A6142" s="56">
        <v>35362</v>
      </c>
      <c r="E6142" s="56"/>
      <c r="F6142" s="56"/>
    </row>
    <row r="6143" spans="1:6" x14ac:dyDescent="0.25">
      <c r="A6143" s="56">
        <v>35363</v>
      </c>
      <c r="E6143" s="56"/>
      <c r="F6143" s="56"/>
    </row>
    <row r="6144" spans="1:6" x14ac:dyDescent="0.25">
      <c r="A6144" s="56">
        <v>35364</v>
      </c>
      <c r="E6144" s="56"/>
      <c r="F6144" s="56"/>
    </row>
    <row r="6145" spans="1:6" x14ac:dyDescent="0.25">
      <c r="A6145" s="56">
        <v>35365</v>
      </c>
      <c r="E6145" s="56"/>
      <c r="F6145" s="56"/>
    </row>
    <row r="6146" spans="1:6" x14ac:dyDescent="0.25">
      <c r="A6146" s="56">
        <v>35366</v>
      </c>
      <c r="E6146" s="56"/>
      <c r="F6146" s="56"/>
    </row>
    <row r="6147" spans="1:6" x14ac:dyDescent="0.25">
      <c r="A6147" s="56">
        <v>35367</v>
      </c>
      <c r="E6147" s="56"/>
      <c r="F6147" s="56"/>
    </row>
    <row r="6148" spans="1:6" x14ac:dyDescent="0.25">
      <c r="A6148" s="56">
        <v>35368</v>
      </c>
      <c r="E6148" s="56"/>
      <c r="F6148" s="56"/>
    </row>
    <row r="6149" spans="1:6" x14ac:dyDescent="0.25">
      <c r="A6149" s="56">
        <v>35369</v>
      </c>
      <c r="E6149" s="56"/>
      <c r="F6149" s="56"/>
    </row>
    <row r="6150" spans="1:6" x14ac:dyDescent="0.25">
      <c r="A6150" s="56">
        <v>35370</v>
      </c>
      <c r="E6150" s="56"/>
      <c r="F6150" s="56"/>
    </row>
    <row r="6151" spans="1:6" x14ac:dyDescent="0.25">
      <c r="A6151" s="56">
        <v>35371</v>
      </c>
      <c r="E6151" s="56"/>
      <c r="F6151" s="56"/>
    </row>
    <row r="6152" spans="1:6" x14ac:dyDescent="0.25">
      <c r="A6152" s="56">
        <v>35372</v>
      </c>
      <c r="E6152" s="56"/>
      <c r="F6152" s="56"/>
    </row>
    <row r="6153" spans="1:6" x14ac:dyDescent="0.25">
      <c r="A6153" s="56">
        <v>35373</v>
      </c>
      <c r="E6153" s="56"/>
      <c r="F6153" s="56"/>
    </row>
    <row r="6154" spans="1:6" x14ac:dyDescent="0.25">
      <c r="A6154" s="56">
        <v>35374</v>
      </c>
      <c r="E6154" s="56"/>
      <c r="F6154" s="56"/>
    </row>
    <row r="6155" spans="1:6" x14ac:dyDescent="0.25">
      <c r="A6155" s="56">
        <v>35375</v>
      </c>
      <c r="E6155" s="56"/>
      <c r="F6155" s="56"/>
    </row>
    <row r="6156" spans="1:6" x14ac:dyDescent="0.25">
      <c r="A6156" s="56">
        <v>35376</v>
      </c>
      <c r="E6156" s="56"/>
      <c r="F6156" s="56"/>
    </row>
    <row r="6157" spans="1:6" x14ac:dyDescent="0.25">
      <c r="A6157" s="56">
        <v>35377</v>
      </c>
      <c r="E6157" s="56"/>
      <c r="F6157" s="56"/>
    </row>
    <row r="6158" spans="1:6" x14ac:dyDescent="0.25">
      <c r="A6158" s="56">
        <v>35378</v>
      </c>
      <c r="E6158" s="56"/>
      <c r="F6158" s="56"/>
    </row>
    <row r="6159" spans="1:6" x14ac:dyDescent="0.25">
      <c r="A6159" s="56">
        <v>35379</v>
      </c>
      <c r="E6159" s="56"/>
      <c r="F6159" s="56"/>
    </row>
    <row r="6160" spans="1:6" x14ac:dyDescent="0.25">
      <c r="A6160" s="56">
        <v>35380</v>
      </c>
      <c r="E6160" s="56"/>
      <c r="F6160" s="56"/>
    </row>
    <row r="6161" spans="1:6" x14ac:dyDescent="0.25">
      <c r="A6161" s="56">
        <v>35381</v>
      </c>
      <c r="E6161" s="56"/>
      <c r="F6161" s="56"/>
    </row>
    <row r="6162" spans="1:6" x14ac:dyDescent="0.25">
      <c r="A6162" s="56">
        <v>35382</v>
      </c>
      <c r="E6162" s="56"/>
      <c r="F6162" s="56"/>
    </row>
    <row r="6163" spans="1:6" x14ac:dyDescent="0.25">
      <c r="A6163" s="56">
        <v>35383</v>
      </c>
      <c r="E6163" s="56"/>
      <c r="F6163" s="56"/>
    </row>
    <row r="6164" spans="1:6" x14ac:dyDescent="0.25">
      <c r="A6164" s="56">
        <v>35384</v>
      </c>
      <c r="E6164" s="56"/>
      <c r="F6164" s="56"/>
    </row>
    <row r="6165" spans="1:6" x14ac:dyDescent="0.25">
      <c r="A6165" s="56">
        <v>35385</v>
      </c>
      <c r="E6165" s="56"/>
      <c r="F6165" s="56"/>
    </row>
    <row r="6166" spans="1:6" x14ac:dyDescent="0.25">
      <c r="A6166" s="56">
        <v>35386</v>
      </c>
      <c r="E6166" s="56"/>
      <c r="F6166" s="56"/>
    </row>
    <row r="6167" spans="1:6" x14ac:dyDescent="0.25">
      <c r="A6167" s="56">
        <v>35387</v>
      </c>
      <c r="E6167" s="56"/>
      <c r="F6167" s="56"/>
    </row>
    <row r="6168" spans="1:6" x14ac:dyDescent="0.25">
      <c r="A6168" s="56">
        <v>35388</v>
      </c>
      <c r="E6168" s="56"/>
      <c r="F6168" s="56"/>
    </row>
    <row r="6169" spans="1:6" x14ac:dyDescent="0.25">
      <c r="A6169" s="56">
        <v>35389</v>
      </c>
      <c r="E6169" s="56"/>
      <c r="F6169" s="56"/>
    </row>
    <row r="6170" spans="1:6" x14ac:dyDescent="0.25">
      <c r="A6170" s="56">
        <v>35390</v>
      </c>
      <c r="E6170" s="56"/>
      <c r="F6170" s="56"/>
    </row>
    <row r="6171" spans="1:6" x14ac:dyDescent="0.25">
      <c r="A6171" s="56">
        <v>35391</v>
      </c>
      <c r="E6171" s="56"/>
      <c r="F6171" s="56"/>
    </row>
    <row r="6172" spans="1:6" x14ac:dyDescent="0.25">
      <c r="A6172" s="56">
        <v>35392</v>
      </c>
      <c r="E6172" s="56"/>
      <c r="F6172" s="56"/>
    </row>
    <row r="6173" spans="1:6" x14ac:dyDescent="0.25">
      <c r="A6173" s="56">
        <v>35393</v>
      </c>
      <c r="E6173" s="56"/>
      <c r="F6173" s="56"/>
    </row>
    <row r="6174" spans="1:6" x14ac:dyDescent="0.25">
      <c r="A6174" s="56">
        <v>35394</v>
      </c>
      <c r="E6174" s="56"/>
      <c r="F6174" s="56"/>
    </row>
    <row r="6175" spans="1:6" x14ac:dyDescent="0.25">
      <c r="A6175" s="56">
        <v>35395</v>
      </c>
      <c r="E6175" s="56"/>
      <c r="F6175" s="56"/>
    </row>
    <row r="6176" spans="1:6" x14ac:dyDescent="0.25">
      <c r="A6176" s="56">
        <v>35396</v>
      </c>
      <c r="E6176" s="56"/>
      <c r="F6176" s="56"/>
    </row>
    <row r="6177" spans="1:6" x14ac:dyDescent="0.25">
      <c r="A6177" s="56">
        <v>35397</v>
      </c>
      <c r="E6177" s="56"/>
      <c r="F6177" s="56"/>
    </row>
    <row r="6178" spans="1:6" x14ac:dyDescent="0.25">
      <c r="A6178" s="56">
        <v>35398</v>
      </c>
      <c r="E6178" s="56"/>
      <c r="F6178" s="56"/>
    </row>
    <row r="6179" spans="1:6" x14ac:dyDescent="0.25">
      <c r="A6179" s="56">
        <v>35399</v>
      </c>
      <c r="E6179" s="56"/>
      <c r="F6179" s="56"/>
    </row>
    <row r="6180" spans="1:6" x14ac:dyDescent="0.25">
      <c r="A6180" s="56">
        <v>35400</v>
      </c>
      <c r="E6180" s="56"/>
      <c r="F6180" s="56"/>
    </row>
    <row r="6181" spans="1:6" x14ac:dyDescent="0.25">
      <c r="A6181" s="56">
        <v>35401</v>
      </c>
      <c r="E6181" s="56"/>
      <c r="F6181" s="56"/>
    </row>
    <row r="6182" spans="1:6" x14ac:dyDescent="0.25">
      <c r="A6182" s="56">
        <v>35402</v>
      </c>
      <c r="E6182" s="56"/>
      <c r="F6182" s="56"/>
    </row>
    <row r="6183" spans="1:6" x14ac:dyDescent="0.25">
      <c r="A6183" s="56">
        <v>35403</v>
      </c>
      <c r="E6183" s="56"/>
      <c r="F6183" s="56"/>
    </row>
    <row r="6184" spans="1:6" x14ac:dyDescent="0.25">
      <c r="A6184" s="56">
        <v>35404</v>
      </c>
      <c r="E6184" s="56"/>
      <c r="F6184" s="56"/>
    </row>
    <row r="6185" spans="1:6" x14ac:dyDescent="0.25">
      <c r="A6185" s="56">
        <v>35405</v>
      </c>
      <c r="E6185" s="56"/>
      <c r="F6185" s="56"/>
    </row>
    <row r="6186" spans="1:6" x14ac:dyDescent="0.25">
      <c r="A6186" s="56">
        <v>35406</v>
      </c>
      <c r="E6186" s="56"/>
      <c r="F6186" s="56"/>
    </row>
    <row r="6187" spans="1:6" x14ac:dyDescent="0.25">
      <c r="A6187" s="56">
        <v>35407</v>
      </c>
      <c r="E6187" s="56"/>
      <c r="F6187" s="56"/>
    </row>
    <row r="6188" spans="1:6" x14ac:dyDescent="0.25">
      <c r="A6188" s="56">
        <v>35408</v>
      </c>
      <c r="E6188" s="56"/>
      <c r="F6188" s="56"/>
    </row>
    <row r="6189" spans="1:6" x14ac:dyDescent="0.25">
      <c r="A6189" s="56">
        <v>35409</v>
      </c>
      <c r="E6189" s="56"/>
      <c r="F6189" s="56"/>
    </row>
    <row r="6190" spans="1:6" x14ac:dyDescent="0.25">
      <c r="A6190" s="56">
        <v>35410</v>
      </c>
      <c r="E6190" s="56"/>
      <c r="F6190" s="56"/>
    </row>
    <row r="6191" spans="1:6" x14ac:dyDescent="0.25">
      <c r="A6191" s="56">
        <v>35411</v>
      </c>
      <c r="E6191" s="56"/>
      <c r="F6191" s="56"/>
    </row>
    <row r="6192" spans="1:6" x14ac:dyDescent="0.25">
      <c r="A6192" s="56">
        <v>35412</v>
      </c>
      <c r="E6192" s="56"/>
      <c r="F6192" s="56"/>
    </row>
    <row r="6193" spans="1:6" x14ac:dyDescent="0.25">
      <c r="A6193" s="56">
        <v>35413</v>
      </c>
      <c r="E6193" s="56"/>
      <c r="F6193" s="56"/>
    </row>
    <row r="6194" spans="1:6" x14ac:dyDescent="0.25">
      <c r="A6194" s="56">
        <v>35414</v>
      </c>
      <c r="E6194" s="56"/>
      <c r="F6194" s="56"/>
    </row>
    <row r="6195" spans="1:6" x14ac:dyDescent="0.25">
      <c r="A6195" s="56">
        <v>35415</v>
      </c>
      <c r="E6195" s="56"/>
      <c r="F6195" s="56"/>
    </row>
    <row r="6196" spans="1:6" x14ac:dyDescent="0.25">
      <c r="A6196" s="56">
        <v>35416</v>
      </c>
      <c r="E6196" s="56"/>
      <c r="F6196" s="56"/>
    </row>
    <row r="6197" spans="1:6" x14ac:dyDescent="0.25">
      <c r="A6197" s="56">
        <v>35417</v>
      </c>
      <c r="E6197" s="56"/>
      <c r="F6197" s="56"/>
    </row>
    <row r="6198" spans="1:6" x14ac:dyDescent="0.25">
      <c r="A6198" s="56">
        <v>35418</v>
      </c>
      <c r="E6198" s="56"/>
      <c r="F6198" s="56"/>
    </row>
    <row r="6199" spans="1:6" x14ac:dyDescent="0.25">
      <c r="A6199" s="56">
        <v>35419</v>
      </c>
      <c r="E6199" s="56"/>
      <c r="F6199" s="56"/>
    </row>
    <row r="6200" spans="1:6" x14ac:dyDescent="0.25">
      <c r="A6200" s="56">
        <v>35420</v>
      </c>
      <c r="E6200" s="56"/>
      <c r="F6200" s="56"/>
    </row>
    <row r="6201" spans="1:6" x14ac:dyDescent="0.25">
      <c r="A6201" s="56">
        <v>35421</v>
      </c>
      <c r="E6201" s="56"/>
      <c r="F6201" s="56"/>
    </row>
    <row r="6202" spans="1:6" x14ac:dyDescent="0.25">
      <c r="A6202" s="56">
        <v>35422</v>
      </c>
      <c r="E6202" s="56"/>
      <c r="F6202" s="56"/>
    </row>
    <row r="6203" spans="1:6" x14ac:dyDescent="0.25">
      <c r="A6203" s="56">
        <v>35423</v>
      </c>
      <c r="E6203" s="56"/>
      <c r="F6203" s="56"/>
    </row>
    <row r="6204" spans="1:6" x14ac:dyDescent="0.25">
      <c r="A6204" s="56">
        <v>35424</v>
      </c>
      <c r="E6204" s="56"/>
      <c r="F6204" s="56"/>
    </row>
    <row r="6205" spans="1:6" x14ac:dyDescent="0.25">
      <c r="A6205" s="56">
        <v>35425</v>
      </c>
      <c r="E6205" s="56"/>
      <c r="F6205" s="56"/>
    </row>
    <row r="6206" spans="1:6" x14ac:dyDescent="0.25">
      <c r="A6206" s="56">
        <v>35426</v>
      </c>
      <c r="E6206" s="56"/>
      <c r="F6206" s="56"/>
    </row>
    <row r="6207" spans="1:6" x14ac:dyDescent="0.25">
      <c r="A6207" s="56">
        <v>35427</v>
      </c>
      <c r="E6207" s="56"/>
      <c r="F6207" s="56"/>
    </row>
    <row r="6208" spans="1:6" x14ac:dyDescent="0.25">
      <c r="A6208" s="56">
        <v>35428</v>
      </c>
      <c r="E6208" s="56"/>
      <c r="F6208" s="56"/>
    </row>
    <row r="6209" spans="1:6" x14ac:dyDescent="0.25">
      <c r="A6209" s="56">
        <v>35429</v>
      </c>
      <c r="E6209" s="56"/>
      <c r="F6209" s="56"/>
    </row>
    <row r="6210" spans="1:6" x14ac:dyDescent="0.25">
      <c r="A6210" s="56">
        <v>35430</v>
      </c>
      <c r="E6210" s="56"/>
      <c r="F6210" s="56"/>
    </row>
    <row r="6211" spans="1:6" x14ac:dyDescent="0.25">
      <c r="A6211" s="56">
        <v>35431</v>
      </c>
      <c r="E6211" s="56"/>
      <c r="F6211" s="56"/>
    </row>
    <row r="6212" spans="1:6" x14ac:dyDescent="0.25">
      <c r="A6212" s="56">
        <v>35432</v>
      </c>
      <c r="E6212" s="56"/>
      <c r="F6212" s="56"/>
    </row>
    <row r="6213" spans="1:6" x14ac:dyDescent="0.25">
      <c r="A6213" s="56">
        <v>35433</v>
      </c>
      <c r="E6213" s="56"/>
      <c r="F6213" s="56"/>
    </row>
    <row r="6214" spans="1:6" x14ac:dyDescent="0.25">
      <c r="A6214" s="56">
        <v>35434</v>
      </c>
      <c r="E6214" s="56"/>
      <c r="F6214" s="56"/>
    </row>
    <row r="6215" spans="1:6" x14ac:dyDescent="0.25">
      <c r="A6215" s="56">
        <v>35435</v>
      </c>
      <c r="E6215" s="56"/>
      <c r="F6215" s="56"/>
    </row>
    <row r="6216" spans="1:6" x14ac:dyDescent="0.25">
      <c r="A6216" s="56">
        <v>35436</v>
      </c>
      <c r="E6216" s="56"/>
      <c r="F6216" s="56"/>
    </row>
    <row r="6217" spans="1:6" x14ac:dyDescent="0.25">
      <c r="A6217" s="56">
        <v>35437</v>
      </c>
      <c r="E6217" s="56"/>
      <c r="F6217" s="56"/>
    </row>
    <row r="6218" spans="1:6" x14ac:dyDescent="0.25">
      <c r="A6218" s="56">
        <v>35438</v>
      </c>
      <c r="E6218" s="56"/>
      <c r="F6218" s="56"/>
    </row>
    <row r="6219" spans="1:6" x14ac:dyDescent="0.25">
      <c r="A6219" s="56">
        <v>35439</v>
      </c>
      <c r="E6219" s="56"/>
      <c r="F6219" s="56"/>
    </row>
    <row r="6220" spans="1:6" x14ac:dyDescent="0.25">
      <c r="A6220" s="56">
        <v>35440</v>
      </c>
      <c r="E6220" s="56"/>
      <c r="F6220" s="56"/>
    </row>
    <row r="6221" spans="1:6" x14ac:dyDescent="0.25">
      <c r="A6221" s="56">
        <v>35441</v>
      </c>
      <c r="E6221" s="56"/>
      <c r="F6221" s="56"/>
    </row>
    <row r="6222" spans="1:6" x14ac:dyDescent="0.25">
      <c r="A6222" s="56">
        <v>35442</v>
      </c>
      <c r="E6222" s="56"/>
      <c r="F6222" s="56"/>
    </row>
    <row r="6223" spans="1:6" x14ac:dyDescent="0.25">
      <c r="A6223" s="56">
        <v>35443</v>
      </c>
      <c r="E6223" s="56"/>
      <c r="F6223" s="56"/>
    </row>
    <row r="6224" spans="1:6" x14ac:dyDescent="0.25">
      <c r="A6224" s="56">
        <v>35444</v>
      </c>
      <c r="E6224" s="56"/>
      <c r="F6224" s="56"/>
    </row>
    <row r="6225" spans="1:6" x14ac:dyDescent="0.25">
      <c r="A6225" s="56">
        <v>35445</v>
      </c>
      <c r="E6225" s="56"/>
      <c r="F6225" s="56"/>
    </row>
    <row r="6226" spans="1:6" x14ac:dyDescent="0.25">
      <c r="A6226" s="56">
        <v>35446</v>
      </c>
      <c r="E6226" s="56"/>
      <c r="F6226" s="56"/>
    </row>
    <row r="6227" spans="1:6" x14ac:dyDescent="0.25">
      <c r="A6227" s="56">
        <v>35447</v>
      </c>
      <c r="E6227" s="56"/>
      <c r="F6227" s="56"/>
    </row>
    <row r="6228" spans="1:6" x14ac:dyDescent="0.25">
      <c r="A6228" s="56">
        <v>35448</v>
      </c>
      <c r="E6228" s="56"/>
      <c r="F6228" s="56"/>
    </row>
    <row r="6229" spans="1:6" x14ac:dyDescent="0.25">
      <c r="A6229" s="56">
        <v>35449</v>
      </c>
      <c r="E6229" s="56"/>
      <c r="F6229" s="56"/>
    </row>
    <row r="6230" spans="1:6" x14ac:dyDescent="0.25">
      <c r="A6230" s="56">
        <v>35450</v>
      </c>
      <c r="E6230" s="56"/>
      <c r="F6230" s="56"/>
    </row>
    <row r="6231" spans="1:6" x14ac:dyDescent="0.25">
      <c r="A6231" s="56">
        <v>35451</v>
      </c>
      <c r="E6231" s="56"/>
      <c r="F6231" s="56"/>
    </row>
    <row r="6232" spans="1:6" x14ac:dyDescent="0.25">
      <c r="A6232" s="56">
        <v>35452</v>
      </c>
      <c r="E6232" s="56"/>
      <c r="F6232" s="56"/>
    </row>
    <row r="6233" spans="1:6" x14ac:dyDescent="0.25">
      <c r="A6233" s="56">
        <v>35453</v>
      </c>
      <c r="E6233" s="56"/>
      <c r="F6233" s="56"/>
    </row>
    <row r="6234" spans="1:6" x14ac:dyDescent="0.25">
      <c r="A6234" s="56">
        <v>35454</v>
      </c>
      <c r="E6234" s="56"/>
      <c r="F6234" s="56"/>
    </row>
    <row r="6235" spans="1:6" x14ac:dyDescent="0.25">
      <c r="A6235" s="56">
        <v>35455</v>
      </c>
      <c r="E6235" s="56"/>
      <c r="F6235" s="56"/>
    </row>
    <row r="6236" spans="1:6" x14ac:dyDescent="0.25">
      <c r="A6236" s="56">
        <v>35456</v>
      </c>
      <c r="E6236" s="56"/>
      <c r="F6236" s="56"/>
    </row>
    <row r="6237" spans="1:6" x14ac:dyDescent="0.25">
      <c r="A6237" s="56">
        <v>35457</v>
      </c>
      <c r="E6237" s="56"/>
      <c r="F6237" s="56"/>
    </row>
    <row r="6238" spans="1:6" x14ac:dyDescent="0.25">
      <c r="A6238" s="56">
        <v>35458</v>
      </c>
      <c r="E6238" s="56"/>
      <c r="F6238" s="56"/>
    </row>
    <row r="6239" spans="1:6" x14ac:dyDescent="0.25">
      <c r="A6239" s="56">
        <v>35459</v>
      </c>
      <c r="E6239" s="56"/>
      <c r="F6239" s="56"/>
    </row>
    <row r="6240" spans="1:6" x14ac:dyDescent="0.25">
      <c r="A6240" s="56">
        <v>35460</v>
      </c>
      <c r="E6240" s="56"/>
      <c r="F6240" s="56"/>
    </row>
    <row r="6241" spans="1:6" x14ac:dyDescent="0.25">
      <c r="A6241" s="56">
        <v>35461</v>
      </c>
      <c r="E6241" s="56"/>
      <c r="F6241" s="56"/>
    </row>
    <row r="6242" spans="1:6" x14ac:dyDescent="0.25">
      <c r="A6242" s="56">
        <v>35462</v>
      </c>
      <c r="E6242" s="56"/>
      <c r="F6242" s="56"/>
    </row>
    <row r="6243" spans="1:6" x14ac:dyDescent="0.25">
      <c r="A6243" s="56">
        <v>35463</v>
      </c>
      <c r="E6243" s="56"/>
      <c r="F6243" s="56"/>
    </row>
    <row r="6244" spans="1:6" x14ac:dyDescent="0.25">
      <c r="A6244" s="56">
        <v>35464</v>
      </c>
      <c r="E6244" s="56"/>
      <c r="F6244" s="56"/>
    </row>
    <row r="6245" spans="1:6" x14ac:dyDescent="0.25">
      <c r="A6245" s="56">
        <v>35465</v>
      </c>
      <c r="E6245" s="56"/>
      <c r="F6245" s="56"/>
    </row>
    <row r="6246" spans="1:6" x14ac:dyDescent="0.25">
      <c r="A6246" s="56">
        <v>35466</v>
      </c>
      <c r="E6246" s="56"/>
      <c r="F6246" s="56"/>
    </row>
    <row r="6247" spans="1:6" x14ac:dyDescent="0.25">
      <c r="A6247" s="56">
        <v>35467</v>
      </c>
      <c r="E6247" s="56"/>
      <c r="F6247" s="56"/>
    </row>
    <row r="6248" spans="1:6" x14ac:dyDescent="0.25">
      <c r="A6248" s="56">
        <v>35468</v>
      </c>
      <c r="E6248" s="56"/>
      <c r="F6248" s="56"/>
    </row>
    <row r="6249" spans="1:6" x14ac:dyDescent="0.25">
      <c r="A6249" s="56">
        <v>35469</v>
      </c>
      <c r="E6249" s="56"/>
      <c r="F6249" s="56"/>
    </row>
    <row r="6250" spans="1:6" x14ac:dyDescent="0.25">
      <c r="A6250" s="56">
        <v>35470</v>
      </c>
      <c r="E6250" s="56"/>
      <c r="F6250" s="56"/>
    </row>
    <row r="6251" spans="1:6" x14ac:dyDescent="0.25">
      <c r="A6251" s="56">
        <v>35471</v>
      </c>
      <c r="E6251" s="56"/>
      <c r="F6251" s="56"/>
    </row>
    <row r="6252" spans="1:6" x14ac:dyDescent="0.25">
      <c r="A6252" s="56">
        <v>35472</v>
      </c>
      <c r="E6252" s="56"/>
      <c r="F6252" s="56"/>
    </row>
    <row r="6253" spans="1:6" x14ac:dyDescent="0.25">
      <c r="A6253" s="56">
        <v>35473</v>
      </c>
      <c r="E6253" s="56"/>
      <c r="F6253" s="56"/>
    </row>
    <row r="6254" spans="1:6" x14ac:dyDescent="0.25">
      <c r="A6254" s="56">
        <v>35474</v>
      </c>
      <c r="E6254" s="56"/>
      <c r="F6254" s="56"/>
    </row>
    <row r="6255" spans="1:6" x14ac:dyDescent="0.25">
      <c r="A6255" s="56">
        <v>35475</v>
      </c>
      <c r="E6255" s="56"/>
      <c r="F6255" s="56"/>
    </row>
    <row r="6256" spans="1:6" x14ac:dyDescent="0.25">
      <c r="A6256" s="56">
        <v>35476</v>
      </c>
      <c r="E6256" s="56"/>
      <c r="F6256" s="56"/>
    </row>
    <row r="6257" spans="1:6" x14ac:dyDescent="0.25">
      <c r="A6257" s="56">
        <v>35477</v>
      </c>
      <c r="E6257" s="56"/>
      <c r="F6257" s="56"/>
    </row>
    <row r="6258" spans="1:6" x14ac:dyDescent="0.25">
      <c r="A6258" s="56">
        <v>35478</v>
      </c>
      <c r="E6258" s="56"/>
      <c r="F6258" s="56"/>
    </row>
    <row r="6259" spans="1:6" x14ac:dyDescent="0.25">
      <c r="A6259" s="56">
        <v>35479</v>
      </c>
      <c r="E6259" s="56"/>
      <c r="F6259" s="56"/>
    </row>
    <row r="6260" spans="1:6" x14ac:dyDescent="0.25">
      <c r="A6260" s="56">
        <v>35480</v>
      </c>
      <c r="E6260" s="56"/>
      <c r="F6260" s="56"/>
    </row>
    <row r="6261" spans="1:6" x14ac:dyDescent="0.25">
      <c r="A6261" s="56">
        <v>35481</v>
      </c>
      <c r="E6261" s="56"/>
      <c r="F6261" s="56"/>
    </row>
    <row r="6262" spans="1:6" x14ac:dyDescent="0.25">
      <c r="A6262" s="56">
        <v>35482</v>
      </c>
      <c r="E6262" s="56"/>
      <c r="F6262" s="56"/>
    </row>
    <row r="6263" spans="1:6" x14ac:dyDescent="0.25">
      <c r="A6263" s="56">
        <v>35483</v>
      </c>
      <c r="E6263" s="56"/>
      <c r="F6263" s="56"/>
    </row>
    <row r="6264" spans="1:6" x14ac:dyDescent="0.25">
      <c r="A6264" s="56">
        <v>35484</v>
      </c>
      <c r="E6264" s="56"/>
      <c r="F6264" s="56"/>
    </row>
    <row r="6265" spans="1:6" x14ac:dyDescent="0.25">
      <c r="A6265" s="56">
        <v>35485</v>
      </c>
      <c r="E6265" s="56"/>
      <c r="F6265" s="56"/>
    </row>
    <row r="6266" spans="1:6" x14ac:dyDescent="0.25">
      <c r="A6266" s="56">
        <v>35486</v>
      </c>
      <c r="E6266" s="56"/>
      <c r="F6266" s="56"/>
    </row>
    <row r="6267" spans="1:6" x14ac:dyDescent="0.25">
      <c r="A6267" s="56">
        <v>35487</v>
      </c>
      <c r="E6267" s="56"/>
      <c r="F6267" s="56"/>
    </row>
    <row r="6268" spans="1:6" x14ac:dyDescent="0.25">
      <c r="A6268" s="56">
        <v>35488</v>
      </c>
      <c r="E6268" s="56"/>
      <c r="F6268" s="56"/>
    </row>
    <row r="6269" spans="1:6" x14ac:dyDescent="0.25">
      <c r="A6269" s="56">
        <v>35489</v>
      </c>
      <c r="E6269" s="56"/>
      <c r="F6269" s="56"/>
    </row>
    <row r="6270" spans="1:6" x14ac:dyDescent="0.25">
      <c r="A6270" s="56">
        <v>35490</v>
      </c>
      <c r="E6270" s="56"/>
      <c r="F6270" s="56"/>
    </row>
    <row r="6271" spans="1:6" x14ac:dyDescent="0.25">
      <c r="A6271" s="56">
        <v>35491</v>
      </c>
      <c r="E6271" s="56"/>
      <c r="F6271" s="56"/>
    </row>
    <row r="6272" spans="1:6" x14ac:dyDescent="0.25">
      <c r="A6272" s="56">
        <v>35492</v>
      </c>
      <c r="E6272" s="56"/>
      <c r="F6272" s="56"/>
    </row>
    <row r="6273" spans="1:6" x14ac:dyDescent="0.25">
      <c r="A6273" s="56">
        <v>35493</v>
      </c>
      <c r="E6273" s="56"/>
      <c r="F6273" s="56"/>
    </row>
    <row r="6274" spans="1:6" x14ac:dyDescent="0.25">
      <c r="A6274" s="56">
        <v>35494</v>
      </c>
      <c r="E6274" s="56"/>
      <c r="F6274" s="56"/>
    </row>
    <row r="6275" spans="1:6" x14ac:dyDescent="0.25">
      <c r="A6275" s="56">
        <v>35495</v>
      </c>
      <c r="E6275" s="56"/>
      <c r="F6275" s="56"/>
    </row>
    <row r="6276" spans="1:6" x14ac:dyDescent="0.25">
      <c r="A6276" s="56">
        <v>35496</v>
      </c>
      <c r="E6276" s="56"/>
      <c r="F6276" s="56"/>
    </row>
    <row r="6277" spans="1:6" x14ac:dyDescent="0.25">
      <c r="A6277" s="56">
        <v>35497</v>
      </c>
      <c r="E6277" s="56"/>
      <c r="F6277" s="56"/>
    </row>
    <row r="6278" spans="1:6" x14ac:dyDescent="0.25">
      <c r="A6278" s="56">
        <v>35498</v>
      </c>
      <c r="E6278" s="56"/>
      <c r="F6278" s="56"/>
    </row>
    <row r="6279" spans="1:6" x14ac:dyDescent="0.25">
      <c r="A6279" s="56">
        <v>35499</v>
      </c>
      <c r="E6279" s="56"/>
      <c r="F6279" s="56"/>
    </row>
    <row r="6280" spans="1:6" x14ac:dyDescent="0.25">
      <c r="A6280" s="56">
        <v>35500</v>
      </c>
      <c r="E6280" s="56"/>
      <c r="F6280" s="56"/>
    </row>
    <row r="6281" spans="1:6" x14ac:dyDescent="0.25">
      <c r="A6281" s="56">
        <v>35501</v>
      </c>
      <c r="E6281" s="56"/>
      <c r="F6281" s="56"/>
    </row>
    <row r="6282" spans="1:6" x14ac:dyDescent="0.25">
      <c r="A6282" s="56">
        <v>35502</v>
      </c>
      <c r="E6282" s="56"/>
      <c r="F6282" s="56"/>
    </row>
    <row r="6283" spans="1:6" x14ac:dyDescent="0.25">
      <c r="A6283" s="56">
        <v>35503</v>
      </c>
      <c r="E6283" s="56"/>
      <c r="F6283" s="56"/>
    </row>
    <row r="6284" spans="1:6" x14ac:dyDescent="0.25">
      <c r="A6284" s="56">
        <v>35504</v>
      </c>
      <c r="E6284" s="56"/>
      <c r="F6284" s="56"/>
    </row>
    <row r="6285" spans="1:6" x14ac:dyDescent="0.25">
      <c r="A6285" s="56">
        <v>35505</v>
      </c>
      <c r="E6285" s="56"/>
      <c r="F6285" s="56"/>
    </row>
    <row r="6286" spans="1:6" x14ac:dyDescent="0.25">
      <c r="A6286" s="56">
        <v>35506</v>
      </c>
      <c r="E6286" s="56"/>
      <c r="F6286" s="56"/>
    </row>
    <row r="6287" spans="1:6" x14ac:dyDescent="0.25">
      <c r="A6287" s="56">
        <v>35507</v>
      </c>
      <c r="E6287" s="56"/>
      <c r="F6287" s="56"/>
    </row>
    <row r="6288" spans="1:6" x14ac:dyDescent="0.25">
      <c r="A6288" s="56">
        <v>35508</v>
      </c>
      <c r="E6288" s="56"/>
      <c r="F6288" s="56"/>
    </row>
    <row r="6289" spans="1:6" x14ac:dyDescent="0.25">
      <c r="A6289" s="56">
        <v>35509</v>
      </c>
      <c r="E6289" s="56"/>
      <c r="F6289" s="56"/>
    </row>
    <row r="6290" spans="1:6" x14ac:dyDescent="0.25">
      <c r="A6290" s="56">
        <v>35510</v>
      </c>
      <c r="E6290" s="56"/>
      <c r="F6290" s="56"/>
    </row>
    <row r="6291" spans="1:6" x14ac:dyDescent="0.25">
      <c r="A6291" s="56">
        <v>35511</v>
      </c>
      <c r="E6291" s="56"/>
      <c r="F6291" s="56"/>
    </row>
    <row r="6292" spans="1:6" x14ac:dyDescent="0.25">
      <c r="A6292" s="56">
        <v>35512</v>
      </c>
      <c r="E6292" s="56"/>
      <c r="F6292" s="56"/>
    </row>
    <row r="6293" spans="1:6" x14ac:dyDescent="0.25">
      <c r="A6293" s="56">
        <v>35513</v>
      </c>
      <c r="E6293" s="56"/>
      <c r="F6293" s="56"/>
    </row>
    <row r="6294" spans="1:6" x14ac:dyDescent="0.25">
      <c r="A6294" s="56">
        <v>35514</v>
      </c>
      <c r="E6294" s="56"/>
      <c r="F6294" s="56"/>
    </row>
    <row r="6295" spans="1:6" x14ac:dyDescent="0.25">
      <c r="A6295" s="56">
        <v>35515</v>
      </c>
      <c r="E6295" s="56"/>
      <c r="F6295" s="56"/>
    </row>
    <row r="6296" spans="1:6" x14ac:dyDescent="0.25">
      <c r="A6296" s="56">
        <v>35516</v>
      </c>
      <c r="E6296" s="56"/>
      <c r="F6296" s="56"/>
    </row>
    <row r="6297" spans="1:6" x14ac:dyDescent="0.25">
      <c r="A6297" s="56">
        <v>35517</v>
      </c>
      <c r="E6297" s="56"/>
      <c r="F6297" s="56"/>
    </row>
    <row r="6298" spans="1:6" x14ac:dyDescent="0.25">
      <c r="A6298" s="56">
        <v>35518</v>
      </c>
      <c r="E6298" s="56"/>
      <c r="F6298" s="56"/>
    </row>
    <row r="6299" spans="1:6" x14ac:dyDescent="0.25">
      <c r="A6299" s="56">
        <v>35519</v>
      </c>
      <c r="E6299" s="56"/>
      <c r="F6299" s="56"/>
    </row>
    <row r="6300" spans="1:6" x14ac:dyDescent="0.25">
      <c r="A6300" s="56">
        <v>35520</v>
      </c>
      <c r="E6300" s="56"/>
      <c r="F6300" s="56"/>
    </row>
    <row r="6301" spans="1:6" x14ac:dyDescent="0.25">
      <c r="A6301" s="56">
        <v>35521</v>
      </c>
      <c r="E6301" s="56"/>
      <c r="F6301" s="56"/>
    </row>
    <row r="6302" spans="1:6" x14ac:dyDescent="0.25">
      <c r="A6302" s="56">
        <v>35522</v>
      </c>
      <c r="E6302" s="56"/>
      <c r="F6302" s="56"/>
    </row>
    <row r="6303" spans="1:6" x14ac:dyDescent="0.25">
      <c r="A6303" s="56">
        <v>35523</v>
      </c>
      <c r="E6303" s="56"/>
      <c r="F6303" s="56"/>
    </row>
    <row r="6304" spans="1:6" x14ac:dyDescent="0.25">
      <c r="A6304" s="56">
        <v>35524</v>
      </c>
      <c r="E6304" s="56"/>
      <c r="F6304" s="56"/>
    </row>
    <row r="6305" spans="1:6" x14ac:dyDescent="0.25">
      <c r="A6305" s="56">
        <v>35525</v>
      </c>
      <c r="E6305" s="56"/>
      <c r="F6305" s="56"/>
    </row>
    <row r="6306" spans="1:6" x14ac:dyDescent="0.25">
      <c r="A6306" s="56">
        <v>35526</v>
      </c>
      <c r="E6306" s="56"/>
      <c r="F6306" s="56"/>
    </row>
    <row r="6307" spans="1:6" x14ac:dyDescent="0.25">
      <c r="A6307" s="56">
        <v>35527</v>
      </c>
      <c r="E6307" s="56"/>
      <c r="F6307" s="56"/>
    </row>
    <row r="6308" spans="1:6" x14ac:dyDescent="0.25">
      <c r="A6308" s="56">
        <v>35528</v>
      </c>
      <c r="E6308" s="56"/>
      <c r="F6308" s="56"/>
    </row>
    <row r="6309" spans="1:6" x14ac:dyDescent="0.25">
      <c r="A6309" s="56">
        <v>35529</v>
      </c>
      <c r="E6309" s="56"/>
      <c r="F6309" s="56"/>
    </row>
    <row r="6310" spans="1:6" x14ac:dyDescent="0.25">
      <c r="A6310" s="56">
        <v>35530</v>
      </c>
      <c r="E6310" s="56"/>
      <c r="F6310" s="56"/>
    </row>
    <row r="6311" spans="1:6" x14ac:dyDescent="0.25">
      <c r="A6311" s="56">
        <v>35531</v>
      </c>
      <c r="E6311" s="56"/>
      <c r="F6311" s="56"/>
    </row>
    <row r="6312" spans="1:6" x14ac:dyDescent="0.25">
      <c r="A6312" s="56">
        <v>35532</v>
      </c>
      <c r="E6312" s="56"/>
      <c r="F6312" s="56"/>
    </row>
    <row r="6313" spans="1:6" x14ac:dyDescent="0.25">
      <c r="A6313" s="56">
        <v>35533</v>
      </c>
      <c r="E6313" s="56"/>
      <c r="F6313" s="56"/>
    </row>
    <row r="6314" spans="1:6" x14ac:dyDescent="0.25">
      <c r="A6314" s="56">
        <v>35534</v>
      </c>
      <c r="E6314" s="56"/>
      <c r="F6314" s="56"/>
    </row>
    <row r="6315" spans="1:6" x14ac:dyDescent="0.25">
      <c r="A6315" s="56">
        <v>35535</v>
      </c>
      <c r="E6315" s="56"/>
      <c r="F6315" s="56"/>
    </row>
    <row r="6316" spans="1:6" x14ac:dyDescent="0.25">
      <c r="A6316" s="56">
        <v>35536</v>
      </c>
      <c r="E6316" s="56"/>
      <c r="F6316" s="56"/>
    </row>
    <row r="6317" spans="1:6" x14ac:dyDescent="0.25">
      <c r="A6317" s="56">
        <v>35537</v>
      </c>
      <c r="E6317" s="56"/>
      <c r="F6317" s="56"/>
    </row>
    <row r="6318" spans="1:6" x14ac:dyDescent="0.25">
      <c r="A6318" s="56">
        <v>35538</v>
      </c>
      <c r="E6318" s="56"/>
      <c r="F6318" s="56"/>
    </row>
    <row r="6319" spans="1:6" x14ac:dyDescent="0.25">
      <c r="A6319" s="56">
        <v>35539</v>
      </c>
      <c r="E6319" s="56"/>
      <c r="F6319" s="56"/>
    </row>
    <row r="6320" spans="1:6" x14ac:dyDescent="0.25">
      <c r="A6320" s="56">
        <v>35540</v>
      </c>
      <c r="E6320" s="56"/>
      <c r="F6320" s="56"/>
    </row>
    <row r="6321" spans="1:6" x14ac:dyDescent="0.25">
      <c r="A6321" s="56">
        <v>35541</v>
      </c>
      <c r="E6321" s="56"/>
      <c r="F6321" s="56"/>
    </row>
    <row r="6322" spans="1:6" x14ac:dyDescent="0.25">
      <c r="A6322" s="56">
        <v>35542</v>
      </c>
      <c r="E6322" s="56"/>
      <c r="F6322" s="56"/>
    </row>
    <row r="6323" spans="1:6" x14ac:dyDescent="0.25">
      <c r="A6323" s="56">
        <v>35543</v>
      </c>
      <c r="E6323" s="56"/>
      <c r="F6323" s="56"/>
    </row>
    <row r="6324" spans="1:6" x14ac:dyDescent="0.25">
      <c r="A6324" s="56">
        <v>35544</v>
      </c>
      <c r="E6324" s="56"/>
      <c r="F6324" s="56"/>
    </row>
    <row r="6325" spans="1:6" x14ac:dyDescent="0.25">
      <c r="A6325" s="56">
        <v>35545</v>
      </c>
      <c r="E6325" s="56"/>
      <c r="F6325" s="56"/>
    </row>
    <row r="6326" spans="1:6" x14ac:dyDescent="0.25">
      <c r="A6326" s="56">
        <v>35546</v>
      </c>
      <c r="E6326" s="56"/>
      <c r="F6326" s="56"/>
    </row>
    <row r="6327" spans="1:6" x14ac:dyDescent="0.25">
      <c r="A6327" s="56">
        <v>35547</v>
      </c>
      <c r="E6327" s="56"/>
      <c r="F6327" s="56"/>
    </row>
    <row r="6328" spans="1:6" x14ac:dyDescent="0.25">
      <c r="A6328" s="56">
        <v>35548</v>
      </c>
      <c r="E6328" s="56"/>
      <c r="F6328" s="56"/>
    </row>
    <row r="6329" spans="1:6" x14ac:dyDescent="0.25">
      <c r="A6329" s="56">
        <v>35549</v>
      </c>
      <c r="E6329" s="56"/>
      <c r="F6329" s="56"/>
    </row>
    <row r="6330" spans="1:6" x14ac:dyDescent="0.25">
      <c r="A6330" s="56">
        <v>35550</v>
      </c>
      <c r="E6330" s="56"/>
      <c r="F6330" s="56"/>
    </row>
    <row r="6331" spans="1:6" x14ac:dyDescent="0.25">
      <c r="A6331" s="56">
        <v>35551</v>
      </c>
      <c r="E6331" s="56"/>
      <c r="F6331" s="56"/>
    </row>
    <row r="6332" spans="1:6" x14ac:dyDescent="0.25">
      <c r="A6332" s="56">
        <v>35552</v>
      </c>
      <c r="E6332" s="56"/>
      <c r="F6332" s="56"/>
    </row>
    <row r="6333" spans="1:6" x14ac:dyDescent="0.25">
      <c r="A6333" s="56">
        <v>35553</v>
      </c>
      <c r="E6333" s="56"/>
      <c r="F6333" s="56"/>
    </row>
    <row r="6334" spans="1:6" x14ac:dyDescent="0.25">
      <c r="A6334" s="56">
        <v>35554</v>
      </c>
      <c r="E6334" s="56"/>
      <c r="F6334" s="56"/>
    </row>
    <row r="6335" spans="1:6" x14ac:dyDescent="0.25">
      <c r="A6335" s="56">
        <v>35555</v>
      </c>
      <c r="E6335" s="56"/>
      <c r="F6335" s="56"/>
    </row>
    <row r="6336" spans="1:6" x14ac:dyDescent="0.25">
      <c r="A6336" s="56">
        <v>35556</v>
      </c>
      <c r="E6336" s="56"/>
      <c r="F6336" s="56"/>
    </row>
    <row r="6337" spans="1:6" x14ac:dyDescent="0.25">
      <c r="A6337" s="56">
        <v>35557</v>
      </c>
      <c r="E6337" s="56"/>
      <c r="F6337" s="56"/>
    </row>
    <row r="6338" spans="1:6" x14ac:dyDescent="0.25">
      <c r="A6338" s="56">
        <v>35558</v>
      </c>
      <c r="E6338" s="56"/>
      <c r="F6338" s="56"/>
    </row>
    <row r="6339" spans="1:6" x14ac:dyDescent="0.25">
      <c r="A6339" s="56">
        <v>35559</v>
      </c>
      <c r="E6339" s="56"/>
      <c r="F6339" s="56"/>
    </row>
    <row r="6340" spans="1:6" x14ac:dyDescent="0.25">
      <c r="A6340" s="56">
        <v>35560</v>
      </c>
      <c r="E6340" s="56"/>
      <c r="F6340" s="56"/>
    </row>
    <row r="6341" spans="1:6" x14ac:dyDescent="0.25">
      <c r="A6341" s="56">
        <v>35561</v>
      </c>
      <c r="E6341" s="56"/>
      <c r="F6341" s="56"/>
    </row>
    <row r="6342" spans="1:6" x14ac:dyDescent="0.25">
      <c r="A6342" s="56">
        <v>35562</v>
      </c>
      <c r="E6342" s="56"/>
      <c r="F6342" s="56"/>
    </row>
    <row r="6343" spans="1:6" x14ac:dyDescent="0.25">
      <c r="A6343" s="56">
        <v>35563</v>
      </c>
      <c r="E6343" s="56"/>
      <c r="F6343" s="56"/>
    </row>
    <row r="6344" spans="1:6" x14ac:dyDescent="0.25">
      <c r="A6344" s="56">
        <v>35564</v>
      </c>
      <c r="E6344" s="56"/>
      <c r="F6344" s="56"/>
    </row>
    <row r="6345" spans="1:6" x14ac:dyDescent="0.25">
      <c r="A6345" s="56">
        <v>35565</v>
      </c>
      <c r="E6345" s="56"/>
      <c r="F6345" s="56"/>
    </row>
    <row r="6346" spans="1:6" x14ac:dyDescent="0.25">
      <c r="A6346" s="56">
        <v>35566</v>
      </c>
      <c r="E6346" s="56"/>
      <c r="F6346" s="56"/>
    </row>
    <row r="6347" spans="1:6" x14ac:dyDescent="0.25">
      <c r="A6347" s="56">
        <v>35567</v>
      </c>
      <c r="E6347" s="56"/>
      <c r="F6347" s="56"/>
    </row>
    <row r="6348" spans="1:6" x14ac:dyDescent="0.25">
      <c r="A6348" s="56">
        <v>35568</v>
      </c>
      <c r="E6348" s="56"/>
      <c r="F6348" s="56"/>
    </row>
    <row r="6349" spans="1:6" x14ac:dyDescent="0.25">
      <c r="A6349" s="56">
        <v>35569</v>
      </c>
      <c r="E6349" s="56"/>
      <c r="F6349" s="56"/>
    </row>
    <row r="6350" spans="1:6" x14ac:dyDescent="0.25">
      <c r="A6350" s="56">
        <v>35570</v>
      </c>
      <c r="E6350" s="56"/>
      <c r="F6350" s="56"/>
    </row>
    <row r="6351" spans="1:6" x14ac:dyDescent="0.25">
      <c r="A6351" s="56">
        <v>35571</v>
      </c>
      <c r="E6351" s="56"/>
      <c r="F6351" s="56"/>
    </row>
    <row r="6352" spans="1:6" x14ac:dyDescent="0.25">
      <c r="A6352" s="56">
        <v>35572</v>
      </c>
      <c r="E6352" s="56"/>
      <c r="F6352" s="56"/>
    </row>
    <row r="6353" spans="1:6" x14ac:dyDescent="0.25">
      <c r="A6353" s="56">
        <v>35573</v>
      </c>
      <c r="E6353" s="56"/>
      <c r="F6353" s="56"/>
    </row>
    <row r="6354" spans="1:6" x14ac:dyDescent="0.25">
      <c r="A6354" s="56">
        <v>35574</v>
      </c>
      <c r="E6354" s="56"/>
      <c r="F6354" s="56"/>
    </row>
    <row r="6355" spans="1:6" x14ac:dyDescent="0.25">
      <c r="A6355" s="56">
        <v>35575</v>
      </c>
      <c r="E6355" s="56"/>
      <c r="F6355" s="56"/>
    </row>
    <row r="6356" spans="1:6" x14ac:dyDescent="0.25">
      <c r="A6356" s="56">
        <v>35576</v>
      </c>
      <c r="E6356" s="56"/>
      <c r="F6356" s="56"/>
    </row>
    <row r="6357" spans="1:6" x14ac:dyDescent="0.25">
      <c r="A6357" s="56">
        <v>35577</v>
      </c>
      <c r="E6357" s="56"/>
      <c r="F6357" s="56"/>
    </row>
    <row r="6358" spans="1:6" x14ac:dyDescent="0.25">
      <c r="A6358" s="56">
        <v>35578</v>
      </c>
      <c r="E6358" s="56"/>
      <c r="F6358" s="56"/>
    </row>
    <row r="6359" spans="1:6" x14ac:dyDescent="0.25">
      <c r="A6359" s="56">
        <v>35579</v>
      </c>
      <c r="E6359" s="56"/>
      <c r="F6359" s="56"/>
    </row>
    <row r="6360" spans="1:6" x14ac:dyDescent="0.25">
      <c r="A6360" s="56">
        <v>35580</v>
      </c>
      <c r="E6360" s="56"/>
      <c r="F6360" s="56"/>
    </row>
    <row r="6361" spans="1:6" x14ac:dyDescent="0.25">
      <c r="A6361" s="56">
        <v>35581</v>
      </c>
      <c r="E6361" s="56"/>
      <c r="F6361" s="56"/>
    </row>
    <row r="6362" spans="1:6" x14ac:dyDescent="0.25">
      <c r="A6362" s="56">
        <v>35582</v>
      </c>
      <c r="E6362" s="56"/>
      <c r="F6362" s="56"/>
    </row>
    <row r="6363" spans="1:6" x14ac:dyDescent="0.25">
      <c r="A6363" s="56">
        <v>35583</v>
      </c>
      <c r="E6363" s="56"/>
      <c r="F6363" s="56"/>
    </row>
    <row r="6364" spans="1:6" x14ac:dyDescent="0.25">
      <c r="A6364" s="56">
        <v>35584</v>
      </c>
      <c r="E6364" s="56"/>
      <c r="F6364" s="56"/>
    </row>
    <row r="6365" spans="1:6" x14ac:dyDescent="0.25">
      <c r="A6365" s="56">
        <v>35585</v>
      </c>
      <c r="E6365" s="56"/>
      <c r="F6365" s="56"/>
    </row>
    <row r="6366" spans="1:6" x14ac:dyDescent="0.25">
      <c r="A6366" s="56">
        <v>35586</v>
      </c>
      <c r="E6366" s="56"/>
      <c r="F6366" s="56"/>
    </row>
    <row r="6367" spans="1:6" x14ac:dyDescent="0.25">
      <c r="A6367" s="56">
        <v>35587</v>
      </c>
      <c r="E6367" s="56"/>
      <c r="F6367" s="56"/>
    </row>
    <row r="6368" spans="1:6" x14ac:dyDescent="0.25">
      <c r="A6368" s="56">
        <v>35588</v>
      </c>
      <c r="E6368" s="56"/>
      <c r="F6368" s="56"/>
    </row>
    <row r="6369" spans="1:6" x14ac:dyDescent="0.25">
      <c r="A6369" s="56">
        <v>35589</v>
      </c>
      <c r="E6369" s="56"/>
      <c r="F6369" s="56"/>
    </row>
    <row r="6370" spans="1:6" x14ac:dyDescent="0.25">
      <c r="A6370" s="56">
        <v>35590</v>
      </c>
      <c r="E6370" s="56"/>
      <c r="F6370" s="56"/>
    </row>
    <row r="6371" spans="1:6" x14ac:dyDescent="0.25">
      <c r="A6371" s="56">
        <v>35591</v>
      </c>
      <c r="E6371" s="56"/>
      <c r="F6371" s="56"/>
    </row>
    <row r="6372" spans="1:6" x14ac:dyDescent="0.25">
      <c r="A6372" s="56">
        <v>35592</v>
      </c>
      <c r="E6372" s="56"/>
      <c r="F6372" s="56"/>
    </row>
    <row r="6373" spans="1:6" x14ac:dyDescent="0.25">
      <c r="A6373" s="56">
        <v>35593</v>
      </c>
      <c r="E6373" s="56"/>
      <c r="F6373" s="56"/>
    </row>
    <row r="6374" spans="1:6" x14ac:dyDescent="0.25">
      <c r="A6374" s="56">
        <v>35594</v>
      </c>
      <c r="E6374" s="56"/>
      <c r="F6374" s="56"/>
    </row>
    <row r="6375" spans="1:6" x14ac:dyDescent="0.25">
      <c r="A6375" s="56">
        <v>35595</v>
      </c>
      <c r="E6375" s="56"/>
      <c r="F6375" s="56"/>
    </row>
    <row r="6376" spans="1:6" x14ac:dyDescent="0.25">
      <c r="A6376" s="56">
        <v>35596</v>
      </c>
      <c r="E6376" s="56"/>
      <c r="F6376" s="56"/>
    </row>
    <row r="6377" spans="1:6" x14ac:dyDescent="0.25">
      <c r="A6377" s="56">
        <v>35597</v>
      </c>
      <c r="E6377" s="56"/>
      <c r="F6377" s="56"/>
    </row>
    <row r="6378" spans="1:6" x14ac:dyDescent="0.25">
      <c r="A6378" s="56">
        <v>35598</v>
      </c>
      <c r="E6378" s="56"/>
      <c r="F6378" s="56"/>
    </row>
    <row r="6379" spans="1:6" x14ac:dyDescent="0.25">
      <c r="A6379" s="56">
        <v>35599</v>
      </c>
      <c r="E6379" s="56"/>
      <c r="F6379" s="56"/>
    </row>
    <row r="6380" spans="1:6" x14ac:dyDescent="0.25">
      <c r="A6380" s="56">
        <v>35600</v>
      </c>
      <c r="E6380" s="56"/>
      <c r="F6380" s="56"/>
    </row>
    <row r="6381" spans="1:6" x14ac:dyDescent="0.25">
      <c r="A6381" s="56">
        <v>35601</v>
      </c>
      <c r="E6381" s="56"/>
      <c r="F6381" s="56"/>
    </row>
    <row r="6382" spans="1:6" x14ac:dyDescent="0.25">
      <c r="A6382" s="56">
        <v>35602</v>
      </c>
      <c r="E6382" s="56"/>
      <c r="F6382" s="56"/>
    </row>
    <row r="6383" spans="1:6" x14ac:dyDescent="0.25">
      <c r="A6383" s="56">
        <v>35603</v>
      </c>
      <c r="E6383" s="56"/>
      <c r="F6383" s="56"/>
    </row>
    <row r="6384" spans="1:6" x14ac:dyDescent="0.25">
      <c r="A6384" s="56">
        <v>35604</v>
      </c>
      <c r="E6384" s="56"/>
      <c r="F6384" s="56"/>
    </row>
    <row r="6385" spans="1:6" x14ac:dyDescent="0.25">
      <c r="A6385" s="56">
        <v>35605</v>
      </c>
      <c r="E6385" s="56"/>
      <c r="F6385" s="56"/>
    </row>
    <row r="6386" spans="1:6" x14ac:dyDescent="0.25">
      <c r="A6386" s="56">
        <v>35606</v>
      </c>
      <c r="E6386" s="56"/>
      <c r="F6386" s="56"/>
    </row>
    <row r="6387" spans="1:6" x14ac:dyDescent="0.25">
      <c r="A6387" s="56">
        <v>35607</v>
      </c>
      <c r="E6387" s="56"/>
      <c r="F6387" s="56"/>
    </row>
    <row r="6388" spans="1:6" x14ac:dyDescent="0.25">
      <c r="A6388" s="56">
        <v>35608</v>
      </c>
      <c r="E6388" s="56"/>
      <c r="F6388" s="56"/>
    </row>
    <row r="6389" spans="1:6" x14ac:dyDescent="0.25">
      <c r="A6389" s="56">
        <v>35609</v>
      </c>
      <c r="E6389" s="56"/>
      <c r="F6389" s="56"/>
    </row>
    <row r="6390" spans="1:6" x14ac:dyDescent="0.25">
      <c r="A6390" s="56">
        <v>35610</v>
      </c>
      <c r="E6390" s="56"/>
      <c r="F6390" s="56"/>
    </row>
    <row r="6391" spans="1:6" x14ac:dyDescent="0.25">
      <c r="A6391" s="56">
        <v>35611</v>
      </c>
      <c r="E6391" s="56"/>
      <c r="F6391" s="56"/>
    </row>
    <row r="6392" spans="1:6" x14ac:dyDescent="0.25">
      <c r="A6392" s="56">
        <v>35612</v>
      </c>
      <c r="E6392" s="56"/>
      <c r="F6392" s="56"/>
    </row>
    <row r="6393" spans="1:6" x14ac:dyDescent="0.25">
      <c r="A6393" s="56">
        <v>35613</v>
      </c>
      <c r="E6393" s="56"/>
      <c r="F6393" s="56"/>
    </row>
    <row r="6394" spans="1:6" x14ac:dyDescent="0.25">
      <c r="A6394" s="56">
        <v>35614</v>
      </c>
      <c r="E6394" s="56"/>
      <c r="F6394" s="56"/>
    </row>
    <row r="6395" spans="1:6" x14ac:dyDescent="0.25">
      <c r="A6395" s="56">
        <v>35615</v>
      </c>
      <c r="E6395" s="56"/>
      <c r="F6395" s="56"/>
    </row>
    <row r="6396" spans="1:6" x14ac:dyDescent="0.25">
      <c r="A6396" s="56">
        <v>35616</v>
      </c>
      <c r="E6396" s="56"/>
      <c r="F6396" s="56"/>
    </row>
    <row r="6397" spans="1:6" x14ac:dyDescent="0.25">
      <c r="A6397" s="56">
        <v>35617</v>
      </c>
      <c r="E6397" s="56"/>
      <c r="F6397" s="56"/>
    </row>
    <row r="6398" spans="1:6" x14ac:dyDescent="0.25">
      <c r="A6398" s="56">
        <v>35618</v>
      </c>
      <c r="E6398" s="56"/>
      <c r="F6398" s="56"/>
    </row>
    <row r="6399" spans="1:6" x14ac:dyDescent="0.25">
      <c r="A6399" s="56">
        <v>35619</v>
      </c>
      <c r="E6399" s="56"/>
      <c r="F6399" s="56"/>
    </row>
    <row r="6400" spans="1:6" x14ac:dyDescent="0.25">
      <c r="A6400" s="56">
        <v>35620</v>
      </c>
      <c r="E6400" s="56"/>
      <c r="F6400" s="56"/>
    </row>
    <row r="6401" spans="1:6" x14ac:dyDescent="0.25">
      <c r="A6401" s="56">
        <v>35621</v>
      </c>
      <c r="E6401" s="56"/>
      <c r="F6401" s="56"/>
    </row>
    <row r="6402" spans="1:6" x14ac:dyDescent="0.25">
      <c r="A6402" s="56">
        <v>35622</v>
      </c>
      <c r="E6402" s="56"/>
      <c r="F6402" s="56"/>
    </row>
    <row r="6403" spans="1:6" x14ac:dyDescent="0.25">
      <c r="A6403" s="56">
        <v>35623</v>
      </c>
      <c r="E6403" s="56"/>
      <c r="F6403" s="56"/>
    </row>
    <row r="6404" spans="1:6" x14ac:dyDescent="0.25">
      <c r="A6404" s="56">
        <v>35624</v>
      </c>
      <c r="E6404" s="56"/>
      <c r="F6404" s="56"/>
    </row>
    <row r="6405" spans="1:6" x14ac:dyDescent="0.25">
      <c r="A6405" s="56">
        <v>35625</v>
      </c>
      <c r="E6405" s="56"/>
      <c r="F6405" s="56"/>
    </row>
    <row r="6406" spans="1:6" x14ac:dyDescent="0.25">
      <c r="A6406" s="56">
        <v>35626</v>
      </c>
      <c r="E6406" s="56"/>
      <c r="F6406" s="56"/>
    </row>
    <row r="6407" spans="1:6" x14ac:dyDescent="0.25">
      <c r="A6407" s="56">
        <v>35627</v>
      </c>
      <c r="E6407" s="56"/>
      <c r="F6407" s="56"/>
    </row>
    <row r="6408" spans="1:6" x14ac:dyDescent="0.25">
      <c r="A6408" s="56">
        <v>35628</v>
      </c>
      <c r="E6408" s="56"/>
      <c r="F6408" s="56"/>
    </row>
    <row r="6409" spans="1:6" x14ac:dyDescent="0.25">
      <c r="A6409" s="56">
        <v>35629</v>
      </c>
      <c r="E6409" s="56"/>
      <c r="F6409" s="56"/>
    </row>
    <row r="6410" spans="1:6" x14ac:dyDescent="0.25">
      <c r="A6410" s="56">
        <v>35630</v>
      </c>
      <c r="E6410" s="56"/>
      <c r="F6410" s="56"/>
    </row>
    <row r="6411" spans="1:6" x14ac:dyDescent="0.25">
      <c r="A6411" s="56">
        <v>35631</v>
      </c>
      <c r="E6411" s="56"/>
      <c r="F6411" s="56"/>
    </row>
    <row r="6412" spans="1:6" x14ac:dyDescent="0.25">
      <c r="A6412" s="56">
        <v>35632</v>
      </c>
      <c r="E6412" s="56"/>
      <c r="F6412" s="56"/>
    </row>
    <row r="6413" spans="1:6" x14ac:dyDescent="0.25">
      <c r="A6413" s="56">
        <v>35633</v>
      </c>
      <c r="E6413" s="56"/>
      <c r="F6413" s="56"/>
    </row>
    <row r="6414" spans="1:6" x14ac:dyDescent="0.25">
      <c r="A6414" s="56">
        <v>35634</v>
      </c>
      <c r="E6414" s="56"/>
      <c r="F6414" s="56"/>
    </row>
    <row r="6415" spans="1:6" x14ac:dyDescent="0.25">
      <c r="A6415" s="56">
        <v>35635</v>
      </c>
      <c r="E6415" s="56"/>
      <c r="F6415" s="56"/>
    </row>
    <row r="6416" spans="1:6" x14ac:dyDescent="0.25">
      <c r="A6416" s="56">
        <v>35636</v>
      </c>
      <c r="E6416" s="56"/>
      <c r="F6416" s="56"/>
    </row>
    <row r="6417" spans="1:6" x14ac:dyDescent="0.25">
      <c r="A6417" s="56">
        <v>35637</v>
      </c>
      <c r="E6417" s="56"/>
      <c r="F6417" s="56"/>
    </row>
    <row r="6418" spans="1:6" x14ac:dyDescent="0.25">
      <c r="A6418" s="56">
        <v>35638</v>
      </c>
      <c r="E6418" s="56"/>
      <c r="F6418" s="56"/>
    </row>
    <row r="6419" spans="1:6" x14ac:dyDescent="0.25">
      <c r="A6419" s="56">
        <v>35639</v>
      </c>
      <c r="E6419" s="56"/>
      <c r="F6419" s="56"/>
    </row>
    <row r="6420" spans="1:6" x14ac:dyDescent="0.25">
      <c r="A6420" s="56">
        <v>35640</v>
      </c>
      <c r="E6420" s="56"/>
      <c r="F6420" s="56"/>
    </row>
    <row r="6421" spans="1:6" x14ac:dyDescent="0.25">
      <c r="A6421" s="56">
        <v>35641</v>
      </c>
      <c r="E6421" s="56"/>
      <c r="F6421" s="56"/>
    </row>
    <row r="6422" spans="1:6" x14ac:dyDescent="0.25">
      <c r="A6422" s="56">
        <v>35642</v>
      </c>
      <c r="E6422" s="56"/>
      <c r="F6422" s="56"/>
    </row>
    <row r="6423" spans="1:6" x14ac:dyDescent="0.25">
      <c r="A6423" s="56">
        <v>35643</v>
      </c>
      <c r="E6423" s="56"/>
      <c r="F6423" s="56"/>
    </row>
    <row r="6424" spans="1:6" x14ac:dyDescent="0.25">
      <c r="A6424" s="56">
        <v>35644</v>
      </c>
      <c r="E6424" s="56"/>
      <c r="F6424" s="56"/>
    </row>
    <row r="6425" spans="1:6" x14ac:dyDescent="0.25">
      <c r="A6425" s="56">
        <v>35645</v>
      </c>
      <c r="E6425" s="56"/>
      <c r="F6425" s="56"/>
    </row>
    <row r="6426" spans="1:6" x14ac:dyDescent="0.25">
      <c r="A6426" s="56">
        <v>35646</v>
      </c>
      <c r="E6426" s="56"/>
      <c r="F6426" s="56"/>
    </row>
    <row r="6427" spans="1:6" x14ac:dyDescent="0.25">
      <c r="A6427" s="56">
        <v>35647</v>
      </c>
      <c r="E6427" s="56"/>
      <c r="F6427" s="56"/>
    </row>
    <row r="6428" spans="1:6" x14ac:dyDescent="0.25">
      <c r="A6428" s="56">
        <v>35648</v>
      </c>
      <c r="E6428" s="56"/>
      <c r="F6428" s="56"/>
    </row>
    <row r="6429" spans="1:6" x14ac:dyDescent="0.25">
      <c r="A6429" s="56">
        <v>35649</v>
      </c>
      <c r="E6429" s="56"/>
      <c r="F6429" s="56"/>
    </row>
    <row r="6430" spans="1:6" x14ac:dyDescent="0.25">
      <c r="A6430" s="56">
        <v>35650</v>
      </c>
      <c r="E6430" s="56"/>
      <c r="F6430" s="56"/>
    </row>
    <row r="6431" spans="1:6" x14ac:dyDescent="0.25">
      <c r="A6431" s="56">
        <v>35651</v>
      </c>
      <c r="E6431" s="56"/>
      <c r="F6431" s="56"/>
    </row>
    <row r="6432" spans="1:6" x14ac:dyDescent="0.25">
      <c r="A6432" s="56">
        <v>35652</v>
      </c>
      <c r="E6432" s="56"/>
      <c r="F6432" s="56"/>
    </row>
    <row r="6433" spans="1:6" x14ac:dyDescent="0.25">
      <c r="A6433" s="56">
        <v>35653</v>
      </c>
      <c r="E6433" s="56"/>
      <c r="F6433" s="56"/>
    </row>
    <row r="6434" spans="1:6" x14ac:dyDescent="0.25">
      <c r="A6434" s="56">
        <v>35654</v>
      </c>
      <c r="E6434" s="56"/>
      <c r="F6434" s="56"/>
    </row>
    <row r="6435" spans="1:6" x14ac:dyDescent="0.25">
      <c r="A6435" s="56">
        <v>35655</v>
      </c>
      <c r="E6435" s="56"/>
      <c r="F6435" s="56"/>
    </row>
    <row r="6436" spans="1:6" x14ac:dyDescent="0.25">
      <c r="A6436" s="56">
        <v>35656</v>
      </c>
      <c r="E6436" s="56"/>
      <c r="F6436" s="56"/>
    </row>
    <row r="6437" spans="1:6" x14ac:dyDescent="0.25">
      <c r="A6437" s="56">
        <v>35657</v>
      </c>
      <c r="E6437" s="56"/>
      <c r="F6437" s="56"/>
    </row>
    <row r="6438" spans="1:6" x14ac:dyDescent="0.25">
      <c r="A6438" s="56">
        <v>35658</v>
      </c>
      <c r="E6438" s="56"/>
      <c r="F6438" s="56"/>
    </row>
    <row r="6439" spans="1:6" x14ac:dyDescent="0.25">
      <c r="A6439" s="56">
        <v>35659</v>
      </c>
      <c r="E6439" s="56"/>
      <c r="F6439" s="56"/>
    </row>
    <row r="6440" spans="1:6" x14ac:dyDescent="0.25">
      <c r="A6440" s="56">
        <v>35660</v>
      </c>
      <c r="E6440" s="56"/>
      <c r="F6440" s="56"/>
    </row>
    <row r="6441" spans="1:6" x14ac:dyDescent="0.25">
      <c r="A6441" s="56">
        <v>35661</v>
      </c>
      <c r="E6441" s="56"/>
      <c r="F6441" s="56"/>
    </row>
    <row r="6442" spans="1:6" x14ac:dyDescent="0.25">
      <c r="A6442" s="56">
        <v>35662</v>
      </c>
      <c r="E6442" s="56"/>
      <c r="F6442" s="56"/>
    </row>
    <row r="6443" spans="1:6" x14ac:dyDescent="0.25">
      <c r="A6443" s="56">
        <v>35663</v>
      </c>
      <c r="E6443" s="56"/>
      <c r="F6443" s="56"/>
    </row>
    <row r="6444" spans="1:6" x14ac:dyDescent="0.25">
      <c r="A6444" s="56">
        <v>35664</v>
      </c>
      <c r="E6444" s="56"/>
      <c r="F6444" s="56"/>
    </row>
    <row r="6445" spans="1:6" x14ac:dyDescent="0.25">
      <c r="A6445" s="56">
        <v>35665</v>
      </c>
      <c r="E6445" s="56"/>
      <c r="F6445" s="56"/>
    </row>
    <row r="6446" spans="1:6" x14ac:dyDescent="0.25">
      <c r="A6446" s="56">
        <v>35666</v>
      </c>
      <c r="E6446" s="56"/>
      <c r="F6446" s="56"/>
    </row>
    <row r="6447" spans="1:6" x14ac:dyDescent="0.25">
      <c r="A6447" s="56">
        <v>35667</v>
      </c>
      <c r="E6447" s="56"/>
      <c r="F6447" s="56"/>
    </row>
    <row r="6448" spans="1:6" x14ac:dyDescent="0.25">
      <c r="A6448" s="56">
        <v>35668</v>
      </c>
      <c r="E6448" s="56"/>
      <c r="F6448" s="56"/>
    </row>
    <row r="6449" spans="1:6" x14ac:dyDescent="0.25">
      <c r="A6449" s="56">
        <v>35669</v>
      </c>
      <c r="E6449" s="56"/>
      <c r="F6449" s="56"/>
    </row>
    <row r="6450" spans="1:6" x14ac:dyDescent="0.25">
      <c r="A6450" s="56">
        <v>35670</v>
      </c>
      <c r="E6450" s="56"/>
      <c r="F6450" s="56"/>
    </row>
    <row r="6451" spans="1:6" x14ac:dyDescent="0.25">
      <c r="A6451" s="56">
        <v>35671</v>
      </c>
      <c r="E6451" s="56"/>
      <c r="F6451" s="56"/>
    </row>
    <row r="6452" spans="1:6" x14ac:dyDescent="0.25">
      <c r="A6452" s="56">
        <v>35672</v>
      </c>
      <c r="E6452" s="56"/>
      <c r="F6452" s="56"/>
    </row>
    <row r="6453" spans="1:6" x14ac:dyDescent="0.25">
      <c r="A6453" s="56">
        <v>35673</v>
      </c>
      <c r="E6453" s="56"/>
      <c r="F6453" s="56"/>
    </row>
    <row r="6454" spans="1:6" x14ac:dyDescent="0.25">
      <c r="A6454" s="56">
        <v>35674</v>
      </c>
      <c r="E6454" s="56"/>
      <c r="F6454" s="56"/>
    </row>
    <row r="6455" spans="1:6" x14ac:dyDescent="0.25">
      <c r="A6455" s="56">
        <v>35675</v>
      </c>
      <c r="E6455" s="56"/>
      <c r="F6455" s="56"/>
    </row>
    <row r="6456" spans="1:6" x14ac:dyDescent="0.25">
      <c r="A6456" s="56">
        <v>35676</v>
      </c>
      <c r="E6456" s="56"/>
      <c r="F6456" s="56"/>
    </row>
    <row r="6457" spans="1:6" x14ac:dyDescent="0.25">
      <c r="A6457" s="56">
        <v>35677</v>
      </c>
      <c r="E6457" s="56"/>
      <c r="F6457" s="56"/>
    </row>
    <row r="6458" spans="1:6" x14ac:dyDescent="0.25">
      <c r="A6458" s="56">
        <v>35678</v>
      </c>
      <c r="E6458" s="56"/>
      <c r="F6458" s="56"/>
    </row>
    <row r="6459" spans="1:6" x14ac:dyDescent="0.25">
      <c r="A6459" s="56">
        <v>35679</v>
      </c>
      <c r="E6459" s="56"/>
      <c r="F6459" s="56"/>
    </row>
    <row r="6460" spans="1:6" x14ac:dyDescent="0.25">
      <c r="A6460" s="56">
        <v>35680</v>
      </c>
      <c r="E6460" s="56"/>
      <c r="F6460" s="56"/>
    </row>
    <row r="6461" spans="1:6" x14ac:dyDescent="0.25">
      <c r="A6461" s="56">
        <v>35681</v>
      </c>
      <c r="E6461" s="56"/>
      <c r="F6461" s="56"/>
    </row>
    <row r="6462" spans="1:6" x14ac:dyDescent="0.25">
      <c r="A6462" s="56">
        <v>35682</v>
      </c>
      <c r="E6462" s="56"/>
      <c r="F6462" s="56"/>
    </row>
    <row r="6463" spans="1:6" x14ac:dyDescent="0.25">
      <c r="A6463" s="56">
        <v>35683</v>
      </c>
      <c r="E6463" s="56"/>
      <c r="F6463" s="56"/>
    </row>
    <row r="6464" spans="1:6" x14ac:dyDescent="0.25">
      <c r="A6464" s="56">
        <v>35684</v>
      </c>
      <c r="E6464" s="56"/>
      <c r="F6464" s="56"/>
    </row>
    <row r="6465" spans="1:6" x14ac:dyDescent="0.25">
      <c r="A6465" s="56">
        <v>35685</v>
      </c>
      <c r="E6465" s="56"/>
      <c r="F6465" s="56"/>
    </row>
    <row r="6466" spans="1:6" x14ac:dyDescent="0.25">
      <c r="A6466" s="56">
        <v>35686</v>
      </c>
      <c r="E6466" s="56"/>
      <c r="F6466" s="56"/>
    </row>
    <row r="6467" spans="1:6" x14ac:dyDescent="0.25">
      <c r="A6467" s="56">
        <v>35687</v>
      </c>
      <c r="E6467" s="56"/>
      <c r="F6467" s="56"/>
    </row>
    <row r="6468" spans="1:6" x14ac:dyDescent="0.25">
      <c r="A6468" s="56">
        <v>35688</v>
      </c>
      <c r="E6468" s="56"/>
      <c r="F6468" s="56"/>
    </row>
    <row r="6469" spans="1:6" x14ac:dyDescent="0.25">
      <c r="A6469" s="56">
        <v>35689</v>
      </c>
      <c r="E6469" s="56"/>
      <c r="F6469" s="56"/>
    </row>
    <row r="6470" spans="1:6" x14ac:dyDescent="0.25">
      <c r="A6470" s="56">
        <v>35690</v>
      </c>
      <c r="E6470" s="56"/>
      <c r="F6470" s="56"/>
    </row>
    <row r="6471" spans="1:6" x14ac:dyDescent="0.25">
      <c r="A6471" s="56">
        <v>35691</v>
      </c>
      <c r="E6471" s="56"/>
      <c r="F6471" s="56"/>
    </row>
    <row r="6472" spans="1:6" x14ac:dyDescent="0.25">
      <c r="A6472" s="56">
        <v>35692</v>
      </c>
      <c r="E6472" s="56"/>
      <c r="F6472" s="56"/>
    </row>
    <row r="6473" spans="1:6" x14ac:dyDescent="0.25">
      <c r="A6473" s="56">
        <v>35693</v>
      </c>
      <c r="E6473" s="56"/>
      <c r="F6473" s="56"/>
    </row>
    <row r="6474" spans="1:6" x14ac:dyDescent="0.25">
      <c r="A6474" s="56">
        <v>35694</v>
      </c>
      <c r="E6474" s="56"/>
      <c r="F6474" s="56"/>
    </row>
    <row r="6475" spans="1:6" x14ac:dyDescent="0.25">
      <c r="A6475" s="56">
        <v>35695</v>
      </c>
      <c r="E6475" s="56"/>
      <c r="F6475" s="56"/>
    </row>
    <row r="6476" spans="1:6" x14ac:dyDescent="0.25">
      <c r="A6476" s="56">
        <v>35696</v>
      </c>
      <c r="E6476" s="56"/>
      <c r="F6476" s="56"/>
    </row>
    <row r="6477" spans="1:6" x14ac:dyDescent="0.25">
      <c r="A6477" s="56">
        <v>35697</v>
      </c>
      <c r="E6477" s="56"/>
      <c r="F6477" s="56"/>
    </row>
    <row r="6478" spans="1:6" x14ac:dyDescent="0.25">
      <c r="A6478" s="56">
        <v>35698</v>
      </c>
      <c r="E6478" s="56"/>
      <c r="F6478" s="56"/>
    </row>
    <row r="6479" spans="1:6" x14ac:dyDescent="0.25">
      <c r="A6479" s="56">
        <v>35699</v>
      </c>
      <c r="E6479" s="56"/>
      <c r="F6479" s="56"/>
    </row>
    <row r="6480" spans="1:6" x14ac:dyDescent="0.25">
      <c r="A6480" s="56">
        <v>35700</v>
      </c>
      <c r="E6480" s="56"/>
      <c r="F6480" s="56"/>
    </row>
    <row r="6481" spans="1:6" x14ac:dyDescent="0.25">
      <c r="A6481" s="56">
        <v>35701</v>
      </c>
      <c r="E6481" s="56"/>
      <c r="F6481" s="56"/>
    </row>
    <row r="6482" spans="1:6" x14ac:dyDescent="0.25">
      <c r="A6482" s="56">
        <v>35702</v>
      </c>
      <c r="E6482" s="56"/>
      <c r="F6482" s="56"/>
    </row>
    <row r="6483" spans="1:6" x14ac:dyDescent="0.25">
      <c r="A6483" s="56">
        <v>35703</v>
      </c>
      <c r="E6483" s="56"/>
      <c r="F6483" s="56"/>
    </row>
    <row r="6484" spans="1:6" x14ac:dyDescent="0.25">
      <c r="A6484" s="56">
        <v>35704</v>
      </c>
      <c r="E6484" s="56"/>
      <c r="F6484" s="56"/>
    </row>
    <row r="6485" spans="1:6" x14ac:dyDescent="0.25">
      <c r="A6485" s="56">
        <v>35705</v>
      </c>
      <c r="E6485" s="56"/>
      <c r="F6485" s="56"/>
    </row>
    <row r="6486" spans="1:6" x14ac:dyDescent="0.25">
      <c r="A6486" s="56">
        <v>35706</v>
      </c>
      <c r="E6486" s="56"/>
      <c r="F6486" s="56"/>
    </row>
    <row r="6487" spans="1:6" x14ac:dyDescent="0.25">
      <c r="A6487" s="56">
        <v>35707</v>
      </c>
      <c r="E6487" s="56"/>
      <c r="F6487" s="56"/>
    </row>
    <row r="6488" spans="1:6" x14ac:dyDescent="0.25">
      <c r="A6488" s="56">
        <v>35708</v>
      </c>
      <c r="E6488" s="56"/>
      <c r="F6488" s="56"/>
    </row>
    <row r="6489" spans="1:6" x14ac:dyDescent="0.25">
      <c r="A6489" s="56">
        <v>35709</v>
      </c>
      <c r="E6489" s="56"/>
      <c r="F6489" s="56"/>
    </row>
    <row r="6490" spans="1:6" x14ac:dyDescent="0.25">
      <c r="A6490" s="56">
        <v>35710</v>
      </c>
      <c r="E6490" s="56"/>
      <c r="F6490" s="56"/>
    </row>
    <row r="6491" spans="1:6" x14ac:dyDescent="0.25">
      <c r="A6491" s="56">
        <v>35711</v>
      </c>
      <c r="E6491" s="56"/>
      <c r="F6491" s="56"/>
    </row>
    <row r="6492" spans="1:6" x14ac:dyDescent="0.25">
      <c r="A6492" s="56">
        <v>35712</v>
      </c>
      <c r="E6492" s="56"/>
      <c r="F6492" s="56"/>
    </row>
    <row r="6493" spans="1:6" x14ac:dyDescent="0.25">
      <c r="A6493" s="56">
        <v>35713</v>
      </c>
      <c r="E6493" s="56"/>
      <c r="F6493" s="56"/>
    </row>
    <row r="6494" spans="1:6" x14ac:dyDescent="0.25">
      <c r="A6494" s="56">
        <v>35714</v>
      </c>
      <c r="E6494" s="56"/>
      <c r="F6494" s="56"/>
    </row>
    <row r="6495" spans="1:6" x14ac:dyDescent="0.25">
      <c r="A6495" s="56">
        <v>35715</v>
      </c>
      <c r="E6495" s="56"/>
      <c r="F6495" s="56"/>
    </row>
    <row r="6496" spans="1:6" x14ac:dyDescent="0.25">
      <c r="A6496" s="56">
        <v>35716</v>
      </c>
      <c r="E6496" s="56"/>
      <c r="F6496" s="56"/>
    </row>
    <row r="6497" spans="1:6" x14ac:dyDescent="0.25">
      <c r="A6497" s="56">
        <v>35717</v>
      </c>
      <c r="E6497" s="56"/>
      <c r="F6497" s="56"/>
    </row>
    <row r="6498" spans="1:6" x14ac:dyDescent="0.25">
      <c r="A6498" s="56">
        <v>35718</v>
      </c>
      <c r="E6498" s="56"/>
      <c r="F6498" s="56"/>
    </row>
    <row r="6499" spans="1:6" x14ac:dyDescent="0.25">
      <c r="A6499" s="56">
        <v>35719</v>
      </c>
      <c r="E6499" s="56"/>
      <c r="F6499" s="56"/>
    </row>
    <row r="6500" spans="1:6" x14ac:dyDescent="0.25">
      <c r="A6500" s="56">
        <v>35720</v>
      </c>
      <c r="E6500" s="56"/>
      <c r="F6500" s="56"/>
    </row>
    <row r="6501" spans="1:6" x14ac:dyDescent="0.25">
      <c r="A6501" s="56">
        <v>35721</v>
      </c>
      <c r="E6501" s="56"/>
      <c r="F6501" s="56"/>
    </row>
    <row r="6502" spans="1:6" x14ac:dyDescent="0.25">
      <c r="A6502" s="56">
        <v>35722</v>
      </c>
      <c r="E6502" s="56"/>
      <c r="F6502" s="56"/>
    </row>
    <row r="6503" spans="1:6" x14ac:dyDescent="0.25">
      <c r="A6503" s="56">
        <v>35723</v>
      </c>
      <c r="E6503" s="56"/>
      <c r="F6503" s="56"/>
    </row>
    <row r="6504" spans="1:6" x14ac:dyDescent="0.25">
      <c r="A6504" s="56">
        <v>35724</v>
      </c>
      <c r="E6504" s="56"/>
      <c r="F6504" s="56"/>
    </row>
    <row r="6505" spans="1:6" x14ac:dyDescent="0.25">
      <c r="A6505" s="56">
        <v>35725</v>
      </c>
      <c r="E6505" s="56"/>
      <c r="F6505" s="56"/>
    </row>
    <row r="6506" spans="1:6" x14ac:dyDescent="0.25">
      <c r="A6506" s="56">
        <v>35726</v>
      </c>
      <c r="E6506" s="56"/>
      <c r="F6506" s="56"/>
    </row>
    <row r="6507" spans="1:6" x14ac:dyDescent="0.25">
      <c r="A6507" s="56">
        <v>35727</v>
      </c>
      <c r="E6507" s="56"/>
      <c r="F6507" s="56"/>
    </row>
    <row r="6508" spans="1:6" x14ac:dyDescent="0.25">
      <c r="A6508" s="56">
        <v>35728</v>
      </c>
      <c r="E6508" s="56"/>
      <c r="F6508" s="56"/>
    </row>
    <row r="6509" spans="1:6" x14ac:dyDescent="0.25">
      <c r="A6509" s="56">
        <v>35729</v>
      </c>
      <c r="E6509" s="56"/>
      <c r="F6509" s="56"/>
    </row>
    <row r="6510" spans="1:6" x14ac:dyDescent="0.25">
      <c r="A6510" s="56">
        <v>35730</v>
      </c>
      <c r="E6510" s="56"/>
      <c r="F6510" s="56"/>
    </row>
    <row r="6511" spans="1:6" x14ac:dyDescent="0.25">
      <c r="A6511" s="56">
        <v>35731</v>
      </c>
      <c r="E6511" s="56"/>
      <c r="F6511" s="56"/>
    </row>
    <row r="6512" spans="1:6" x14ac:dyDescent="0.25">
      <c r="A6512" s="56">
        <v>35732</v>
      </c>
      <c r="E6512" s="56"/>
      <c r="F6512" s="56"/>
    </row>
    <row r="6513" spans="1:6" x14ac:dyDescent="0.25">
      <c r="A6513" s="56">
        <v>35733</v>
      </c>
      <c r="E6513" s="56"/>
      <c r="F6513" s="56"/>
    </row>
    <row r="6514" spans="1:6" x14ac:dyDescent="0.25">
      <c r="A6514" s="56">
        <v>35734</v>
      </c>
      <c r="E6514" s="56"/>
      <c r="F6514" s="56"/>
    </row>
    <row r="6515" spans="1:6" x14ac:dyDescent="0.25">
      <c r="A6515" s="56">
        <v>35735</v>
      </c>
      <c r="E6515" s="56"/>
      <c r="F6515" s="56"/>
    </row>
    <row r="6516" spans="1:6" x14ac:dyDescent="0.25">
      <c r="A6516" s="56">
        <v>35736</v>
      </c>
      <c r="E6516" s="56"/>
      <c r="F6516" s="56"/>
    </row>
    <row r="6517" spans="1:6" x14ac:dyDescent="0.25">
      <c r="A6517" s="56">
        <v>35737</v>
      </c>
      <c r="E6517" s="56"/>
      <c r="F6517" s="56"/>
    </row>
    <row r="6518" spans="1:6" x14ac:dyDescent="0.25">
      <c r="A6518" s="56">
        <v>35738</v>
      </c>
      <c r="E6518" s="56"/>
      <c r="F6518" s="56"/>
    </row>
    <row r="6519" spans="1:6" x14ac:dyDescent="0.25">
      <c r="A6519" s="56">
        <v>35739</v>
      </c>
      <c r="E6519" s="56"/>
      <c r="F6519" s="56"/>
    </row>
    <row r="6520" spans="1:6" x14ac:dyDescent="0.25">
      <c r="A6520" s="56">
        <v>35740</v>
      </c>
      <c r="E6520" s="56"/>
      <c r="F6520" s="56"/>
    </row>
    <row r="6521" spans="1:6" x14ac:dyDescent="0.25">
      <c r="A6521" s="56">
        <v>35741</v>
      </c>
      <c r="E6521" s="56"/>
      <c r="F6521" s="56"/>
    </row>
    <row r="6522" spans="1:6" x14ac:dyDescent="0.25">
      <c r="A6522" s="56">
        <v>35742</v>
      </c>
      <c r="E6522" s="56"/>
      <c r="F6522" s="56"/>
    </row>
    <row r="6523" spans="1:6" x14ac:dyDescent="0.25">
      <c r="A6523" s="56">
        <v>35743</v>
      </c>
      <c r="E6523" s="56"/>
      <c r="F6523" s="56"/>
    </row>
    <row r="6524" spans="1:6" x14ac:dyDescent="0.25">
      <c r="A6524" s="56">
        <v>35744</v>
      </c>
      <c r="E6524" s="56"/>
      <c r="F6524" s="56"/>
    </row>
    <row r="6525" spans="1:6" x14ac:dyDescent="0.25">
      <c r="A6525" s="56">
        <v>35745</v>
      </c>
      <c r="E6525" s="56"/>
      <c r="F6525" s="56"/>
    </row>
    <row r="6526" spans="1:6" x14ac:dyDescent="0.25">
      <c r="A6526" s="56">
        <v>35746</v>
      </c>
      <c r="E6526" s="56"/>
      <c r="F6526" s="56"/>
    </row>
    <row r="6527" spans="1:6" x14ac:dyDescent="0.25">
      <c r="A6527" s="56">
        <v>35747</v>
      </c>
      <c r="E6527" s="56"/>
      <c r="F6527" s="56"/>
    </row>
    <row r="6528" spans="1:6" x14ac:dyDescent="0.25">
      <c r="A6528" s="56">
        <v>35748</v>
      </c>
      <c r="E6528" s="56"/>
      <c r="F6528" s="56"/>
    </row>
    <row r="6529" spans="1:6" x14ac:dyDescent="0.25">
      <c r="A6529" s="56">
        <v>35749</v>
      </c>
      <c r="E6529" s="56"/>
      <c r="F6529" s="56"/>
    </row>
    <row r="6530" spans="1:6" x14ac:dyDescent="0.25">
      <c r="A6530" s="56">
        <v>35750</v>
      </c>
      <c r="E6530" s="56"/>
      <c r="F6530" s="56"/>
    </row>
    <row r="6531" spans="1:6" x14ac:dyDescent="0.25">
      <c r="A6531" s="56">
        <v>35751</v>
      </c>
      <c r="E6531" s="56"/>
      <c r="F6531" s="56"/>
    </row>
    <row r="6532" spans="1:6" x14ac:dyDescent="0.25">
      <c r="A6532" s="56">
        <v>35752</v>
      </c>
      <c r="E6532" s="56"/>
      <c r="F6532" s="56"/>
    </row>
    <row r="6533" spans="1:6" x14ac:dyDescent="0.25">
      <c r="A6533" s="56">
        <v>35753</v>
      </c>
      <c r="E6533" s="56"/>
      <c r="F6533" s="56"/>
    </row>
    <row r="6534" spans="1:6" x14ac:dyDescent="0.25">
      <c r="A6534" s="56">
        <v>35754</v>
      </c>
      <c r="E6534" s="56"/>
      <c r="F6534" s="56"/>
    </row>
    <row r="6535" spans="1:6" x14ac:dyDescent="0.25">
      <c r="A6535" s="56">
        <v>35755</v>
      </c>
      <c r="E6535" s="56"/>
      <c r="F6535" s="56"/>
    </row>
    <row r="6536" spans="1:6" x14ac:dyDescent="0.25">
      <c r="A6536" s="56">
        <v>35756</v>
      </c>
      <c r="E6536" s="56"/>
      <c r="F6536" s="56"/>
    </row>
    <row r="6537" spans="1:6" x14ac:dyDescent="0.25">
      <c r="A6537" s="56">
        <v>35757</v>
      </c>
      <c r="E6537" s="56"/>
      <c r="F6537" s="56"/>
    </row>
    <row r="6538" spans="1:6" x14ac:dyDescent="0.25">
      <c r="A6538" s="56">
        <v>35758</v>
      </c>
      <c r="E6538" s="56"/>
      <c r="F6538" s="56"/>
    </row>
    <row r="6539" spans="1:6" x14ac:dyDescent="0.25">
      <c r="A6539" s="56">
        <v>35759</v>
      </c>
      <c r="E6539" s="56"/>
      <c r="F6539" s="56"/>
    </row>
    <row r="6540" spans="1:6" x14ac:dyDescent="0.25">
      <c r="A6540" s="56">
        <v>35760</v>
      </c>
      <c r="E6540" s="56"/>
      <c r="F6540" s="56"/>
    </row>
    <row r="6541" spans="1:6" x14ac:dyDescent="0.25">
      <c r="A6541" s="56">
        <v>35761</v>
      </c>
      <c r="E6541" s="56"/>
      <c r="F6541" s="56"/>
    </row>
    <row r="6542" spans="1:6" x14ac:dyDescent="0.25">
      <c r="A6542" s="56">
        <v>35762</v>
      </c>
      <c r="E6542" s="56"/>
      <c r="F6542" s="56"/>
    </row>
    <row r="6543" spans="1:6" x14ac:dyDescent="0.25">
      <c r="A6543" s="56">
        <v>35763</v>
      </c>
      <c r="E6543" s="56"/>
      <c r="F6543" s="56"/>
    </row>
    <row r="6544" spans="1:6" x14ac:dyDescent="0.25">
      <c r="A6544" s="56">
        <v>35764</v>
      </c>
      <c r="E6544" s="56"/>
      <c r="F6544" s="56"/>
    </row>
    <row r="6545" spans="1:6" x14ac:dyDescent="0.25">
      <c r="A6545" s="56">
        <v>35765</v>
      </c>
      <c r="E6545" s="56"/>
      <c r="F6545" s="56"/>
    </row>
    <row r="6546" spans="1:6" x14ac:dyDescent="0.25">
      <c r="A6546" s="56">
        <v>35766</v>
      </c>
      <c r="E6546" s="56"/>
      <c r="F6546" s="56"/>
    </row>
    <row r="6547" spans="1:6" x14ac:dyDescent="0.25">
      <c r="A6547" s="56">
        <v>35767</v>
      </c>
      <c r="E6547" s="56"/>
      <c r="F6547" s="56"/>
    </row>
    <row r="6548" spans="1:6" x14ac:dyDescent="0.25">
      <c r="A6548" s="56">
        <v>35768</v>
      </c>
      <c r="E6548" s="56"/>
      <c r="F6548" s="56"/>
    </row>
    <row r="6549" spans="1:6" x14ac:dyDescent="0.25">
      <c r="A6549" s="56">
        <v>35769</v>
      </c>
      <c r="E6549" s="56"/>
      <c r="F6549" s="56"/>
    </row>
    <row r="6550" spans="1:6" x14ac:dyDescent="0.25">
      <c r="A6550" s="56">
        <v>35770</v>
      </c>
      <c r="E6550" s="56"/>
      <c r="F6550" s="56"/>
    </row>
    <row r="6551" spans="1:6" x14ac:dyDescent="0.25">
      <c r="A6551" s="56">
        <v>35771</v>
      </c>
      <c r="E6551" s="56"/>
      <c r="F6551" s="56"/>
    </row>
    <row r="6552" spans="1:6" x14ac:dyDescent="0.25">
      <c r="A6552" s="56">
        <v>35772</v>
      </c>
      <c r="E6552" s="56"/>
      <c r="F6552" s="56"/>
    </row>
    <row r="6553" spans="1:6" x14ac:dyDescent="0.25">
      <c r="A6553" s="56">
        <v>35773</v>
      </c>
      <c r="E6553" s="56"/>
      <c r="F6553" s="56"/>
    </row>
    <row r="6554" spans="1:6" x14ac:dyDescent="0.25">
      <c r="A6554" s="56">
        <v>35774</v>
      </c>
      <c r="E6554" s="56"/>
      <c r="F6554" s="56"/>
    </row>
    <row r="6555" spans="1:6" x14ac:dyDescent="0.25">
      <c r="A6555" s="56">
        <v>35775</v>
      </c>
      <c r="E6555" s="56"/>
      <c r="F6555" s="56"/>
    </row>
    <row r="6556" spans="1:6" x14ac:dyDescent="0.25">
      <c r="A6556" s="56">
        <v>35776</v>
      </c>
      <c r="E6556" s="56"/>
      <c r="F6556" s="56"/>
    </row>
    <row r="6557" spans="1:6" x14ac:dyDescent="0.25">
      <c r="A6557" s="56">
        <v>35777</v>
      </c>
      <c r="E6557" s="56"/>
      <c r="F6557" s="56"/>
    </row>
    <row r="6558" spans="1:6" x14ac:dyDescent="0.25">
      <c r="A6558" s="56">
        <v>35778</v>
      </c>
      <c r="E6558" s="56"/>
      <c r="F6558" s="56"/>
    </row>
    <row r="6559" spans="1:6" x14ac:dyDescent="0.25">
      <c r="A6559" s="56">
        <v>35779</v>
      </c>
      <c r="E6559" s="56"/>
      <c r="F6559" s="56"/>
    </row>
    <row r="6560" spans="1:6" x14ac:dyDescent="0.25">
      <c r="A6560" s="56">
        <v>35780</v>
      </c>
      <c r="E6560" s="56"/>
      <c r="F6560" s="56"/>
    </row>
    <row r="6561" spans="1:6" x14ac:dyDescent="0.25">
      <c r="A6561" s="56">
        <v>35781</v>
      </c>
      <c r="E6561" s="56"/>
      <c r="F6561" s="56"/>
    </row>
    <row r="6562" spans="1:6" x14ac:dyDescent="0.25">
      <c r="A6562" s="56">
        <v>35782</v>
      </c>
      <c r="E6562" s="56"/>
      <c r="F6562" s="56"/>
    </row>
    <row r="6563" spans="1:6" x14ac:dyDescent="0.25">
      <c r="A6563" s="56">
        <v>35783</v>
      </c>
      <c r="E6563" s="56"/>
      <c r="F6563" s="56"/>
    </row>
    <row r="6564" spans="1:6" x14ac:dyDescent="0.25">
      <c r="A6564" s="56">
        <v>35784</v>
      </c>
      <c r="E6564" s="56"/>
      <c r="F6564" s="56"/>
    </row>
    <row r="6565" spans="1:6" x14ac:dyDescent="0.25">
      <c r="A6565" s="56">
        <v>35785</v>
      </c>
      <c r="E6565" s="56"/>
      <c r="F6565" s="56"/>
    </row>
    <row r="6566" spans="1:6" x14ac:dyDescent="0.25">
      <c r="A6566" s="56">
        <v>35786</v>
      </c>
      <c r="E6566" s="56"/>
      <c r="F6566" s="56"/>
    </row>
    <row r="6567" spans="1:6" x14ac:dyDescent="0.25">
      <c r="A6567" s="56">
        <v>35787</v>
      </c>
      <c r="E6567" s="56"/>
      <c r="F6567" s="56"/>
    </row>
    <row r="6568" spans="1:6" x14ac:dyDescent="0.25">
      <c r="A6568" s="56">
        <v>35788</v>
      </c>
      <c r="E6568" s="56"/>
      <c r="F6568" s="56"/>
    </row>
    <row r="6569" spans="1:6" x14ac:dyDescent="0.25">
      <c r="A6569" s="56">
        <v>35789</v>
      </c>
      <c r="E6569" s="56"/>
      <c r="F6569" s="56"/>
    </row>
    <row r="6570" spans="1:6" x14ac:dyDescent="0.25">
      <c r="A6570" s="56">
        <v>35790</v>
      </c>
      <c r="E6570" s="56"/>
      <c r="F6570" s="56"/>
    </row>
    <row r="6571" spans="1:6" x14ac:dyDescent="0.25">
      <c r="A6571" s="56">
        <v>35791</v>
      </c>
      <c r="E6571" s="56"/>
      <c r="F6571" s="56"/>
    </row>
    <row r="6572" spans="1:6" x14ac:dyDescent="0.25">
      <c r="A6572" s="56">
        <v>35792</v>
      </c>
      <c r="E6572" s="56"/>
      <c r="F6572" s="56"/>
    </row>
    <row r="6573" spans="1:6" x14ac:dyDescent="0.25">
      <c r="A6573" s="56">
        <v>35793</v>
      </c>
      <c r="E6573" s="56"/>
      <c r="F6573" s="56"/>
    </row>
    <row r="6574" spans="1:6" x14ac:dyDescent="0.25">
      <c r="A6574" s="56">
        <v>35794</v>
      </c>
      <c r="E6574" s="56"/>
      <c r="F6574" s="56"/>
    </row>
    <row r="6575" spans="1:6" x14ac:dyDescent="0.25">
      <c r="A6575" s="56">
        <v>35795</v>
      </c>
      <c r="E6575" s="56"/>
      <c r="F6575" s="56"/>
    </row>
    <row r="6576" spans="1:6" x14ac:dyDescent="0.25">
      <c r="A6576" s="56">
        <v>35796</v>
      </c>
      <c r="E6576" s="56"/>
      <c r="F6576" s="56"/>
    </row>
    <row r="6577" spans="1:6" x14ac:dyDescent="0.25">
      <c r="A6577" s="56">
        <v>35797</v>
      </c>
      <c r="E6577" s="56"/>
      <c r="F6577" s="56"/>
    </row>
    <row r="6578" spans="1:6" x14ac:dyDescent="0.25">
      <c r="A6578" s="56">
        <v>35798</v>
      </c>
      <c r="E6578" s="56"/>
      <c r="F6578" s="56"/>
    </row>
    <row r="6579" spans="1:6" x14ac:dyDescent="0.25">
      <c r="A6579" s="56">
        <v>35799</v>
      </c>
      <c r="E6579" s="56"/>
      <c r="F6579" s="56"/>
    </row>
    <row r="6580" spans="1:6" x14ac:dyDescent="0.25">
      <c r="A6580" s="56">
        <v>35800</v>
      </c>
      <c r="E6580" s="56"/>
      <c r="F6580" s="56"/>
    </row>
    <row r="6581" spans="1:6" x14ac:dyDescent="0.25">
      <c r="A6581" s="56">
        <v>35801</v>
      </c>
      <c r="E6581" s="56"/>
      <c r="F6581" s="56"/>
    </row>
    <row r="6582" spans="1:6" x14ac:dyDescent="0.25">
      <c r="A6582" s="56">
        <v>35802</v>
      </c>
      <c r="E6582" s="56"/>
      <c r="F6582" s="56"/>
    </row>
    <row r="6583" spans="1:6" x14ac:dyDescent="0.25">
      <c r="A6583" s="56">
        <v>35803</v>
      </c>
      <c r="E6583" s="56"/>
      <c r="F6583" s="56"/>
    </row>
    <row r="6584" spans="1:6" x14ac:dyDescent="0.25">
      <c r="A6584" s="56">
        <v>35804</v>
      </c>
      <c r="E6584" s="56"/>
      <c r="F6584" s="56"/>
    </row>
    <row r="6585" spans="1:6" x14ac:dyDescent="0.25">
      <c r="A6585" s="56">
        <v>35805</v>
      </c>
      <c r="E6585" s="56"/>
      <c r="F6585" s="56"/>
    </row>
    <row r="6586" spans="1:6" x14ac:dyDescent="0.25">
      <c r="A6586" s="56">
        <v>35806</v>
      </c>
      <c r="E6586" s="56"/>
      <c r="F6586" s="56"/>
    </row>
    <row r="6587" spans="1:6" x14ac:dyDescent="0.25">
      <c r="A6587" s="56">
        <v>35807</v>
      </c>
      <c r="E6587" s="56"/>
      <c r="F6587" s="56"/>
    </row>
    <row r="6588" spans="1:6" x14ac:dyDescent="0.25">
      <c r="A6588" s="56">
        <v>35808</v>
      </c>
      <c r="E6588" s="56"/>
      <c r="F6588" s="56"/>
    </row>
    <row r="6589" spans="1:6" x14ac:dyDescent="0.25">
      <c r="A6589" s="56">
        <v>35809</v>
      </c>
      <c r="E6589" s="56"/>
      <c r="F6589" s="56"/>
    </row>
    <row r="6590" spans="1:6" x14ac:dyDescent="0.25">
      <c r="A6590" s="56">
        <v>35810</v>
      </c>
      <c r="E6590" s="56"/>
      <c r="F6590" s="56"/>
    </row>
    <row r="6591" spans="1:6" x14ac:dyDescent="0.25">
      <c r="A6591" s="56">
        <v>35811</v>
      </c>
      <c r="E6591" s="56"/>
      <c r="F6591" s="56"/>
    </row>
    <row r="6592" spans="1:6" x14ac:dyDescent="0.25">
      <c r="A6592" s="56">
        <v>35812</v>
      </c>
      <c r="E6592" s="56"/>
      <c r="F6592" s="56"/>
    </row>
    <row r="6593" spans="1:6" x14ac:dyDescent="0.25">
      <c r="A6593" s="56">
        <v>35813</v>
      </c>
      <c r="E6593" s="56"/>
      <c r="F6593" s="56"/>
    </row>
    <row r="6594" spans="1:6" x14ac:dyDescent="0.25">
      <c r="A6594" s="56">
        <v>35814</v>
      </c>
      <c r="E6594" s="56"/>
      <c r="F6594" s="56"/>
    </row>
    <row r="6595" spans="1:6" x14ac:dyDescent="0.25">
      <c r="A6595" s="56">
        <v>35815</v>
      </c>
      <c r="E6595" s="56"/>
      <c r="F6595" s="56"/>
    </row>
    <row r="6596" spans="1:6" x14ac:dyDescent="0.25">
      <c r="A6596" s="56">
        <v>35816</v>
      </c>
      <c r="E6596" s="56"/>
      <c r="F6596" s="56"/>
    </row>
    <row r="6597" spans="1:6" x14ac:dyDescent="0.25">
      <c r="A6597" s="56">
        <v>35817</v>
      </c>
      <c r="E6597" s="56"/>
      <c r="F6597" s="56"/>
    </row>
    <row r="6598" spans="1:6" x14ac:dyDescent="0.25">
      <c r="A6598" s="56">
        <v>35818</v>
      </c>
      <c r="E6598" s="56"/>
      <c r="F6598" s="56"/>
    </row>
    <row r="6599" spans="1:6" x14ac:dyDescent="0.25">
      <c r="A6599" s="56">
        <v>35819</v>
      </c>
      <c r="E6599" s="56"/>
      <c r="F6599" s="56"/>
    </row>
    <row r="6600" spans="1:6" x14ac:dyDescent="0.25">
      <c r="A6600" s="56">
        <v>35820</v>
      </c>
      <c r="E6600" s="56"/>
      <c r="F6600" s="56"/>
    </row>
    <row r="6601" spans="1:6" x14ac:dyDescent="0.25">
      <c r="A6601" s="56">
        <v>35821</v>
      </c>
      <c r="E6601" s="56"/>
      <c r="F6601" s="56"/>
    </row>
    <row r="6602" spans="1:6" x14ac:dyDescent="0.25">
      <c r="A6602" s="56">
        <v>35822</v>
      </c>
      <c r="E6602" s="56"/>
      <c r="F6602" s="56"/>
    </row>
    <row r="6603" spans="1:6" x14ac:dyDescent="0.25">
      <c r="A6603" s="56">
        <v>35823</v>
      </c>
      <c r="E6603" s="56"/>
      <c r="F6603" s="56"/>
    </row>
    <row r="6604" spans="1:6" x14ac:dyDescent="0.25">
      <c r="A6604" s="56">
        <v>35824</v>
      </c>
      <c r="E6604" s="56"/>
      <c r="F6604" s="56"/>
    </row>
    <row r="6605" spans="1:6" x14ac:dyDescent="0.25">
      <c r="A6605" s="56">
        <v>35825</v>
      </c>
      <c r="E6605" s="56"/>
      <c r="F6605" s="56"/>
    </row>
    <row r="6606" spans="1:6" x14ac:dyDescent="0.25">
      <c r="A6606" s="56">
        <v>35826</v>
      </c>
      <c r="E6606" s="56"/>
      <c r="F6606" s="56"/>
    </row>
    <row r="6607" spans="1:6" x14ac:dyDescent="0.25">
      <c r="A6607" s="56">
        <v>35827</v>
      </c>
      <c r="E6607" s="56"/>
      <c r="F6607" s="56"/>
    </row>
    <row r="6608" spans="1:6" x14ac:dyDescent="0.25">
      <c r="A6608" s="56">
        <v>35828</v>
      </c>
      <c r="E6608" s="56"/>
      <c r="F6608" s="56"/>
    </row>
    <row r="6609" spans="1:6" x14ac:dyDescent="0.25">
      <c r="A6609" s="56">
        <v>35829</v>
      </c>
      <c r="E6609" s="56"/>
      <c r="F6609" s="56"/>
    </row>
    <row r="6610" spans="1:6" x14ac:dyDescent="0.25">
      <c r="A6610" s="56">
        <v>35830</v>
      </c>
      <c r="E6610" s="56"/>
      <c r="F6610" s="56"/>
    </row>
    <row r="6611" spans="1:6" x14ac:dyDescent="0.25">
      <c r="A6611" s="56">
        <v>35831</v>
      </c>
      <c r="E6611" s="56"/>
      <c r="F6611" s="56"/>
    </row>
    <row r="6612" spans="1:6" x14ac:dyDescent="0.25">
      <c r="A6612" s="56">
        <v>35832</v>
      </c>
      <c r="E6612" s="56"/>
      <c r="F6612" s="56"/>
    </row>
    <row r="6613" spans="1:6" x14ac:dyDescent="0.25">
      <c r="A6613" s="56">
        <v>35833</v>
      </c>
      <c r="E6613" s="56"/>
      <c r="F6613" s="56"/>
    </row>
    <row r="6614" spans="1:6" x14ac:dyDescent="0.25">
      <c r="A6614" s="56">
        <v>35834</v>
      </c>
      <c r="E6614" s="56"/>
      <c r="F6614" s="56"/>
    </row>
    <row r="6615" spans="1:6" x14ac:dyDescent="0.25">
      <c r="A6615" s="56">
        <v>35835</v>
      </c>
      <c r="E6615" s="56"/>
      <c r="F6615" s="56"/>
    </row>
    <row r="6616" spans="1:6" x14ac:dyDescent="0.25">
      <c r="A6616" s="56">
        <v>35836</v>
      </c>
      <c r="E6616" s="56"/>
      <c r="F6616" s="56"/>
    </row>
    <row r="6617" spans="1:6" x14ac:dyDescent="0.25">
      <c r="A6617" s="56">
        <v>35837</v>
      </c>
      <c r="E6617" s="56"/>
      <c r="F6617" s="56"/>
    </row>
    <row r="6618" spans="1:6" x14ac:dyDescent="0.25">
      <c r="A6618" s="56">
        <v>35838</v>
      </c>
      <c r="E6618" s="56"/>
      <c r="F6618" s="56"/>
    </row>
    <row r="6619" spans="1:6" x14ac:dyDescent="0.25">
      <c r="A6619" s="56">
        <v>35839</v>
      </c>
      <c r="E6619" s="56"/>
      <c r="F6619" s="56"/>
    </row>
    <row r="6620" spans="1:6" x14ac:dyDescent="0.25">
      <c r="A6620" s="56">
        <v>35840</v>
      </c>
      <c r="E6620" s="56"/>
      <c r="F6620" s="56"/>
    </row>
    <row r="6621" spans="1:6" x14ac:dyDescent="0.25">
      <c r="A6621" s="56">
        <v>35841</v>
      </c>
      <c r="E6621" s="56"/>
      <c r="F6621" s="56"/>
    </row>
    <row r="6622" spans="1:6" x14ac:dyDescent="0.25">
      <c r="A6622" s="56">
        <v>35842</v>
      </c>
      <c r="E6622" s="56"/>
      <c r="F6622" s="56"/>
    </row>
    <row r="6623" spans="1:6" x14ac:dyDescent="0.25">
      <c r="A6623" s="56">
        <v>35843</v>
      </c>
      <c r="E6623" s="56"/>
      <c r="F6623" s="56"/>
    </row>
    <row r="6624" spans="1:6" x14ac:dyDescent="0.25">
      <c r="A6624" s="56">
        <v>35844</v>
      </c>
      <c r="E6624" s="56"/>
      <c r="F6624" s="56"/>
    </row>
    <row r="6625" spans="1:6" x14ac:dyDescent="0.25">
      <c r="A6625" s="56">
        <v>35845</v>
      </c>
      <c r="E6625" s="56"/>
      <c r="F6625" s="56"/>
    </row>
    <row r="6626" spans="1:6" x14ac:dyDescent="0.25">
      <c r="A6626" s="56">
        <v>35846</v>
      </c>
      <c r="E6626" s="56"/>
      <c r="F6626" s="56"/>
    </row>
    <row r="6627" spans="1:6" x14ac:dyDescent="0.25">
      <c r="A6627" s="56">
        <v>35847</v>
      </c>
      <c r="E6627" s="56"/>
      <c r="F6627" s="56"/>
    </row>
    <row r="6628" spans="1:6" x14ac:dyDescent="0.25">
      <c r="A6628" s="56">
        <v>35848</v>
      </c>
      <c r="E6628" s="56"/>
      <c r="F6628" s="56"/>
    </row>
    <row r="6629" spans="1:6" x14ac:dyDescent="0.25">
      <c r="A6629" s="56">
        <v>35849</v>
      </c>
      <c r="E6629" s="56"/>
      <c r="F6629" s="56"/>
    </row>
    <row r="6630" spans="1:6" x14ac:dyDescent="0.25">
      <c r="A6630" s="56">
        <v>35850</v>
      </c>
      <c r="E6630" s="56"/>
      <c r="F6630" s="56"/>
    </row>
    <row r="6631" spans="1:6" x14ac:dyDescent="0.25">
      <c r="A6631" s="56">
        <v>35851</v>
      </c>
      <c r="E6631" s="56"/>
      <c r="F6631" s="56"/>
    </row>
    <row r="6632" spans="1:6" x14ac:dyDescent="0.25">
      <c r="A6632" s="56">
        <v>35852</v>
      </c>
      <c r="E6632" s="56"/>
      <c r="F6632" s="56"/>
    </row>
    <row r="6633" spans="1:6" x14ac:dyDescent="0.25">
      <c r="A6633" s="56">
        <v>35853</v>
      </c>
      <c r="E6633" s="56"/>
      <c r="F6633" s="56"/>
    </row>
    <row r="6634" spans="1:6" x14ac:dyDescent="0.25">
      <c r="A6634" s="56">
        <v>35854</v>
      </c>
      <c r="E6634" s="56"/>
      <c r="F6634" s="56"/>
    </row>
    <row r="6635" spans="1:6" x14ac:dyDescent="0.25">
      <c r="A6635" s="56">
        <v>35855</v>
      </c>
      <c r="E6635" s="56"/>
      <c r="F6635" s="56"/>
    </row>
    <row r="6636" spans="1:6" x14ac:dyDescent="0.25">
      <c r="A6636" s="56">
        <v>35856</v>
      </c>
      <c r="E6636" s="56"/>
      <c r="F6636" s="56"/>
    </row>
    <row r="6637" spans="1:6" x14ac:dyDescent="0.25">
      <c r="A6637" s="56">
        <v>35857</v>
      </c>
      <c r="E6637" s="56"/>
      <c r="F6637" s="56"/>
    </row>
    <row r="6638" spans="1:6" x14ac:dyDescent="0.25">
      <c r="A6638" s="56">
        <v>35858</v>
      </c>
      <c r="E6638" s="56"/>
      <c r="F6638" s="56"/>
    </row>
    <row r="6639" spans="1:6" x14ac:dyDescent="0.25">
      <c r="A6639" s="56">
        <v>35859</v>
      </c>
      <c r="E6639" s="56"/>
      <c r="F6639" s="56"/>
    </row>
    <row r="6640" spans="1:6" x14ac:dyDescent="0.25">
      <c r="A6640" s="56">
        <v>35860</v>
      </c>
      <c r="E6640" s="56"/>
      <c r="F6640" s="56"/>
    </row>
    <row r="6641" spans="1:6" x14ac:dyDescent="0.25">
      <c r="A6641" s="56">
        <v>35861</v>
      </c>
      <c r="E6641" s="56"/>
      <c r="F6641" s="56"/>
    </row>
    <row r="6642" spans="1:6" x14ac:dyDescent="0.25">
      <c r="A6642" s="56">
        <v>35862</v>
      </c>
      <c r="E6642" s="56"/>
      <c r="F6642" s="56"/>
    </row>
    <row r="6643" spans="1:6" x14ac:dyDescent="0.25">
      <c r="A6643" s="56">
        <v>35863</v>
      </c>
      <c r="E6643" s="56"/>
      <c r="F6643" s="56"/>
    </row>
    <row r="6644" spans="1:6" x14ac:dyDescent="0.25">
      <c r="A6644" s="56">
        <v>35864</v>
      </c>
      <c r="E6644" s="56"/>
      <c r="F6644" s="56"/>
    </row>
    <row r="6645" spans="1:6" x14ac:dyDescent="0.25">
      <c r="A6645" s="56">
        <v>35865</v>
      </c>
      <c r="E6645" s="56"/>
      <c r="F6645" s="56"/>
    </row>
    <row r="6646" spans="1:6" x14ac:dyDescent="0.25">
      <c r="A6646" s="56">
        <v>35866</v>
      </c>
      <c r="E6646" s="56"/>
      <c r="F6646" s="56"/>
    </row>
    <row r="6647" spans="1:6" x14ac:dyDescent="0.25">
      <c r="A6647" s="56">
        <v>35867</v>
      </c>
      <c r="E6647" s="56"/>
      <c r="F6647" s="56"/>
    </row>
    <row r="6648" spans="1:6" x14ac:dyDescent="0.25">
      <c r="A6648" s="56">
        <v>35868</v>
      </c>
      <c r="E6648" s="56"/>
      <c r="F6648" s="56"/>
    </row>
    <row r="6649" spans="1:6" x14ac:dyDescent="0.25">
      <c r="A6649" s="56">
        <v>35869</v>
      </c>
      <c r="E6649" s="56"/>
      <c r="F6649" s="56"/>
    </row>
    <row r="6650" spans="1:6" x14ac:dyDescent="0.25">
      <c r="A6650" s="56">
        <v>35870</v>
      </c>
      <c r="E6650" s="56"/>
      <c r="F6650" s="56"/>
    </row>
    <row r="6651" spans="1:6" x14ac:dyDescent="0.25">
      <c r="A6651" s="56">
        <v>35871</v>
      </c>
      <c r="E6651" s="56"/>
      <c r="F6651" s="56"/>
    </row>
    <row r="6652" spans="1:6" x14ac:dyDescent="0.25">
      <c r="A6652" s="56">
        <v>35872</v>
      </c>
      <c r="E6652" s="56"/>
      <c r="F6652" s="56"/>
    </row>
    <row r="6653" spans="1:6" x14ac:dyDescent="0.25">
      <c r="A6653" s="56">
        <v>35873</v>
      </c>
      <c r="E6653" s="56"/>
      <c r="F6653" s="56"/>
    </row>
    <row r="6654" spans="1:6" x14ac:dyDescent="0.25">
      <c r="A6654" s="56">
        <v>35874</v>
      </c>
      <c r="E6654" s="56"/>
      <c r="F6654" s="56"/>
    </row>
    <row r="6655" spans="1:6" x14ac:dyDescent="0.25">
      <c r="A6655" s="56">
        <v>35875</v>
      </c>
      <c r="E6655" s="56"/>
      <c r="F6655" s="56"/>
    </row>
    <row r="6656" spans="1:6" x14ac:dyDescent="0.25">
      <c r="A6656" s="56">
        <v>35876</v>
      </c>
      <c r="E6656" s="56"/>
      <c r="F6656" s="56"/>
    </row>
    <row r="6657" spans="1:6" x14ac:dyDescent="0.25">
      <c r="A6657" s="56">
        <v>35877</v>
      </c>
      <c r="E6657" s="56"/>
      <c r="F6657" s="56"/>
    </row>
    <row r="6658" spans="1:6" x14ac:dyDescent="0.25">
      <c r="A6658" s="56">
        <v>35878</v>
      </c>
      <c r="E6658" s="56"/>
      <c r="F6658" s="56"/>
    </row>
    <row r="6659" spans="1:6" x14ac:dyDescent="0.25">
      <c r="A6659" s="56">
        <v>35879</v>
      </c>
      <c r="E6659" s="56"/>
      <c r="F6659" s="56"/>
    </row>
    <row r="6660" spans="1:6" x14ac:dyDescent="0.25">
      <c r="A6660" s="56">
        <v>35880</v>
      </c>
      <c r="E6660" s="56"/>
      <c r="F6660" s="56"/>
    </row>
    <row r="6661" spans="1:6" x14ac:dyDescent="0.25">
      <c r="A6661" s="56">
        <v>35881</v>
      </c>
      <c r="E6661" s="56"/>
      <c r="F6661" s="56"/>
    </row>
    <row r="6662" spans="1:6" x14ac:dyDescent="0.25">
      <c r="A6662" s="56">
        <v>35882</v>
      </c>
      <c r="E6662" s="56"/>
      <c r="F6662" s="56"/>
    </row>
    <row r="6663" spans="1:6" x14ac:dyDescent="0.25">
      <c r="A6663" s="56">
        <v>35883</v>
      </c>
      <c r="E6663" s="56"/>
      <c r="F6663" s="56"/>
    </row>
    <row r="6664" spans="1:6" x14ac:dyDescent="0.25">
      <c r="A6664" s="56">
        <v>35884</v>
      </c>
      <c r="E6664" s="56"/>
      <c r="F6664" s="56"/>
    </row>
    <row r="6665" spans="1:6" x14ac:dyDescent="0.25">
      <c r="A6665" s="56">
        <v>35885</v>
      </c>
      <c r="E6665" s="56"/>
      <c r="F6665" s="56"/>
    </row>
    <row r="6666" spans="1:6" x14ac:dyDescent="0.25">
      <c r="A6666" s="56">
        <v>35886</v>
      </c>
      <c r="E6666" s="56"/>
      <c r="F6666" s="56"/>
    </row>
    <row r="6667" spans="1:6" x14ac:dyDescent="0.25">
      <c r="A6667" s="56">
        <v>35887</v>
      </c>
      <c r="E6667" s="56"/>
      <c r="F6667" s="56"/>
    </row>
    <row r="6668" spans="1:6" x14ac:dyDescent="0.25">
      <c r="A6668" s="56">
        <v>35888</v>
      </c>
      <c r="E6668" s="56"/>
      <c r="F6668" s="56"/>
    </row>
    <row r="6669" spans="1:6" x14ac:dyDescent="0.25">
      <c r="A6669" s="56">
        <v>35889</v>
      </c>
      <c r="E6669" s="56"/>
      <c r="F6669" s="56"/>
    </row>
    <row r="6670" spans="1:6" x14ac:dyDescent="0.25">
      <c r="A6670" s="56">
        <v>35890</v>
      </c>
      <c r="E6670" s="56"/>
      <c r="F6670" s="56"/>
    </row>
    <row r="6671" spans="1:6" x14ac:dyDescent="0.25">
      <c r="A6671" s="56">
        <v>35891</v>
      </c>
      <c r="E6671" s="56"/>
      <c r="F6671" s="56"/>
    </row>
    <row r="6672" spans="1:6" x14ac:dyDescent="0.25">
      <c r="A6672" s="56">
        <v>35892</v>
      </c>
      <c r="E6672" s="56"/>
      <c r="F6672" s="56"/>
    </row>
    <row r="6673" spans="1:6" x14ac:dyDescent="0.25">
      <c r="A6673" s="56">
        <v>35893</v>
      </c>
      <c r="E6673" s="56"/>
      <c r="F6673" s="56"/>
    </row>
    <row r="6674" spans="1:6" x14ac:dyDescent="0.25">
      <c r="A6674" s="56">
        <v>35894</v>
      </c>
      <c r="E6674" s="56"/>
      <c r="F6674" s="56"/>
    </row>
    <row r="6675" spans="1:6" x14ac:dyDescent="0.25">
      <c r="A6675" s="56">
        <v>35895</v>
      </c>
      <c r="E6675" s="56"/>
      <c r="F6675" s="56"/>
    </row>
    <row r="6676" spans="1:6" x14ac:dyDescent="0.25">
      <c r="A6676" s="56">
        <v>35896</v>
      </c>
      <c r="E6676" s="56"/>
      <c r="F6676" s="56"/>
    </row>
    <row r="6677" spans="1:6" x14ac:dyDescent="0.25">
      <c r="A6677" s="56">
        <v>35897</v>
      </c>
      <c r="E6677" s="56"/>
      <c r="F6677" s="56"/>
    </row>
    <row r="6678" spans="1:6" x14ac:dyDescent="0.25">
      <c r="A6678" s="56">
        <v>35898</v>
      </c>
      <c r="E6678" s="56"/>
      <c r="F6678" s="56"/>
    </row>
    <row r="6679" spans="1:6" x14ac:dyDescent="0.25">
      <c r="A6679" s="56">
        <v>35899</v>
      </c>
      <c r="E6679" s="56"/>
      <c r="F6679" s="56"/>
    </row>
    <row r="6680" spans="1:6" x14ac:dyDescent="0.25">
      <c r="A6680" s="56">
        <v>35900</v>
      </c>
      <c r="E6680" s="56"/>
      <c r="F6680" s="56"/>
    </row>
    <row r="6681" spans="1:6" x14ac:dyDescent="0.25">
      <c r="A6681" s="56">
        <v>35901</v>
      </c>
      <c r="E6681" s="56"/>
      <c r="F6681" s="56"/>
    </row>
    <row r="6682" spans="1:6" x14ac:dyDescent="0.25">
      <c r="A6682" s="56">
        <v>35902</v>
      </c>
      <c r="E6682" s="56"/>
      <c r="F6682" s="56"/>
    </row>
    <row r="6683" spans="1:6" x14ac:dyDescent="0.25">
      <c r="A6683" s="56">
        <v>35903</v>
      </c>
      <c r="E6683" s="56"/>
      <c r="F6683" s="56"/>
    </row>
    <row r="6684" spans="1:6" x14ac:dyDescent="0.25">
      <c r="A6684" s="56">
        <v>35904</v>
      </c>
      <c r="E6684" s="56"/>
      <c r="F6684" s="56"/>
    </row>
    <row r="6685" spans="1:6" x14ac:dyDescent="0.25">
      <c r="A6685" s="56">
        <v>35905</v>
      </c>
      <c r="E6685" s="56"/>
      <c r="F6685" s="56"/>
    </row>
    <row r="6686" spans="1:6" x14ac:dyDescent="0.25">
      <c r="A6686" s="56">
        <v>35906</v>
      </c>
      <c r="E6686" s="56"/>
      <c r="F6686" s="56"/>
    </row>
    <row r="6687" spans="1:6" x14ac:dyDescent="0.25">
      <c r="A6687" s="56">
        <v>35907</v>
      </c>
      <c r="E6687" s="56"/>
      <c r="F6687" s="56"/>
    </row>
    <row r="6688" spans="1:6" x14ac:dyDescent="0.25">
      <c r="A6688" s="56">
        <v>35908</v>
      </c>
      <c r="E6688" s="56"/>
      <c r="F6688" s="56"/>
    </row>
    <row r="6689" spans="1:6" x14ac:dyDescent="0.25">
      <c r="A6689" s="56">
        <v>35909</v>
      </c>
      <c r="E6689" s="56"/>
      <c r="F6689" s="56"/>
    </row>
    <row r="6690" spans="1:6" x14ac:dyDescent="0.25">
      <c r="A6690" s="56">
        <v>35910</v>
      </c>
      <c r="E6690" s="56"/>
      <c r="F6690" s="56"/>
    </row>
    <row r="6691" spans="1:6" x14ac:dyDescent="0.25">
      <c r="A6691" s="56">
        <v>35911</v>
      </c>
      <c r="E6691" s="56"/>
      <c r="F6691" s="56"/>
    </row>
    <row r="6692" spans="1:6" x14ac:dyDescent="0.25">
      <c r="A6692" s="56">
        <v>35912</v>
      </c>
      <c r="E6692" s="56"/>
      <c r="F6692" s="56"/>
    </row>
    <row r="6693" spans="1:6" x14ac:dyDescent="0.25">
      <c r="A6693" s="56">
        <v>35913</v>
      </c>
      <c r="E6693" s="56"/>
      <c r="F6693" s="56"/>
    </row>
    <row r="6694" spans="1:6" x14ac:dyDescent="0.25">
      <c r="A6694" s="56">
        <v>35914</v>
      </c>
      <c r="E6694" s="56"/>
      <c r="F6694" s="56"/>
    </row>
    <row r="6695" spans="1:6" x14ac:dyDescent="0.25">
      <c r="A6695" s="56">
        <v>35915</v>
      </c>
      <c r="E6695" s="56"/>
      <c r="F6695" s="56"/>
    </row>
    <row r="6696" spans="1:6" x14ac:dyDescent="0.25">
      <c r="A6696" s="56">
        <v>35916</v>
      </c>
      <c r="E6696" s="56"/>
      <c r="F6696" s="56"/>
    </row>
    <row r="6697" spans="1:6" x14ac:dyDescent="0.25">
      <c r="A6697" s="56">
        <v>35917</v>
      </c>
      <c r="E6697" s="56"/>
      <c r="F6697" s="56"/>
    </row>
    <row r="6698" spans="1:6" x14ac:dyDescent="0.25">
      <c r="A6698" s="56">
        <v>35918</v>
      </c>
      <c r="E6698" s="56"/>
      <c r="F6698" s="56"/>
    </row>
    <row r="6699" spans="1:6" x14ac:dyDescent="0.25">
      <c r="A6699" s="56">
        <v>35919</v>
      </c>
      <c r="E6699" s="56"/>
      <c r="F6699" s="56"/>
    </row>
    <row r="6700" spans="1:6" x14ac:dyDescent="0.25">
      <c r="A6700" s="56">
        <v>35920</v>
      </c>
      <c r="E6700" s="56"/>
      <c r="F6700" s="56"/>
    </row>
    <row r="6701" spans="1:6" x14ac:dyDescent="0.25">
      <c r="A6701" s="56">
        <v>35921</v>
      </c>
      <c r="E6701" s="56"/>
      <c r="F6701" s="56"/>
    </row>
    <row r="6702" spans="1:6" x14ac:dyDescent="0.25">
      <c r="A6702" s="56">
        <v>35922</v>
      </c>
      <c r="E6702" s="56"/>
      <c r="F6702" s="56"/>
    </row>
    <row r="6703" spans="1:6" x14ac:dyDescent="0.25">
      <c r="A6703" s="56">
        <v>35923</v>
      </c>
      <c r="E6703" s="56"/>
      <c r="F6703" s="56"/>
    </row>
    <row r="6704" spans="1:6" x14ac:dyDescent="0.25">
      <c r="A6704" s="56">
        <v>35924</v>
      </c>
      <c r="E6704" s="56"/>
      <c r="F6704" s="56"/>
    </row>
    <row r="6705" spans="1:6" x14ac:dyDescent="0.25">
      <c r="A6705" s="56">
        <v>35925</v>
      </c>
      <c r="E6705" s="56"/>
      <c r="F6705" s="56"/>
    </row>
    <row r="6706" spans="1:6" x14ac:dyDescent="0.25">
      <c r="A6706" s="56">
        <v>35926</v>
      </c>
      <c r="E6706" s="56"/>
      <c r="F6706" s="56"/>
    </row>
    <row r="6707" spans="1:6" x14ac:dyDescent="0.25">
      <c r="A6707" s="56">
        <v>35927</v>
      </c>
      <c r="E6707" s="56"/>
      <c r="F6707" s="56"/>
    </row>
    <row r="6708" spans="1:6" x14ac:dyDescent="0.25">
      <c r="A6708" s="56">
        <v>35928</v>
      </c>
      <c r="E6708" s="56"/>
      <c r="F6708" s="56"/>
    </row>
    <row r="6709" spans="1:6" x14ac:dyDescent="0.25">
      <c r="A6709" s="56">
        <v>35929</v>
      </c>
      <c r="E6709" s="56"/>
      <c r="F6709" s="56"/>
    </row>
    <row r="6710" spans="1:6" x14ac:dyDescent="0.25">
      <c r="A6710" s="56">
        <v>35930</v>
      </c>
      <c r="E6710" s="56"/>
      <c r="F6710" s="56"/>
    </row>
    <row r="6711" spans="1:6" x14ac:dyDescent="0.25">
      <c r="A6711" s="56">
        <v>35931</v>
      </c>
      <c r="E6711" s="56"/>
      <c r="F6711" s="56"/>
    </row>
    <row r="6712" spans="1:6" x14ac:dyDescent="0.25">
      <c r="A6712" s="56">
        <v>35932</v>
      </c>
      <c r="E6712" s="56"/>
      <c r="F6712" s="56"/>
    </row>
    <row r="6713" spans="1:6" x14ac:dyDescent="0.25">
      <c r="A6713" s="56">
        <v>35933</v>
      </c>
      <c r="E6713" s="56"/>
      <c r="F6713" s="56"/>
    </row>
    <row r="6714" spans="1:6" x14ac:dyDescent="0.25">
      <c r="A6714" s="56">
        <v>35934</v>
      </c>
      <c r="E6714" s="56"/>
      <c r="F6714" s="56"/>
    </row>
    <row r="6715" spans="1:6" x14ac:dyDescent="0.25">
      <c r="A6715" s="56">
        <v>35935</v>
      </c>
      <c r="E6715" s="56"/>
      <c r="F6715" s="56"/>
    </row>
    <row r="6716" spans="1:6" x14ac:dyDescent="0.25">
      <c r="A6716" s="56">
        <v>35936</v>
      </c>
      <c r="E6716" s="56"/>
      <c r="F6716" s="56"/>
    </row>
    <row r="6717" spans="1:6" x14ac:dyDescent="0.25">
      <c r="A6717" s="56">
        <v>35937</v>
      </c>
      <c r="E6717" s="56"/>
      <c r="F6717" s="56"/>
    </row>
    <row r="6718" spans="1:6" x14ac:dyDescent="0.25">
      <c r="A6718" s="56">
        <v>35938</v>
      </c>
      <c r="E6718" s="56"/>
      <c r="F6718" s="56"/>
    </row>
    <row r="6719" spans="1:6" x14ac:dyDescent="0.25">
      <c r="A6719" s="56">
        <v>35939</v>
      </c>
      <c r="E6719" s="56"/>
      <c r="F6719" s="56"/>
    </row>
    <row r="6720" spans="1:6" x14ac:dyDescent="0.25">
      <c r="A6720" s="56">
        <v>35940</v>
      </c>
      <c r="E6720" s="56"/>
      <c r="F6720" s="56"/>
    </row>
    <row r="6721" spans="1:6" x14ac:dyDescent="0.25">
      <c r="A6721" s="56">
        <v>35941</v>
      </c>
      <c r="E6721" s="56"/>
      <c r="F6721" s="56"/>
    </row>
    <row r="6722" spans="1:6" x14ac:dyDescent="0.25">
      <c r="A6722" s="56">
        <v>35942</v>
      </c>
      <c r="E6722" s="56"/>
      <c r="F6722" s="56"/>
    </row>
    <row r="6723" spans="1:6" x14ac:dyDescent="0.25">
      <c r="A6723" s="56">
        <v>35943</v>
      </c>
      <c r="E6723" s="56"/>
      <c r="F6723" s="56"/>
    </row>
    <row r="6724" spans="1:6" x14ac:dyDescent="0.25">
      <c r="A6724" s="56">
        <v>35944</v>
      </c>
      <c r="E6724" s="56"/>
      <c r="F6724" s="56"/>
    </row>
    <row r="6725" spans="1:6" x14ac:dyDescent="0.25">
      <c r="A6725" s="56">
        <v>35945</v>
      </c>
      <c r="E6725" s="56"/>
      <c r="F6725" s="56"/>
    </row>
    <row r="6726" spans="1:6" x14ac:dyDescent="0.25">
      <c r="A6726" s="56">
        <v>35946</v>
      </c>
      <c r="E6726" s="56"/>
      <c r="F6726" s="56"/>
    </row>
    <row r="6727" spans="1:6" x14ac:dyDescent="0.25">
      <c r="A6727" s="56">
        <v>35947</v>
      </c>
      <c r="E6727" s="56"/>
      <c r="F6727" s="56"/>
    </row>
    <row r="6728" spans="1:6" x14ac:dyDescent="0.25">
      <c r="A6728" s="56">
        <v>35948</v>
      </c>
      <c r="E6728" s="56"/>
      <c r="F6728" s="56"/>
    </row>
    <row r="6729" spans="1:6" x14ac:dyDescent="0.25">
      <c r="A6729" s="56">
        <v>35949</v>
      </c>
      <c r="E6729" s="56"/>
      <c r="F6729" s="56"/>
    </row>
    <row r="6730" spans="1:6" x14ac:dyDescent="0.25">
      <c r="A6730" s="56">
        <v>35950</v>
      </c>
      <c r="E6730" s="56"/>
      <c r="F6730" s="56"/>
    </row>
    <row r="6731" spans="1:6" x14ac:dyDescent="0.25">
      <c r="A6731" s="56">
        <v>35951</v>
      </c>
      <c r="E6731" s="56"/>
      <c r="F6731" s="56"/>
    </row>
    <row r="6732" spans="1:6" x14ac:dyDescent="0.25">
      <c r="A6732" s="56">
        <v>35952</v>
      </c>
      <c r="E6732" s="56"/>
      <c r="F6732" s="56"/>
    </row>
    <row r="6733" spans="1:6" x14ac:dyDescent="0.25">
      <c r="A6733" s="56">
        <v>35953</v>
      </c>
      <c r="E6733" s="56"/>
      <c r="F6733" s="56"/>
    </row>
    <row r="6734" spans="1:6" x14ac:dyDescent="0.25">
      <c r="A6734" s="56">
        <v>35954</v>
      </c>
      <c r="E6734" s="56"/>
      <c r="F6734" s="56"/>
    </row>
    <row r="6735" spans="1:6" x14ac:dyDescent="0.25">
      <c r="A6735" s="56">
        <v>35955</v>
      </c>
      <c r="E6735" s="56"/>
      <c r="F6735" s="56"/>
    </row>
    <row r="6736" spans="1:6" x14ac:dyDescent="0.25">
      <c r="A6736" s="56">
        <v>35956</v>
      </c>
      <c r="E6736" s="56"/>
      <c r="F6736" s="56"/>
    </row>
    <row r="6737" spans="1:6" x14ac:dyDescent="0.25">
      <c r="A6737" s="56">
        <v>35957</v>
      </c>
      <c r="E6737" s="56"/>
      <c r="F6737" s="56"/>
    </row>
    <row r="6738" spans="1:6" x14ac:dyDescent="0.25">
      <c r="A6738" s="56">
        <v>35958</v>
      </c>
      <c r="E6738" s="56"/>
      <c r="F6738" s="56"/>
    </row>
    <row r="6739" spans="1:6" x14ac:dyDescent="0.25">
      <c r="A6739" s="56">
        <v>35959</v>
      </c>
      <c r="E6739" s="56"/>
      <c r="F6739" s="56"/>
    </row>
    <row r="6740" spans="1:6" x14ac:dyDescent="0.25">
      <c r="A6740" s="56">
        <v>35960</v>
      </c>
      <c r="E6740" s="56"/>
      <c r="F6740" s="56"/>
    </row>
    <row r="6741" spans="1:6" x14ac:dyDescent="0.25">
      <c r="A6741" s="56">
        <v>35961</v>
      </c>
      <c r="E6741" s="56"/>
      <c r="F6741" s="56"/>
    </row>
    <row r="6742" spans="1:6" x14ac:dyDescent="0.25">
      <c r="A6742" s="56">
        <v>35962</v>
      </c>
      <c r="E6742" s="56"/>
      <c r="F6742" s="56"/>
    </row>
    <row r="6743" spans="1:6" x14ac:dyDescent="0.25">
      <c r="A6743" s="56">
        <v>35963</v>
      </c>
      <c r="E6743" s="56"/>
      <c r="F6743" s="56"/>
    </row>
    <row r="6744" spans="1:6" x14ac:dyDescent="0.25">
      <c r="A6744" s="56">
        <v>35964</v>
      </c>
      <c r="E6744" s="56"/>
      <c r="F6744" s="56"/>
    </row>
    <row r="6745" spans="1:6" x14ac:dyDescent="0.25">
      <c r="A6745" s="56">
        <v>35965</v>
      </c>
      <c r="E6745" s="56"/>
      <c r="F6745" s="56"/>
    </row>
    <row r="6746" spans="1:6" x14ac:dyDescent="0.25">
      <c r="A6746" s="56">
        <v>35966</v>
      </c>
      <c r="E6746" s="56"/>
      <c r="F6746" s="56"/>
    </row>
    <row r="6747" spans="1:6" x14ac:dyDescent="0.25">
      <c r="A6747" s="56">
        <v>35967</v>
      </c>
      <c r="E6747" s="56"/>
      <c r="F6747" s="56"/>
    </row>
    <row r="6748" spans="1:6" x14ac:dyDescent="0.25">
      <c r="A6748" s="56">
        <v>35968</v>
      </c>
      <c r="E6748" s="56"/>
      <c r="F6748" s="56"/>
    </row>
    <row r="6749" spans="1:6" x14ac:dyDescent="0.25">
      <c r="A6749" s="56">
        <v>35969</v>
      </c>
      <c r="E6749" s="56"/>
      <c r="F6749" s="56"/>
    </row>
    <row r="6750" spans="1:6" x14ac:dyDescent="0.25">
      <c r="A6750" s="56">
        <v>35970</v>
      </c>
      <c r="E6750" s="56"/>
      <c r="F6750" s="56"/>
    </row>
    <row r="6751" spans="1:6" x14ac:dyDescent="0.25">
      <c r="A6751" s="56">
        <v>35971</v>
      </c>
      <c r="E6751" s="56"/>
      <c r="F6751" s="56"/>
    </row>
    <row r="6752" spans="1:6" x14ac:dyDescent="0.25">
      <c r="A6752" s="56">
        <v>35972</v>
      </c>
      <c r="E6752" s="56"/>
      <c r="F6752" s="56"/>
    </row>
    <row r="6753" spans="1:6" x14ac:dyDescent="0.25">
      <c r="A6753" s="56">
        <v>35973</v>
      </c>
      <c r="E6753" s="56"/>
      <c r="F6753" s="56"/>
    </row>
    <row r="6754" spans="1:6" x14ac:dyDescent="0.25">
      <c r="A6754" s="56">
        <v>35974</v>
      </c>
      <c r="E6754" s="56"/>
      <c r="F6754" s="56"/>
    </row>
    <row r="6755" spans="1:6" x14ac:dyDescent="0.25">
      <c r="A6755" s="56">
        <v>35975</v>
      </c>
      <c r="E6755" s="56"/>
      <c r="F6755" s="56"/>
    </row>
    <row r="6756" spans="1:6" x14ac:dyDescent="0.25">
      <c r="A6756" s="56">
        <v>35976</v>
      </c>
      <c r="E6756" s="56"/>
      <c r="F6756" s="56"/>
    </row>
    <row r="6757" spans="1:6" x14ac:dyDescent="0.25">
      <c r="A6757" s="56">
        <v>35977</v>
      </c>
      <c r="E6757" s="56"/>
      <c r="F6757" s="56"/>
    </row>
    <row r="6758" spans="1:6" x14ac:dyDescent="0.25">
      <c r="A6758" s="56">
        <v>35978</v>
      </c>
      <c r="E6758" s="56"/>
      <c r="F6758" s="56"/>
    </row>
    <row r="6759" spans="1:6" x14ac:dyDescent="0.25">
      <c r="A6759" s="56">
        <v>35979</v>
      </c>
      <c r="E6759" s="56"/>
      <c r="F6759" s="56"/>
    </row>
    <row r="6760" spans="1:6" x14ac:dyDescent="0.25">
      <c r="A6760" s="56">
        <v>35980</v>
      </c>
      <c r="E6760" s="56"/>
      <c r="F6760" s="56"/>
    </row>
    <row r="6761" spans="1:6" x14ac:dyDescent="0.25">
      <c r="A6761" s="56">
        <v>35981</v>
      </c>
      <c r="E6761" s="56"/>
      <c r="F6761" s="56"/>
    </row>
    <row r="6762" spans="1:6" x14ac:dyDescent="0.25">
      <c r="A6762" s="56">
        <v>35982</v>
      </c>
      <c r="E6762" s="56"/>
      <c r="F6762" s="56"/>
    </row>
    <row r="6763" spans="1:6" x14ac:dyDescent="0.25">
      <c r="A6763" s="56">
        <v>35983</v>
      </c>
      <c r="E6763" s="56"/>
      <c r="F6763" s="56"/>
    </row>
    <row r="6764" spans="1:6" x14ac:dyDescent="0.25">
      <c r="A6764" s="56">
        <v>35984</v>
      </c>
      <c r="E6764" s="56"/>
      <c r="F6764" s="56"/>
    </row>
    <row r="6765" spans="1:6" x14ac:dyDescent="0.25">
      <c r="A6765" s="56">
        <v>35985</v>
      </c>
      <c r="E6765" s="56"/>
      <c r="F6765" s="56"/>
    </row>
    <row r="6766" spans="1:6" x14ac:dyDescent="0.25">
      <c r="A6766" s="56">
        <v>35986</v>
      </c>
      <c r="E6766" s="56"/>
      <c r="F6766" s="56"/>
    </row>
    <row r="6767" spans="1:6" x14ac:dyDescent="0.25">
      <c r="A6767" s="56">
        <v>35987</v>
      </c>
      <c r="E6767" s="56"/>
      <c r="F6767" s="56"/>
    </row>
    <row r="6768" spans="1:6" x14ac:dyDescent="0.25">
      <c r="A6768" s="56">
        <v>35988</v>
      </c>
      <c r="E6768" s="56"/>
      <c r="F6768" s="56"/>
    </row>
    <row r="6769" spans="1:6" x14ac:dyDescent="0.25">
      <c r="A6769" s="56">
        <v>35989</v>
      </c>
      <c r="E6769" s="56"/>
      <c r="F6769" s="56"/>
    </row>
    <row r="6770" spans="1:6" x14ac:dyDescent="0.25">
      <c r="A6770" s="56">
        <v>35990</v>
      </c>
      <c r="E6770" s="56"/>
      <c r="F6770" s="56"/>
    </row>
    <row r="6771" spans="1:6" x14ac:dyDescent="0.25">
      <c r="A6771" s="56">
        <v>35991</v>
      </c>
      <c r="E6771" s="56"/>
      <c r="F6771" s="56"/>
    </row>
    <row r="6772" spans="1:6" x14ac:dyDescent="0.25">
      <c r="A6772" s="56">
        <v>35992</v>
      </c>
      <c r="E6772" s="56"/>
      <c r="F6772" s="56"/>
    </row>
    <row r="6773" spans="1:6" x14ac:dyDescent="0.25">
      <c r="A6773" s="56">
        <v>35993</v>
      </c>
      <c r="E6773" s="56"/>
      <c r="F6773" s="56"/>
    </row>
    <row r="6774" spans="1:6" x14ac:dyDescent="0.25">
      <c r="A6774" s="56">
        <v>35994</v>
      </c>
      <c r="E6774" s="56"/>
      <c r="F6774" s="56"/>
    </row>
    <row r="6775" spans="1:6" x14ac:dyDescent="0.25">
      <c r="A6775" s="56">
        <v>35995</v>
      </c>
      <c r="E6775" s="56"/>
      <c r="F6775" s="56"/>
    </row>
    <row r="6776" spans="1:6" x14ac:dyDescent="0.25">
      <c r="A6776" s="56">
        <v>35996</v>
      </c>
      <c r="E6776" s="56"/>
      <c r="F6776" s="56"/>
    </row>
    <row r="6777" spans="1:6" x14ac:dyDescent="0.25">
      <c r="A6777" s="56">
        <v>35997</v>
      </c>
      <c r="E6777" s="56"/>
      <c r="F6777" s="56"/>
    </row>
    <row r="6778" spans="1:6" x14ac:dyDescent="0.25">
      <c r="A6778" s="56">
        <v>35998</v>
      </c>
      <c r="E6778" s="56"/>
      <c r="F6778" s="56"/>
    </row>
    <row r="6779" spans="1:6" x14ac:dyDescent="0.25">
      <c r="A6779" s="56">
        <v>35999</v>
      </c>
      <c r="E6779" s="56"/>
      <c r="F6779" s="56"/>
    </row>
    <row r="6780" spans="1:6" x14ac:dyDescent="0.25">
      <c r="A6780" s="56">
        <v>36000</v>
      </c>
      <c r="E6780" s="56"/>
      <c r="F6780" s="56"/>
    </row>
    <row r="6781" spans="1:6" x14ac:dyDescent="0.25">
      <c r="A6781" s="56">
        <v>36001</v>
      </c>
      <c r="E6781" s="56"/>
      <c r="F6781" s="56"/>
    </row>
    <row r="6782" spans="1:6" x14ac:dyDescent="0.25">
      <c r="A6782" s="56">
        <v>36002</v>
      </c>
      <c r="E6782" s="56"/>
      <c r="F6782" s="56"/>
    </row>
    <row r="6783" spans="1:6" x14ac:dyDescent="0.25">
      <c r="A6783" s="56">
        <v>36003</v>
      </c>
      <c r="E6783" s="56"/>
      <c r="F6783" s="56"/>
    </row>
    <row r="6784" spans="1:6" x14ac:dyDescent="0.25">
      <c r="A6784" s="56">
        <v>36004</v>
      </c>
      <c r="E6784" s="56"/>
      <c r="F6784" s="56"/>
    </row>
    <row r="6785" spans="1:6" x14ac:dyDescent="0.25">
      <c r="A6785" s="56">
        <v>36005</v>
      </c>
      <c r="E6785" s="56"/>
      <c r="F6785" s="56"/>
    </row>
    <row r="6786" spans="1:6" x14ac:dyDescent="0.25">
      <c r="A6786" s="56">
        <v>36006</v>
      </c>
      <c r="E6786" s="56"/>
      <c r="F6786" s="56"/>
    </row>
    <row r="6787" spans="1:6" x14ac:dyDescent="0.25">
      <c r="A6787" s="56">
        <v>36007</v>
      </c>
      <c r="E6787" s="56"/>
      <c r="F6787" s="56"/>
    </row>
    <row r="6788" spans="1:6" x14ac:dyDescent="0.25">
      <c r="A6788" s="56">
        <v>36008</v>
      </c>
      <c r="E6788" s="56"/>
      <c r="F6788" s="56"/>
    </row>
    <row r="6789" spans="1:6" x14ac:dyDescent="0.25">
      <c r="A6789" s="56">
        <v>36009</v>
      </c>
      <c r="E6789" s="56"/>
      <c r="F6789" s="56"/>
    </row>
    <row r="6790" spans="1:6" x14ac:dyDescent="0.25">
      <c r="A6790" s="56">
        <v>36010</v>
      </c>
      <c r="E6790" s="56"/>
      <c r="F6790" s="56"/>
    </row>
    <row r="6791" spans="1:6" x14ac:dyDescent="0.25">
      <c r="A6791" s="56">
        <v>36011</v>
      </c>
      <c r="E6791" s="56"/>
      <c r="F6791" s="56"/>
    </row>
    <row r="6792" spans="1:6" x14ac:dyDescent="0.25">
      <c r="A6792" s="56">
        <v>36012</v>
      </c>
      <c r="E6792" s="56"/>
      <c r="F6792" s="56"/>
    </row>
    <row r="6793" spans="1:6" x14ac:dyDescent="0.25">
      <c r="A6793" s="56">
        <v>36013</v>
      </c>
      <c r="E6793" s="56"/>
      <c r="F6793" s="56"/>
    </row>
    <row r="6794" spans="1:6" x14ac:dyDescent="0.25">
      <c r="A6794" s="56">
        <v>36014</v>
      </c>
      <c r="E6794" s="56"/>
      <c r="F6794" s="56"/>
    </row>
    <row r="6795" spans="1:6" x14ac:dyDescent="0.25">
      <c r="A6795" s="56">
        <v>36015</v>
      </c>
      <c r="E6795" s="56"/>
      <c r="F6795" s="56"/>
    </row>
    <row r="6796" spans="1:6" x14ac:dyDescent="0.25">
      <c r="A6796" s="56">
        <v>36016</v>
      </c>
      <c r="E6796" s="56"/>
      <c r="F6796" s="56"/>
    </row>
    <row r="6797" spans="1:6" x14ac:dyDescent="0.25">
      <c r="A6797" s="56">
        <v>36017</v>
      </c>
      <c r="E6797" s="56"/>
      <c r="F6797" s="56"/>
    </row>
    <row r="6798" spans="1:6" x14ac:dyDescent="0.25">
      <c r="A6798" s="56">
        <v>36018</v>
      </c>
      <c r="E6798" s="56"/>
      <c r="F6798" s="56"/>
    </row>
    <row r="6799" spans="1:6" x14ac:dyDescent="0.25">
      <c r="A6799" s="56">
        <v>36019</v>
      </c>
      <c r="E6799" s="56"/>
      <c r="F6799" s="56"/>
    </row>
    <row r="6800" spans="1:6" x14ac:dyDescent="0.25">
      <c r="A6800" s="56">
        <v>36020</v>
      </c>
      <c r="E6800" s="56"/>
      <c r="F6800" s="56"/>
    </row>
    <row r="6801" spans="1:6" x14ac:dyDescent="0.25">
      <c r="A6801" s="56">
        <v>36021</v>
      </c>
      <c r="E6801" s="56"/>
      <c r="F6801" s="56"/>
    </row>
    <row r="6802" spans="1:6" x14ac:dyDescent="0.25">
      <c r="A6802" s="56">
        <v>36022</v>
      </c>
      <c r="E6802" s="56"/>
      <c r="F6802" s="56"/>
    </row>
    <row r="6803" spans="1:6" x14ac:dyDescent="0.25">
      <c r="A6803" s="56">
        <v>36023</v>
      </c>
      <c r="E6803" s="56"/>
      <c r="F6803" s="56"/>
    </row>
    <row r="6804" spans="1:6" x14ac:dyDescent="0.25">
      <c r="A6804" s="56">
        <v>36024</v>
      </c>
      <c r="E6804" s="56"/>
      <c r="F6804" s="56"/>
    </row>
    <row r="6805" spans="1:6" x14ac:dyDescent="0.25">
      <c r="A6805" s="56">
        <v>36025</v>
      </c>
      <c r="E6805" s="56"/>
      <c r="F6805" s="56"/>
    </row>
    <row r="6806" spans="1:6" x14ac:dyDescent="0.25">
      <c r="A6806" s="56">
        <v>36026</v>
      </c>
      <c r="E6806" s="56"/>
      <c r="F6806" s="56"/>
    </row>
    <row r="6807" spans="1:6" x14ac:dyDescent="0.25">
      <c r="A6807" s="56">
        <v>36027</v>
      </c>
      <c r="E6807" s="56"/>
      <c r="F6807" s="56"/>
    </row>
    <row r="6808" spans="1:6" x14ac:dyDescent="0.25">
      <c r="A6808" s="56">
        <v>36028</v>
      </c>
      <c r="E6808" s="56"/>
      <c r="F6808" s="56"/>
    </row>
    <row r="6809" spans="1:6" x14ac:dyDescent="0.25">
      <c r="A6809" s="56">
        <v>36029</v>
      </c>
      <c r="E6809" s="56"/>
      <c r="F6809" s="56"/>
    </row>
    <row r="6810" spans="1:6" x14ac:dyDescent="0.25">
      <c r="A6810" s="56">
        <v>36030</v>
      </c>
      <c r="E6810" s="56"/>
      <c r="F6810" s="56"/>
    </row>
    <row r="6811" spans="1:6" x14ac:dyDescent="0.25">
      <c r="A6811" s="56">
        <v>36031</v>
      </c>
      <c r="E6811" s="56"/>
      <c r="F6811" s="56"/>
    </row>
    <row r="6812" spans="1:6" x14ac:dyDescent="0.25">
      <c r="A6812" s="56">
        <v>36032</v>
      </c>
      <c r="E6812" s="56"/>
      <c r="F6812" s="56"/>
    </row>
    <row r="6813" spans="1:6" x14ac:dyDescent="0.25">
      <c r="A6813" s="56">
        <v>36033</v>
      </c>
      <c r="E6813" s="56"/>
      <c r="F6813" s="56"/>
    </row>
    <row r="6814" spans="1:6" x14ac:dyDescent="0.25">
      <c r="A6814" s="56">
        <v>36034</v>
      </c>
      <c r="E6814" s="56"/>
      <c r="F6814" s="56"/>
    </row>
    <row r="6815" spans="1:6" x14ac:dyDescent="0.25">
      <c r="A6815" s="56">
        <v>36035</v>
      </c>
      <c r="E6815" s="56"/>
      <c r="F6815" s="56"/>
    </row>
    <row r="6816" spans="1:6" x14ac:dyDescent="0.25">
      <c r="A6816" s="56">
        <v>36036</v>
      </c>
      <c r="E6816" s="56"/>
      <c r="F6816" s="56"/>
    </row>
    <row r="6817" spans="1:6" x14ac:dyDescent="0.25">
      <c r="A6817" s="56">
        <v>36037</v>
      </c>
      <c r="E6817" s="56"/>
      <c r="F6817" s="56"/>
    </row>
    <row r="6818" spans="1:6" x14ac:dyDescent="0.25">
      <c r="A6818" s="56">
        <v>36038</v>
      </c>
      <c r="E6818" s="56"/>
      <c r="F6818" s="56"/>
    </row>
    <row r="6819" spans="1:6" x14ac:dyDescent="0.25">
      <c r="A6819" s="56">
        <v>36039</v>
      </c>
      <c r="E6819" s="56"/>
      <c r="F6819" s="56"/>
    </row>
    <row r="6820" spans="1:6" x14ac:dyDescent="0.25">
      <c r="A6820" s="56">
        <v>36040</v>
      </c>
      <c r="E6820" s="56"/>
      <c r="F6820" s="56"/>
    </row>
    <row r="6821" spans="1:6" x14ac:dyDescent="0.25">
      <c r="A6821" s="56">
        <v>36041</v>
      </c>
      <c r="E6821" s="56"/>
      <c r="F6821" s="56"/>
    </row>
    <row r="6822" spans="1:6" x14ac:dyDescent="0.25">
      <c r="A6822" s="56">
        <v>36042</v>
      </c>
      <c r="E6822" s="56"/>
      <c r="F6822" s="56"/>
    </row>
    <row r="6823" spans="1:6" x14ac:dyDescent="0.25">
      <c r="A6823" s="56">
        <v>36043</v>
      </c>
      <c r="E6823" s="56"/>
      <c r="F6823" s="56"/>
    </row>
    <row r="6824" spans="1:6" x14ac:dyDescent="0.25">
      <c r="A6824" s="56">
        <v>36044</v>
      </c>
      <c r="E6824" s="56"/>
      <c r="F6824" s="56"/>
    </row>
    <row r="6825" spans="1:6" x14ac:dyDescent="0.25">
      <c r="A6825" s="56">
        <v>36045</v>
      </c>
      <c r="E6825" s="56"/>
      <c r="F6825" s="56"/>
    </row>
    <row r="6826" spans="1:6" x14ac:dyDescent="0.25">
      <c r="A6826" s="56">
        <v>36046</v>
      </c>
      <c r="E6826" s="56"/>
      <c r="F6826" s="56"/>
    </row>
    <row r="6827" spans="1:6" x14ac:dyDescent="0.25">
      <c r="A6827" s="56">
        <v>36047</v>
      </c>
      <c r="E6827" s="56"/>
      <c r="F6827" s="56"/>
    </row>
    <row r="6828" spans="1:6" x14ac:dyDescent="0.25">
      <c r="A6828" s="56">
        <v>36048</v>
      </c>
      <c r="E6828" s="56"/>
      <c r="F6828" s="56"/>
    </row>
    <row r="6829" spans="1:6" x14ac:dyDescent="0.25">
      <c r="A6829" s="56">
        <v>36049</v>
      </c>
      <c r="E6829" s="56"/>
      <c r="F6829" s="56"/>
    </row>
    <row r="6830" spans="1:6" x14ac:dyDescent="0.25">
      <c r="A6830" s="56">
        <v>36050</v>
      </c>
      <c r="E6830" s="56"/>
      <c r="F6830" s="56"/>
    </row>
    <row r="6831" spans="1:6" x14ac:dyDescent="0.25">
      <c r="A6831" s="56">
        <v>36051</v>
      </c>
      <c r="E6831" s="56"/>
      <c r="F6831" s="56"/>
    </row>
    <row r="6832" spans="1:6" x14ac:dyDescent="0.25">
      <c r="A6832" s="56">
        <v>36052</v>
      </c>
      <c r="E6832" s="56"/>
      <c r="F6832" s="56"/>
    </row>
    <row r="6833" spans="1:6" x14ac:dyDescent="0.25">
      <c r="A6833" s="56">
        <v>36053</v>
      </c>
      <c r="E6833" s="56"/>
      <c r="F6833" s="56"/>
    </row>
    <row r="6834" spans="1:6" x14ac:dyDescent="0.25">
      <c r="A6834" s="56">
        <v>36054</v>
      </c>
      <c r="E6834" s="56"/>
      <c r="F6834" s="56"/>
    </row>
    <row r="6835" spans="1:6" x14ac:dyDescent="0.25">
      <c r="A6835" s="56">
        <v>36055</v>
      </c>
      <c r="E6835" s="56"/>
      <c r="F6835" s="56"/>
    </row>
    <row r="6836" spans="1:6" x14ac:dyDescent="0.25">
      <c r="A6836" s="56">
        <v>36056</v>
      </c>
      <c r="E6836" s="56"/>
      <c r="F6836" s="56"/>
    </row>
    <row r="6837" spans="1:6" x14ac:dyDescent="0.25">
      <c r="A6837" s="56">
        <v>36057</v>
      </c>
      <c r="E6837" s="56"/>
      <c r="F6837" s="56"/>
    </row>
    <row r="6838" spans="1:6" x14ac:dyDescent="0.25">
      <c r="A6838" s="56">
        <v>36058</v>
      </c>
      <c r="E6838" s="56"/>
      <c r="F6838" s="56"/>
    </row>
    <row r="6839" spans="1:6" x14ac:dyDescent="0.25">
      <c r="A6839" s="56">
        <v>36059</v>
      </c>
      <c r="E6839" s="56"/>
      <c r="F6839" s="56"/>
    </row>
    <row r="6840" spans="1:6" x14ac:dyDescent="0.25">
      <c r="A6840" s="56">
        <v>36060</v>
      </c>
      <c r="E6840" s="56"/>
      <c r="F6840" s="56"/>
    </row>
    <row r="6841" spans="1:6" x14ac:dyDescent="0.25">
      <c r="A6841" s="56">
        <v>36061</v>
      </c>
      <c r="E6841" s="56"/>
      <c r="F6841" s="56"/>
    </row>
    <row r="6842" spans="1:6" x14ac:dyDescent="0.25">
      <c r="A6842" s="56">
        <v>36062</v>
      </c>
      <c r="E6842" s="56"/>
      <c r="F6842" s="56"/>
    </row>
    <row r="6843" spans="1:6" x14ac:dyDescent="0.25">
      <c r="A6843" s="56">
        <v>36063</v>
      </c>
      <c r="E6843" s="56"/>
      <c r="F6843" s="56"/>
    </row>
    <row r="6844" spans="1:6" x14ac:dyDescent="0.25">
      <c r="A6844" s="56">
        <v>36064</v>
      </c>
      <c r="E6844" s="56"/>
      <c r="F6844" s="56"/>
    </row>
    <row r="6845" spans="1:6" x14ac:dyDescent="0.25">
      <c r="A6845" s="56">
        <v>36065</v>
      </c>
      <c r="E6845" s="56"/>
      <c r="F6845" s="56"/>
    </row>
    <row r="6846" spans="1:6" x14ac:dyDescent="0.25">
      <c r="A6846" s="56">
        <v>36066</v>
      </c>
      <c r="E6846" s="56"/>
      <c r="F6846" s="56"/>
    </row>
    <row r="6847" spans="1:6" x14ac:dyDescent="0.25">
      <c r="A6847" s="56">
        <v>36067</v>
      </c>
      <c r="E6847" s="56"/>
      <c r="F6847" s="56"/>
    </row>
    <row r="6848" spans="1:6" x14ac:dyDescent="0.25">
      <c r="A6848" s="56">
        <v>36068</v>
      </c>
      <c r="E6848" s="56"/>
      <c r="F6848" s="56"/>
    </row>
    <row r="6849" spans="1:6" x14ac:dyDescent="0.25">
      <c r="A6849" s="56">
        <v>36069</v>
      </c>
      <c r="E6849" s="56"/>
      <c r="F6849" s="56"/>
    </row>
    <row r="6850" spans="1:6" x14ac:dyDescent="0.25">
      <c r="A6850" s="56">
        <v>36070</v>
      </c>
      <c r="E6850" s="56"/>
      <c r="F6850" s="56"/>
    </row>
    <row r="6851" spans="1:6" x14ac:dyDescent="0.25">
      <c r="A6851" s="56">
        <v>36071</v>
      </c>
      <c r="E6851" s="56"/>
      <c r="F6851" s="56"/>
    </row>
    <row r="6852" spans="1:6" x14ac:dyDescent="0.25">
      <c r="A6852" s="56">
        <v>36072</v>
      </c>
      <c r="E6852" s="56"/>
      <c r="F6852" s="56"/>
    </row>
    <row r="6853" spans="1:6" x14ac:dyDescent="0.25">
      <c r="A6853" s="56">
        <v>36073</v>
      </c>
      <c r="E6853" s="56"/>
      <c r="F6853" s="56"/>
    </row>
    <row r="6854" spans="1:6" x14ac:dyDescent="0.25">
      <c r="A6854" s="56">
        <v>36074</v>
      </c>
      <c r="E6854" s="56"/>
      <c r="F6854" s="56"/>
    </row>
    <row r="6855" spans="1:6" x14ac:dyDescent="0.25">
      <c r="A6855" s="56">
        <v>36075</v>
      </c>
      <c r="E6855" s="56"/>
      <c r="F6855" s="56"/>
    </row>
    <row r="6856" spans="1:6" x14ac:dyDescent="0.25">
      <c r="A6856" s="56">
        <v>36076</v>
      </c>
      <c r="E6856" s="56"/>
      <c r="F6856" s="56"/>
    </row>
    <row r="6857" spans="1:6" x14ac:dyDescent="0.25">
      <c r="A6857" s="56">
        <v>36077</v>
      </c>
      <c r="E6857" s="56"/>
      <c r="F6857" s="56"/>
    </row>
    <row r="6858" spans="1:6" x14ac:dyDescent="0.25">
      <c r="A6858" s="56">
        <v>36078</v>
      </c>
      <c r="E6858" s="56"/>
      <c r="F6858" s="56"/>
    </row>
    <row r="6859" spans="1:6" x14ac:dyDescent="0.25">
      <c r="A6859" s="56">
        <v>36079</v>
      </c>
      <c r="E6859" s="56"/>
      <c r="F6859" s="56"/>
    </row>
    <row r="6860" spans="1:6" x14ac:dyDescent="0.25">
      <c r="A6860" s="56">
        <v>36080</v>
      </c>
      <c r="E6860" s="56"/>
      <c r="F6860" s="56"/>
    </row>
    <row r="6861" spans="1:6" x14ac:dyDescent="0.25">
      <c r="A6861" s="56">
        <v>36081</v>
      </c>
      <c r="E6861" s="56"/>
      <c r="F6861" s="56"/>
    </row>
    <row r="6862" spans="1:6" x14ac:dyDescent="0.25">
      <c r="A6862" s="56">
        <v>36082</v>
      </c>
      <c r="E6862" s="56"/>
      <c r="F6862" s="56"/>
    </row>
    <row r="6863" spans="1:6" x14ac:dyDescent="0.25">
      <c r="A6863" s="56">
        <v>36083</v>
      </c>
      <c r="E6863" s="56"/>
      <c r="F6863" s="56"/>
    </row>
    <row r="6864" spans="1:6" x14ac:dyDescent="0.25">
      <c r="A6864" s="56">
        <v>36084</v>
      </c>
      <c r="E6864" s="56"/>
      <c r="F6864" s="56"/>
    </row>
    <row r="6865" spans="1:6" x14ac:dyDescent="0.25">
      <c r="A6865" s="56">
        <v>36085</v>
      </c>
      <c r="E6865" s="56"/>
      <c r="F6865" s="56"/>
    </row>
    <row r="6866" spans="1:6" x14ac:dyDescent="0.25">
      <c r="A6866" s="56">
        <v>36086</v>
      </c>
      <c r="E6866" s="56"/>
      <c r="F6866" s="56"/>
    </row>
    <row r="6867" spans="1:6" x14ac:dyDescent="0.25">
      <c r="A6867" s="56">
        <v>36087</v>
      </c>
      <c r="E6867" s="56"/>
      <c r="F6867" s="56"/>
    </row>
    <row r="6868" spans="1:6" x14ac:dyDescent="0.25">
      <c r="A6868" s="56">
        <v>36088</v>
      </c>
      <c r="E6868" s="56"/>
      <c r="F6868" s="56"/>
    </row>
    <row r="6869" spans="1:6" x14ac:dyDescent="0.25">
      <c r="A6869" s="56">
        <v>36089</v>
      </c>
      <c r="E6869" s="56"/>
      <c r="F6869" s="56"/>
    </row>
    <row r="6870" spans="1:6" x14ac:dyDescent="0.25">
      <c r="A6870" s="56">
        <v>36090</v>
      </c>
      <c r="E6870" s="56"/>
      <c r="F6870" s="56"/>
    </row>
    <row r="6871" spans="1:6" x14ac:dyDescent="0.25">
      <c r="A6871" s="56">
        <v>36091</v>
      </c>
      <c r="E6871" s="56"/>
      <c r="F6871" s="56"/>
    </row>
    <row r="6872" spans="1:6" x14ac:dyDescent="0.25">
      <c r="A6872" s="56">
        <v>36092</v>
      </c>
      <c r="E6872" s="56"/>
      <c r="F6872" s="56"/>
    </row>
    <row r="6873" spans="1:6" x14ac:dyDescent="0.25">
      <c r="A6873" s="56">
        <v>36093</v>
      </c>
      <c r="E6873" s="56"/>
      <c r="F6873" s="56"/>
    </row>
    <row r="6874" spans="1:6" x14ac:dyDescent="0.25">
      <c r="A6874" s="56">
        <v>36094</v>
      </c>
      <c r="E6874" s="56"/>
      <c r="F6874" s="56"/>
    </row>
    <row r="6875" spans="1:6" x14ac:dyDescent="0.25">
      <c r="A6875" s="56">
        <v>36095</v>
      </c>
      <c r="E6875" s="56"/>
      <c r="F6875" s="56"/>
    </row>
    <row r="6876" spans="1:6" x14ac:dyDescent="0.25">
      <c r="A6876" s="56">
        <v>36096</v>
      </c>
      <c r="E6876" s="56"/>
      <c r="F6876" s="56"/>
    </row>
    <row r="6877" spans="1:6" x14ac:dyDescent="0.25">
      <c r="A6877" s="56">
        <v>36097</v>
      </c>
      <c r="E6877" s="56"/>
      <c r="F6877" s="56"/>
    </row>
    <row r="6878" spans="1:6" x14ac:dyDescent="0.25">
      <c r="A6878" s="56">
        <v>36098</v>
      </c>
      <c r="E6878" s="56"/>
      <c r="F6878" s="56"/>
    </row>
    <row r="6879" spans="1:6" x14ac:dyDescent="0.25">
      <c r="A6879" s="56">
        <v>36099</v>
      </c>
      <c r="E6879" s="56"/>
      <c r="F6879" s="56"/>
    </row>
    <row r="6880" spans="1:6" x14ac:dyDescent="0.25">
      <c r="A6880" s="56">
        <v>36100</v>
      </c>
      <c r="E6880" s="56"/>
      <c r="F6880" s="56"/>
    </row>
    <row r="6881" spans="1:6" x14ac:dyDescent="0.25">
      <c r="A6881" s="56">
        <v>36101</v>
      </c>
      <c r="E6881" s="56"/>
      <c r="F6881" s="56"/>
    </row>
    <row r="6882" spans="1:6" x14ac:dyDescent="0.25">
      <c r="A6882" s="56">
        <v>36102</v>
      </c>
      <c r="E6882" s="56"/>
      <c r="F6882" s="56"/>
    </row>
    <row r="6883" spans="1:6" x14ac:dyDescent="0.25">
      <c r="A6883" s="56">
        <v>36103</v>
      </c>
      <c r="E6883" s="56"/>
      <c r="F6883" s="56"/>
    </row>
    <row r="6884" spans="1:6" x14ac:dyDescent="0.25">
      <c r="A6884" s="56">
        <v>36104</v>
      </c>
      <c r="E6884" s="56"/>
      <c r="F6884" s="56"/>
    </row>
    <row r="6885" spans="1:6" x14ac:dyDescent="0.25">
      <c r="A6885" s="56">
        <v>36105</v>
      </c>
      <c r="E6885" s="56"/>
      <c r="F6885" s="56"/>
    </row>
    <row r="6886" spans="1:6" x14ac:dyDescent="0.25">
      <c r="A6886" s="56">
        <v>36106</v>
      </c>
      <c r="E6886" s="56"/>
      <c r="F6886" s="56"/>
    </row>
    <row r="6887" spans="1:6" x14ac:dyDescent="0.25">
      <c r="A6887" s="56">
        <v>36107</v>
      </c>
      <c r="E6887" s="56"/>
      <c r="F6887" s="56"/>
    </row>
    <row r="6888" spans="1:6" x14ac:dyDescent="0.25">
      <c r="A6888" s="56">
        <v>36108</v>
      </c>
      <c r="E6888" s="56"/>
      <c r="F6888" s="56"/>
    </row>
    <row r="6889" spans="1:6" x14ac:dyDescent="0.25">
      <c r="A6889" s="56">
        <v>36109</v>
      </c>
      <c r="E6889" s="56"/>
      <c r="F6889" s="56"/>
    </row>
    <row r="6890" spans="1:6" x14ac:dyDescent="0.25">
      <c r="A6890" s="56">
        <v>36110</v>
      </c>
      <c r="E6890" s="56"/>
      <c r="F6890" s="56"/>
    </row>
    <row r="6891" spans="1:6" x14ac:dyDescent="0.25">
      <c r="A6891" s="56">
        <v>36111</v>
      </c>
      <c r="E6891" s="56"/>
      <c r="F6891" s="56"/>
    </row>
    <row r="6892" spans="1:6" x14ac:dyDescent="0.25">
      <c r="A6892" s="56">
        <v>36112</v>
      </c>
      <c r="E6892" s="56"/>
      <c r="F6892" s="56"/>
    </row>
    <row r="6893" spans="1:6" x14ac:dyDescent="0.25">
      <c r="A6893" s="56">
        <v>36113</v>
      </c>
      <c r="E6893" s="56"/>
      <c r="F6893" s="56"/>
    </row>
    <row r="6894" spans="1:6" x14ac:dyDescent="0.25">
      <c r="A6894" s="56">
        <v>36114</v>
      </c>
      <c r="E6894" s="56"/>
      <c r="F6894" s="56"/>
    </row>
    <row r="6895" spans="1:6" x14ac:dyDescent="0.25">
      <c r="A6895" s="56">
        <v>36115</v>
      </c>
      <c r="E6895" s="56"/>
      <c r="F6895" s="56"/>
    </row>
    <row r="6896" spans="1:6" x14ac:dyDescent="0.25">
      <c r="A6896" s="56">
        <v>36116</v>
      </c>
      <c r="E6896" s="56"/>
      <c r="F6896" s="56"/>
    </row>
    <row r="6897" spans="1:6" x14ac:dyDescent="0.25">
      <c r="A6897" s="56">
        <v>36117</v>
      </c>
      <c r="E6897" s="56"/>
      <c r="F6897" s="56"/>
    </row>
    <row r="6898" spans="1:6" x14ac:dyDescent="0.25">
      <c r="A6898" s="56">
        <v>36118</v>
      </c>
      <c r="E6898" s="56"/>
      <c r="F6898" s="56"/>
    </row>
    <row r="6899" spans="1:6" x14ac:dyDescent="0.25">
      <c r="A6899" s="56">
        <v>36119</v>
      </c>
      <c r="E6899" s="56"/>
      <c r="F6899" s="56"/>
    </row>
    <row r="6900" spans="1:6" x14ac:dyDescent="0.25">
      <c r="A6900" s="56">
        <v>36120</v>
      </c>
      <c r="E6900" s="56"/>
      <c r="F6900" s="56"/>
    </row>
    <row r="6901" spans="1:6" x14ac:dyDescent="0.25">
      <c r="A6901" s="56">
        <v>36121</v>
      </c>
      <c r="E6901" s="56"/>
      <c r="F6901" s="56"/>
    </row>
    <row r="6902" spans="1:6" x14ac:dyDescent="0.25">
      <c r="A6902" s="56">
        <v>36122</v>
      </c>
      <c r="E6902" s="56"/>
      <c r="F6902" s="56"/>
    </row>
    <row r="6903" spans="1:6" x14ac:dyDescent="0.25">
      <c r="A6903" s="56">
        <v>36123</v>
      </c>
      <c r="E6903" s="56"/>
      <c r="F6903" s="56"/>
    </row>
    <row r="6904" spans="1:6" x14ac:dyDescent="0.25">
      <c r="A6904" s="56">
        <v>36124</v>
      </c>
      <c r="E6904" s="56"/>
      <c r="F6904" s="56"/>
    </row>
    <row r="6905" spans="1:6" x14ac:dyDescent="0.25">
      <c r="A6905" s="56">
        <v>36125</v>
      </c>
      <c r="E6905" s="56"/>
      <c r="F6905" s="56"/>
    </row>
    <row r="6906" spans="1:6" x14ac:dyDescent="0.25">
      <c r="A6906" s="56">
        <v>36126</v>
      </c>
      <c r="E6906" s="56"/>
      <c r="F6906" s="56"/>
    </row>
    <row r="6907" spans="1:6" x14ac:dyDescent="0.25">
      <c r="A6907" s="56">
        <v>36127</v>
      </c>
      <c r="E6907" s="56"/>
      <c r="F6907" s="56"/>
    </row>
    <row r="6908" spans="1:6" x14ac:dyDescent="0.25">
      <c r="A6908" s="56">
        <v>36128</v>
      </c>
      <c r="E6908" s="56"/>
      <c r="F6908" s="56"/>
    </row>
    <row r="6909" spans="1:6" x14ac:dyDescent="0.25">
      <c r="A6909" s="56">
        <v>36129</v>
      </c>
      <c r="E6909" s="56"/>
      <c r="F6909" s="56"/>
    </row>
    <row r="6910" spans="1:6" x14ac:dyDescent="0.25">
      <c r="A6910" s="56">
        <v>36130</v>
      </c>
      <c r="E6910" s="56"/>
      <c r="F6910" s="56"/>
    </row>
    <row r="6911" spans="1:6" x14ac:dyDescent="0.25">
      <c r="A6911" s="56">
        <v>36131</v>
      </c>
      <c r="E6911" s="56"/>
      <c r="F6911" s="56"/>
    </row>
    <row r="6912" spans="1:6" x14ac:dyDescent="0.25">
      <c r="A6912" s="56">
        <v>36132</v>
      </c>
      <c r="E6912" s="56"/>
      <c r="F6912" s="56"/>
    </row>
    <row r="6913" spans="1:6" x14ac:dyDescent="0.25">
      <c r="A6913" s="56">
        <v>36133</v>
      </c>
      <c r="E6913" s="56"/>
      <c r="F6913" s="56"/>
    </row>
    <row r="6914" spans="1:6" x14ac:dyDescent="0.25">
      <c r="A6914" s="56">
        <v>36134</v>
      </c>
      <c r="E6914" s="56"/>
      <c r="F6914" s="56"/>
    </row>
    <row r="6915" spans="1:6" x14ac:dyDescent="0.25">
      <c r="A6915" s="56">
        <v>36135</v>
      </c>
      <c r="E6915" s="56"/>
      <c r="F6915" s="56"/>
    </row>
    <row r="6916" spans="1:6" x14ac:dyDescent="0.25">
      <c r="A6916" s="56">
        <v>36136</v>
      </c>
      <c r="E6916" s="56"/>
      <c r="F6916" s="56"/>
    </row>
    <row r="6917" spans="1:6" x14ac:dyDescent="0.25">
      <c r="A6917" s="56">
        <v>36137</v>
      </c>
      <c r="E6917" s="56"/>
      <c r="F6917" s="56"/>
    </row>
    <row r="6918" spans="1:6" x14ac:dyDescent="0.25">
      <c r="A6918" s="56">
        <v>36138</v>
      </c>
      <c r="E6918" s="56"/>
      <c r="F6918" s="56"/>
    </row>
    <row r="6919" spans="1:6" x14ac:dyDescent="0.25">
      <c r="A6919" s="56">
        <v>36139</v>
      </c>
      <c r="E6919" s="56"/>
      <c r="F6919" s="56"/>
    </row>
    <row r="6920" spans="1:6" x14ac:dyDescent="0.25">
      <c r="A6920" s="56">
        <v>36140</v>
      </c>
      <c r="E6920" s="56"/>
      <c r="F6920" s="56"/>
    </row>
    <row r="6921" spans="1:6" x14ac:dyDescent="0.25">
      <c r="A6921" s="56">
        <v>36141</v>
      </c>
      <c r="E6921" s="56"/>
      <c r="F6921" s="56"/>
    </row>
    <row r="6922" spans="1:6" x14ac:dyDescent="0.25">
      <c r="A6922" s="56">
        <v>36142</v>
      </c>
      <c r="E6922" s="56"/>
      <c r="F6922" s="56"/>
    </row>
    <row r="6923" spans="1:6" x14ac:dyDescent="0.25">
      <c r="A6923" s="56">
        <v>36143</v>
      </c>
      <c r="E6923" s="56"/>
      <c r="F6923" s="56"/>
    </row>
    <row r="6924" spans="1:6" x14ac:dyDescent="0.25">
      <c r="A6924" s="56">
        <v>36144</v>
      </c>
      <c r="E6924" s="56"/>
      <c r="F6924" s="56"/>
    </row>
    <row r="6925" spans="1:6" x14ac:dyDescent="0.25">
      <c r="A6925" s="56">
        <v>36145</v>
      </c>
      <c r="E6925" s="56"/>
      <c r="F6925" s="56"/>
    </row>
    <row r="6926" spans="1:6" x14ac:dyDescent="0.25">
      <c r="A6926" s="56">
        <v>36146</v>
      </c>
      <c r="E6926" s="56"/>
      <c r="F6926" s="56"/>
    </row>
    <row r="6927" spans="1:6" x14ac:dyDescent="0.25">
      <c r="A6927" s="56">
        <v>36147</v>
      </c>
      <c r="E6927" s="56"/>
      <c r="F6927" s="56"/>
    </row>
    <row r="6928" spans="1:6" x14ac:dyDescent="0.25">
      <c r="A6928" s="56">
        <v>36148</v>
      </c>
      <c r="E6928" s="56"/>
      <c r="F6928" s="56"/>
    </row>
    <row r="6929" spans="1:6" x14ac:dyDescent="0.25">
      <c r="A6929" s="56">
        <v>36149</v>
      </c>
      <c r="E6929" s="56"/>
      <c r="F6929" s="56"/>
    </row>
    <row r="6930" spans="1:6" x14ac:dyDescent="0.25">
      <c r="A6930" s="56">
        <v>36150</v>
      </c>
      <c r="E6930" s="56"/>
      <c r="F6930" s="56"/>
    </row>
    <row r="6931" spans="1:6" x14ac:dyDescent="0.25">
      <c r="A6931" s="56">
        <v>36151</v>
      </c>
      <c r="E6931" s="56"/>
      <c r="F6931" s="56"/>
    </row>
    <row r="6932" spans="1:6" x14ac:dyDescent="0.25">
      <c r="A6932" s="56">
        <v>36152</v>
      </c>
      <c r="E6932" s="56"/>
      <c r="F6932" s="56"/>
    </row>
    <row r="6933" spans="1:6" x14ac:dyDescent="0.25">
      <c r="A6933" s="56">
        <v>36153</v>
      </c>
      <c r="E6933" s="56"/>
      <c r="F6933" s="56"/>
    </row>
    <row r="6934" spans="1:6" x14ac:dyDescent="0.25">
      <c r="A6934" s="56">
        <v>36154</v>
      </c>
      <c r="E6934" s="56"/>
      <c r="F6934" s="56"/>
    </row>
    <row r="6935" spans="1:6" x14ac:dyDescent="0.25">
      <c r="A6935" s="56">
        <v>36155</v>
      </c>
      <c r="E6935" s="56"/>
      <c r="F6935" s="56"/>
    </row>
    <row r="6936" spans="1:6" x14ac:dyDescent="0.25">
      <c r="A6936" s="56">
        <v>36156</v>
      </c>
      <c r="E6936" s="56"/>
      <c r="F6936" s="56"/>
    </row>
    <row r="6937" spans="1:6" x14ac:dyDescent="0.25">
      <c r="A6937" s="56">
        <v>36157</v>
      </c>
      <c r="E6937" s="56"/>
      <c r="F6937" s="56"/>
    </row>
    <row r="6938" spans="1:6" x14ac:dyDescent="0.25">
      <c r="A6938" s="56">
        <v>36158</v>
      </c>
      <c r="E6938" s="56"/>
      <c r="F6938" s="56"/>
    </row>
    <row r="6939" spans="1:6" x14ac:dyDescent="0.25">
      <c r="A6939" s="56">
        <v>36159</v>
      </c>
      <c r="E6939" s="56"/>
      <c r="F6939" s="56"/>
    </row>
    <row r="6940" spans="1:6" x14ac:dyDescent="0.25">
      <c r="A6940" s="56">
        <v>36160</v>
      </c>
      <c r="E6940" s="56"/>
      <c r="F6940" s="56"/>
    </row>
    <row r="6941" spans="1:6" x14ac:dyDescent="0.25">
      <c r="A6941" s="56">
        <v>36161</v>
      </c>
      <c r="E6941" s="56"/>
      <c r="F6941" s="56"/>
    </row>
    <row r="6942" spans="1:6" x14ac:dyDescent="0.25">
      <c r="A6942" s="56">
        <v>36162</v>
      </c>
      <c r="E6942" s="56"/>
      <c r="F6942" s="56"/>
    </row>
    <row r="6943" spans="1:6" x14ac:dyDescent="0.25">
      <c r="A6943" s="56">
        <v>36163</v>
      </c>
      <c r="E6943" s="56"/>
      <c r="F6943" s="56"/>
    </row>
    <row r="6944" spans="1:6" x14ac:dyDescent="0.25">
      <c r="A6944" s="56">
        <v>36164</v>
      </c>
      <c r="E6944" s="56"/>
      <c r="F6944" s="56"/>
    </row>
    <row r="6945" spans="1:6" x14ac:dyDescent="0.25">
      <c r="A6945" s="56">
        <v>36165</v>
      </c>
      <c r="E6945" s="56"/>
      <c r="F6945" s="56"/>
    </row>
    <row r="6946" spans="1:6" x14ac:dyDescent="0.25">
      <c r="A6946" s="56">
        <v>36166</v>
      </c>
      <c r="E6946" s="56"/>
      <c r="F6946" s="56"/>
    </row>
    <row r="6947" spans="1:6" x14ac:dyDescent="0.25">
      <c r="A6947" s="56">
        <v>36167</v>
      </c>
      <c r="E6947" s="56"/>
      <c r="F6947" s="56"/>
    </row>
    <row r="6948" spans="1:6" x14ac:dyDescent="0.25">
      <c r="A6948" s="56">
        <v>36168</v>
      </c>
      <c r="E6948" s="56"/>
      <c r="F6948" s="56"/>
    </row>
    <row r="6949" spans="1:6" x14ac:dyDescent="0.25">
      <c r="A6949" s="56">
        <v>36169</v>
      </c>
      <c r="E6949" s="56"/>
      <c r="F6949" s="56"/>
    </row>
    <row r="6950" spans="1:6" x14ac:dyDescent="0.25">
      <c r="A6950" s="56">
        <v>36170</v>
      </c>
      <c r="E6950" s="56"/>
      <c r="F6950" s="56"/>
    </row>
    <row r="6951" spans="1:6" x14ac:dyDescent="0.25">
      <c r="A6951" s="56">
        <v>36171</v>
      </c>
      <c r="E6951" s="56"/>
      <c r="F6951" s="56"/>
    </row>
    <row r="6952" spans="1:6" x14ac:dyDescent="0.25">
      <c r="A6952" s="56">
        <v>36172</v>
      </c>
      <c r="E6952" s="56"/>
      <c r="F6952" s="56"/>
    </row>
    <row r="6953" spans="1:6" x14ac:dyDescent="0.25">
      <c r="A6953" s="56">
        <v>36173</v>
      </c>
      <c r="E6953" s="56"/>
      <c r="F6953" s="56"/>
    </row>
    <row r="6954" spans="1:6" x14ac:dyDescent="0.25">
      <c r="A6954" s="56">
        <v>36174</v>
      </c>
      <c r="E6954" s="56"/>
      <c r="F6954" s="56"/>
    </row>
    <row r="6955" spans="1:6" x14ac:dyDescent="0.25">
      <c r="A6955" s="56">
        <v>36175</v>
      </c>
      <c r="E6955" s="56"/>
      <c r="F6955" s="56"/>
    </row>
    <row r="6956" spans="1:6" x14ac:dyDescent="0.25">
      <c r="A6956" s="56">
        <v>36176</v>
      </c>
      <c r="E6956" s="56"/>
      <c r="F6956" s="56"/>
    </row>
    <row r="6957" spans="1:6" x14ac:dyDescent="0.25">
      <c r="A6957" s="56">
        <v>36177</v>
      </c>
      <c r="E6957" s="56"/>
      <c r="F6957" s="56"/>
    </row>
    <row r="6958" spans="1:6" x14ac:dyDescent="0.25">
      <c r="A6958" s="56">
        <v>36178</v>
      </c>
      <c r="E6958" s="56"/>
      <c r="F6958" s="56"/>
    </row>
    <row r="6959" spans="1:6" x14ac:dyDescent="0.25">
      <c r="A6959" s="56">
        <v>36179</v>
      </c>
      <c r="E6959" s="56"/>
      <c r="F6959" s="56"/>
    </row>
    <row r="6960" spans="1:6" x14ac:dyDescent="0.25">
      <c r="A6960" s="56">
        <v>36180</v>
      </c>
      <c r="E6960" s="56"/>
      <c r="F6960" s="56"/>
    </row>
    <row r="6961" spans="1:6" x14ac:dyDescent="0.25">
      <c r="A6961" s="56">
        <v>36181</v>
      </c>
      <c r="E6961" s="56"/>
      <c r="F6961" s="56"/>
    </row>
    <row r="6962" spans="1:6" x14ac:dyDescent="0.25">
      <c r="A6962" s="56">
        <v>36182</v>
      </c>
      <c r="E6962" s="56"/>
      <c r="F6962" s="56"/>
    </row>
    <row r="6963" spans="1:6" x14ac:dyDescent="0.25">
      <c r="A6963" s="56">
        <v>36183</v>
      </c>
      <c r="E6963" s="56"/>
      <c r="F6963" s="56"/>
    </row>
    <row r="6964" spans="1:6" x14ac:dyDescent="0.25">
      <c r="A6964" s="56">
        <v>36184</v>
      </c>
      <c r="E6964" s="56"/>
      <c r="F6964" s="56"/>
    </row>
    <row r="6965" spans="1:6" x14ac:dyDescent="0.25">
      <c r="A6965" s="56">
        <v>36185</v>
      </c>
      <c r="E6965" s="56"/>
      <c r="F6965" s="56"/>
    </row>
    <row r="6966" spans="1:6" x14ac:dyDescent="0.25">
      <c r="A6966" s="56">
        <v>36186</v>
      </c>
      <c r="E6966" s="56"/>
      <c r="F6966" s="56"/>
    </row>
    <row r="6967" spans="1:6" x14ac:dyDescent="0.25">
      <c r="A6967" s="56">
        <v>36187</v>
      </c>
      <c r="E6967" s="56"/>
      <c r="F6967" s="56"/>
    </row>
    <row r="6968" spans="1:6" x14ac:dyDescent="0.25">
      <c r="A6968" s="56">
        <v>36188</v>
      </c>
      <c r="E6968" s="56"/>
      <c r="F6968" s="56"/>
    </row>
    <row r="6969" spans="1:6" x14ac:dyDescent="0.25">
      <c r="A6969" s="56">
        <v>36189</v>
      </c>
      <c r="E6969" s="56"/>
      <c r="F6969" s="56"/>
    </row>
    <row r="6970" spans="1:6" x14ac:dyDescent="0.25">
      <c r="A6970" s="56">
        <v>36190</v>
      </c>
      <c r="E6970" s="56"/>
      <c r="F6970" s="56"/>
    </row>
    <row r="6971" spans="1:6" x14ac:dyDescent="0.25">
      <c r="A6971" s="56">
        <v>36191</v>
      </c>
      <c r="E6971" s="56"/>
      <c r="F6971" s="56"/>
    </row>
    <row r="6972" spans="1:6" x14ac:dyDescent="0.25">
      <c r="A6972" s="56">
        <v>36192</v>
      </c>
      <c r="E6972" s="56"/>
      <c r="F6972" s="56"/>
    </row>
    <row r="6973" spans="1:6" x14ac:dyDescent="0.25">
      <c r="A6973" s="56">
        <v>36193</v>
      </c>
      <c r="E6973" s="56"/>
      <c r="F6973" s="56"/>
    </row>
    <row r="6974" spans="1:6" x14ac:dyDescent="0.25">
      <c r="A6974" s="56">
        <v>36194</v>
      </c>
      <c r="E6974" s="56"/>
      <c r="F6974" s="56"/>
    </row>
    <row r="6975" spans="1:6" x14ac:dyDescent="0.25">
      <c r="A6975" s="56">
        <v>36195</v>
      </c>
      <c r="E6975" s="56"/>
      <c r="F6975" s="56"/>
    </row>
    <row r="6976" spans="1:6" x14ac:dyDescent="0.25">
      <c r="A6976" s="56">
        <v>36196</v>
      </c>
      <c r="E6976" s="56"/>
      <c r="F6976" s="56"/>
    </row>
    <row r="6977" spans="1:6" x14ac:dyDescent="0.25">
      <c r="A6977" s="56">
        <v>36197</v>
      </c>
      <c r="E6977" s="56"/>
      <c r="F6977" s="56"/>
    </row>
    <row r="6978" spans="1:6" x14ac:dyDescent="0.25">
      <c r="A6978" s="56">
        <v>36198</v>
      </c>
      <c r="E6978" s="56"/>
      <c r="F6978" s="56"/>
    </row>
    <row r="6979" spans="1:6" x14ac:dyDescent="0.25">
      <c r="A6979" s="56">
        <v>36199</v>
      </c>
      <c r="E6979" s="56"/>
      <c r="F6979" s="56"/>
    </row>
    <row r="6980" spans="1:6" x14ac:dyDescent="0.25">
      <c r="A6980" s="56">
        <v>36200</v>
      </c>
      <c r="E6980" s="56"/>
      <c r="F6980" s="56"/>
    </row>
    <row r="6981" spans="1:6" x14ac:dyDescent="0.25">
      <c r="A6981" s="56">
        <v>36201</v>
      </c>
      <c r="E6981" s="56"/>
      <c r="F6981" s="56"/>
    </row>
    <row r="6982" spans="1:6" x14ac:dyDescent="0.25">
      <c r="A6982" s="56">
        <v>36202</v>
      </c>
      <c r="E6982" s="56"/>
      <c r="F6982" s="56"/>
    </row>
    <row r="6983" spans="1:6" x14ac:dyDescent="0.25">
      <c r="A6983" s="56">
        <v>36203</v>
      </c>
      <c r="E6983" s="56"/>
      <c r="F6983" s="56"/>
    </row>
    <row r="6984" spans="1:6" x14ac:dyDescent="0.25">
      <c r="A6984" s="56">
        <v>36204</v>
      </c>
      <c r="E6984" s="56"/>
      <c r="F6984" s="56"/>
    </row>
    <row r="6985" spans="1:6" x14ac:dyDescent="0.25">
      <c r="A6985" s="56">
        <v>36205</v>
      </c>
      <c r="E6985" s="56"/>
      <c r="F6985" s="56"/>
    </row>
    <row r="6986" spans="1:6" x14ac:dyDescent="0.25">
      <c r="A6986" s="56">
        <v>36206</v>
      </c>
      <c r="E6986" s="56"/>
      <c r="F6986" s="56"/>
    </row>
    <row r="6987" spans="1:6" x14ac:dyDescent="0.25">
      <c r="A6987" s="56">
        <v>36207</v>
      </c>
      <c r="E6987" s="56"/>
      <c r="F6987" s="56"/>
    </row>
    <row r="6988" spans="1:6" x14ac:dyDescent="0.25">
      <c r="A6988" s="56">
        <v>36208</v>
      </c>
      <c r="E6988" s="56"/>
      <c r="F6988" s="56"/>
    </row>
    <row r="6989" spans="1:6" x14ac:dyDescent="0.25">
      <c r="A6989" s="56">
        <v>36209</v>
      </c>
      <c r="E6989" s="56"/>
      <c r="F6989" s="56"/>
    </row>
    <row r="6990" spans="1:6" x14ac:dyDescent="0.25">
      <c r="A6990" s="56">
        <v>36210</v>
      </c>
      <c r="E6990" s="56"/>
      <c r="F6990" s="56"/>
    </row>
    <row r="6991" spans="1:6" x14ac:dyDescent="0.25">
      <c r="A6991" s="56">
        <v>36211</v>
      </c>
      <c r="E6991" s="56"/>
      <c r="F6991" s="56"/>
    </row>
    <row r="6992" spans="1:6" x14ac:dyDescent="0.25">
      <c r="A6992" s="56">
        <v>36212</v>
      </c>
      <c r="E6992" s="56"/>
      <c r="F6992" s="56"/>
    </row>
    <row r="6993" spans="1:6" x14ac:dyDescent="0.25">
      <c r="A6993" s="56">
        <v>36213</v>
      </c>
      <c r="E6993" s="56"/>
      <c r="F6993" s="56"/>
    </row>
    <row r="6994" spans="1:6" x14ac:dyDescent="0.25">
      <c r="A6994" s="56">
        <v>36214</v>
      </c>
      <c r="E6994" s="56"/>
      <c r="F6994" s="56"/>
    </row>
    <row r="6995" spans="1:6" x14ac:dyDescent="0.25">
      <c r="A6995" s="56">
        <v>36215</v>
      </c>
      <c r="E6995" s="56"/>
      <c r="F6995" s="56"/>
    </row>
    <row r="6996" spans="1:6" x14ac:dyDescent="0.25">
      <c r="A6996" s="56">
        <v>36216</v>
      </c>
      <c r="E6996" s="56"/>
      <c r="F6996" s="56"/>
    </row>
    <row r="6997" spans="1:6" x14ac:dyDescent="0.25">
      <c r="A6997" s="56">
        <v>36217</v>
      </c>
      <c r="E6997" s="56"/>
      <c r="F6997" s="56"/>
    </row>
    <row r="6998" spans="1:6" x14ac:dyDescent="0.25">
      <c r="A6998" s="56">
        <v>36218</v>
      </c>
      <c r="E6998" s="56"/>
      <c r="F6998" s="56"/>
    </row>
    <row r="6999" spans="1:6" x14ac:dyDescent="0.25">
      <c r="A6999" s="56">
        <v>36219</v>
      </c>
      <c r="E6999" s="56"/>
      <c r="F6999" s="56"/>
    </row>
    <row r="7000" spans="1:6" x14ac:dyDescent="0.25">
      <c r="A7000" s="56">
        <v>36220</v>
      </c>
      <c r="E7000" s="56"/>
      <c r="F7000" s="56"/>
    </row>
    <row r="7001" spans="1:6" x14ac:dyDescent="0.25">
      <c r="A7001" s="56">
        <v>36221</v>
      </c>
      <c r="E7001" s="56"/>
      <c r="F7001" s="56"/>
    </row>
    <row r="7002" spans="1:6" x14ac:dyDescent="0.25">
      <c r="A7002" s="56">
        <v>36222</v>
      </c>
      <c r="E7002" s="56"/>
      <c r="F7002" s="56"/>
    </row>
    <row r="7003" spans="1:6" x14ac:dyDescent="0.25">
      <c r="A7003" s="56">
        <v>36223</v>
      </c>
      <c r="E7003" s="56"/>
      <c r="F7003" s="56"/>
    </row>
    <row r="7004" spans="1:6" x14ac:dyDescent="0.25">
      <c r="A7004" s="56">
        <v>36224</v>
      </c>
      <c r="E7004" s="56"/>
      <c r="F7004" s="56"/>
    </row>
    <row r="7005" spans="1:6" x14ac:dyDescent="0.25">
      <c r="A7005" s="56">
        <v>36225</v>
      </c>
      <c r="E7005" s="56"/>
      <c r="F7005" s="56"/>
    </row>
    <row r="7006" spans="1:6" x14ac:dyDescent="0.25">
      <c r="A7006" s="56">
        <v>36226</v>
      </c>
      <c r="E7006" s="56"/>
      <c r="F7006" s="56"/>
    </row>
    <row r="7007" spans="1:6" x14ac:dyDescent="0.25">
      <c r="A7007" s="56">
        <v>36227</v>
      </c>
      <c r="E7007" s="56"/>
      <c r="F7007" s="56"/>
    </row>
    <row r="7008" spans="1:6" x14ac:dyDescent="0.25">
      <c r="A7008" s="56">
        <v>36228</v>
      </c>
      <c r="E7008" s="56"/>
      <c r="F7008" s="56"/>
    </row>
    <row r="7009" spans="1:6" x14ac:dyDescent="0.25">
      <c r="A7009" s="56">
        <v>36229</v>
      </c>
      <c r="E7009" s="56"/>
      <c r="F7009" s="56"/>
    </row>
    <row r="7010" spans="1:6" x14ac:dyDescent="0.25">
      <c r="A7010" s="56">
        <v>36230</v>
      </c>
      <c r="E7010" s="56"/>
      <c r="F7010" s="56"/>
    </row>
    <row r="7011" spans="1:6" x14ac:dyDescent="0.25">
      <c r="A7011" s="56">
        <v>36231</v>
      </c>
      <c r="E7011" s="56"/>
      <c r="F7011" s="56"/>
    </row>
    <row r="7012" spans="1:6" x14ac:dyDescent="0.25">
      <c r="A7012" s="56">
        <v>36232</v>
      </c>
      <c r="E7012" s="56"/>
      <c r="F7012" s="56"/>
    </row>
    <row r="7013" spans="1:6" x14ac:dyDescent="0.25">
      <c r="A7013" s="56">
        <v>36233</v>
      </c>
      <c r="E7013" s="56"/>
      <c r="F7013" s="56"/>
    </row>
    <row r="7014" spans="1:6" x14ac:dyDescent="0.25">
      <c r="A7014" s="56">
        <v>36234</v>
      </c>
      <c r="E7014" s="56"/>
      <c r="F7014" s="56"/>
    </row>
    <row r="7015" spans="1:6" x14ac:dyDescent="0.25">
      <c r="A7015" s="56">
        <v>36235</v>
      </c>
      <c r="E7015" s="56"/>
      <c r="F7015" s="56"/>
    </row>
    <row r="7016" spans="1:6" x14ac:dyDescent="0.25">
      <c r="A7016" s="56">
        <v>36236</v>
      </c>
      <c r="E7016" s="56"/>
      <c r="F7016" s="56"/>
    </row>
    <row r="7017" spans="1:6" x14ac:dyDescent="0.25">
      <c r="A7017" s="56">
        <v>36237</v>
      </c>
      <c r="E7017" s="56"/>
      <c r="F7017" s="56"/>
    </row>
    <row r="7018" spans="1:6" x14ac:dyDescent="0.25">
      <c r="A7018" s="56">
        <v>36238</v>
      </c>
      <c r="E7018" s="56"/>
      <c r="F7018" s="56"/>
    </row>
    <row r="7019" spans="1:6" x14ac:dyDescent="0.25">
      <c r="A7019" s="56">
        <v>36239</v>
      </c>
      <c r="E7019" s="56"/>
      <c r="F7019" s="56"/>
    </row>
    <row r="7020" spans="1:6" x14ac:dyDescent="0.25">
      <c r="A7020" s="56">
        <v>36240</v>
      </c>
      <c r="E7020" s="56"/>
      <c r="F7020" s="56"/>
    </row>
    <row r="7021" spans="1:6" x14ac:dyDescent="0.25">
      <c r="A7021" s="56">
        <v>36241</v>
      </c>
      <c r="E7021" s="56"/>
      <c r="F7021" s="56"/>
    </row>
    <row r="7022" spans="1:6" x14ac:dyDescent="0.25">
      <c r="A7022" s="56">
        <v>36242</v>
      </c>
      <c r="E7022" s="56"/>
      <c r="F7022" s="56"/>
    </row>
    <row r="7023" spans="1:6" x14ac:dyDescent="0.25">
      <c r="A7023" s="56">
        <v>36243</v>
      </c>
      <c r="E7023" s="56"/>
      <c r="F7023" s="56"/>
    </row>
    <row r="7024" spans="1:6" x14ac:dyDescent="0.25">
      <c r="A7024" s="56">
        <v>36244</v>
      </c>
      <c r="E7024" s="56"/>
      <c r="F7024" s="56"/>
    </row>
    <row r="7025" spans="1:6" x14ac:dyDescent="0.25">
      <c r="A7025" s="56">
        <v>36245</v>
      </c>
      <c r="E7025" s="56"/>
      <c r="F7025" s="56"/>
    </row>
    <row r="7026" spans="1:6" x14ac:dyDescent="0.25">
      <c r="A7026" s="56">
        <v>36246</v>
      </c>
      <c r="E7026" s="56"/>
      <c r="F7026" s="56"/>
    </row>
    <row r="7027" spans="1:6" x14ac:dyDescent="0.25">
      <c r="A7027" s="56">
        <v>36247</v>
      </c>
      <c r="E7027" s="56"/>
      <c r="F7027" s="56"/>
    </row>
    <row r="7028" spans="1:6" x14ac:dyDescent="0.25">
      <c r="A7028" s="56">
        <v>36248</v>
      </c>
      <c r="E7028" s="56"/>
      <c r="F7028" s="56"/>
    </row>
    <row r="7029" spans="1:6" x14ac:dyDescent="0.25">
      <c r="A7029" s="56">
        <v>36249</v>
      </c>
      <c r="E7029" s="56"/>
      <c r="F7029" s="56"/>
    </row>
    <row r="7030" spans="1:6" x14ac:dyDescent="0.25">
      <c r="A7030" s="56">
        <v>36250</v>
      </c>
      <c r="E7030" s="56"/>
      <c r="F7030" s="56"/>
    </row>
    <row r="7031" spans="1:6" x14ac:dyDescent="0.25">
      <c r="A7031" s="56">
        <v>36251</v>
      </c>
      <c r="E7031" s="56"/>
      <c r="F7031" s="56"/>
    </row>
    <row r="7032" spans="1:6" x14ac:dyDescent="0.25">
      <c r="A7032" s="56">
        <v>36252</v>
      </c>
      <c r="E7032" s="56"/>
      <c r="F7032" s="56"/>
    </row>
    <row r="7033" spans="1:6" x14ac:dyDescent="0.25">
      <c r="A7033" s="56">
        <v>36253</v>
      </c>
      <c r="E7033" s="56"/>
      <c r="F7033" s="56"/>
    </row>
    <row r="7034" spans="1:6" x14ac:dyDescent="0.25">
      <c r="A7034" s="56">
        <v>36254</v>
      </c>
      <c r="E7034" s="56"/>
      <c r="F7034" s="56"/>
    </row>
    <row r="7035" spans="1:6" x14ac:dyDescent="0.25">
      <c r="A7035" s="56">
        <v>36255</v>
      </c>
      <c r="E7035" s="56"/>
      <c r="F7035" s="56"/>
    </row>
    <row r="7036" spans="1:6" x14ac:dyDescent="0.25">
      <c r="A7036" s="56">
        <v>36256</v>
      </c>
      <c r="E7036" s="56"/>
      <c r="F7036" s="56"/>
    </row>
    <row r="7037" spans="1:6" x14ac:dyDescent="0.25">
      <c r="A7037" s="56">
        <v>36257</v>
      </c>
      <c r="E7037" s="56"/>
      <c r="F7037" s="56"/>
    </row>
    <row r="7038" spans="1:6" x14ac:dyDescent="0.25">
      <c r="A7038" s="56">
        <v>36258</v>
      </c>
      <c r="E7038" s="56"/>
      <c r="F7038" s="56"/>
    </row>
    <row r="7039" spans="1:6" x14ac:dyDescent="0.25">
      <c r="A7039" s="56">
        <v>36259</v>
      </c>
      <c r="E7039" s="56"/>
      <c r="F7039" s="56"/>
    </row>
    <row r="7040" spans="1:6" x14ac:dyDescent="0.25">
      <c r="A7040" s="56">
        <v>36260</v>
      </c>
      <c r="E7040" s="56"/>
      <c r="F7040" s="56"/>
    </row>
    <row r="7041" spans="1:6" x14ac:dyDescent="0.25">
      <c r="A7041" s="56">
        <v>36261</v>
      </c>
      <c r="E7041" s="56"/>
      <c r="F7041" s="56"/>
    </row>
    <row r="7042" spans="1:6" x14ac:dyDescent="0.25">
      <c r="A7042" s="56">
        <v>36262</v>
      </c>
      <c r="E7042" s="56"/>
      <c r="F7042" s="56"/>
    </row>
    <row r="7043" spans="1:6" x14ac:dyDescent="0.25">
      <c r="A7043" s="56">
        <v>36263</v>
      </c>
      <c r="E7043" s="56"/>
      <c r="F7043" s="56"/>
    </row>
    <row r="7044" spans="1:6" x14ac:dyDescent="0.25">
      <c r="A7044" s="56">
        <v>36264</v>
      </c>
      <c r="E7044" s="56"/>
      <c r="F7044" s="56"/>
    </row>
    <row r="7045" spans="1:6" x14ac:dyDescent="0.25">
      <c r="A7045" s="56">
        <v>36265</v>
      </c>
      <c r="E7045" s="56"/>
      <c r="F7045" s="56"/>
    </row>
    <row r="7046" spans="1:6" x14ac:dyDescent="0.25">
      <c r="A7046" s="56">
        <v>36266</v>
      </c>
      <c r="E7046" s="56"/>
      <c r="F7046" s="56"/>
    </row>
    <row r="7047" spans="1:6" x14ac:dyDescent="0.25">
      <c r="A7047" s="56">
        <v>36267</v>
      </c>
      <c r="E7047" s="56"/>
      <c r="F7047" s="56"/>
    </row>
    <row r="7048" spans="1:6" x14ac:dyDescent="0.25">
      <c r="A7048" s="56">
        <v>36268</v>
      </c>
      <c r="E7048" s="56"/>
      <c r="F7048" s="56"/>
    </row>
    <row r="7049" spans="1:6" x14ac:dyDescent="0.25">
      <c r="A7049" s="56">
        <v>36269</v>
      </c>
      <c r="E7049" s="56"/>
      <c r="F7049" s="56"/>
    </row>
    <row r="7050" spans="1:6" x14ac:dyDescent="0.25">
      <c r="A7050" s="56">
        <v>36270</v>
      </c>
      <c r="E7050" s="56"/>
      <c r="F7050" s="56"/>
    </row>
    <row r="7051" spans="1:6" x14ac:dyDescent="0.25">
      <c r="A7051" s="56">
        <v>36271</v>
      </c>
      <c r="E7051" s="56"/>
      <c r="F7051" s="56"/>
    </row>
    <row r="7052" spans="1:6" x14ac:dyDescent="0.25">
      <c r="A7052" s="56">
        <v>36272</v>
      </c>
      <c r="E7052" s="56"/>
      <c r="F7052" s="56"/>
    </row>
    <row r="7053" spans="1:6" x14ac:dyDescent="0.25">
      <c r="A7053" s="56">
        <v>36273</v>
      </c>
      <c r="E7053" s="56"/>
      <c r="F7053" s="56"/>
    </row>
    <row r="7054" spans="1:6" x14ac:dyDescent="0.25">
      <c r="A7054" s="56">
        <v>36274</v>
      </c>
      <c r="E7054" s="56"/>
      <c r="F7054" s="56"/>
    </row>
    <row r="7055" spans="1:6" x14ac:dyDescent="0.25">
      <c r="A7055" s="56">
        <v>36275</v>
      </c>
      <c r="E7055" s="56"/>
      <c r="F7055" s="56"/>
    </row>
    <row r="7056" spans="1:6" x14ac:dyDescent="0.25">
      <c r="A7056" s="56">
        <v>36276</v>
      </c>
      <c r="E7056" s="56"/>
      <c r="F7056" s="56"/>
    </row>
    <row r="7057" spans="1:6" x14ac:dyDescent="0.25">
      <c r="A7057" s="56">
        <v>36277</v>
      </c>
      <c r="E7057" s="56"/>
      <c r="F7057" s="56"/>
    </row>
    <row r="7058" spans="1:6" x14ac:dyDescent="0.25">
      <c r="A7058" s="56">
        <v>36278</v>
      </c>
      <c r="E7058" s="56"/>
      <c r="F7058" s="56"/>
    </row>
    <row r="7059" spans="1:6" x14ac:dyDescent="0.25">
      <c r="A7059" s="56">
        <v>36279</v>
      </c>
      <c r="E7059" s="56"/>
      <c r="F7059" s="56"/>
    </row>
    <row r="7060" spans="1:6" x14ac:dyDescent="0.25">
      <c r="A7060" s="56">
        <v>36280</v>
      </c>
      <c r="E7060" s="56"/>
      <c r="F7060" s="56"/>
    </row>
    <row r="7061" spans="1:6" x14ac:dyDescent="0.25">
      <c r="A7061" s="56">
        <v>36281</v>
      </c>
      <c r="E7061" s="56"/>
      <c r="F7061" s="56"/>
    </row>
    <row r="7062" spans="1:6" x14ac:dyDescent="0.25">
      <c r="A7062" s="56">
        <v>36282</v>
      </c>
      <c r="E7062" s="56"/>
      <c r="F7062" s="56"/>
    </row>
    <row r="7063" spans="1:6" x14ac:dyDescent="0.25">
      <c r="A7063" s="56">
        <v>36283</v>
      </c>
      <c r="E7063" s="56"/>
      <c r="F7063" s="56"/>
    </row>
    <row r="7064" spans="1:6" x14ac:dyDescent="0.25">
      <c r="A7064" s="56">
        <v>36284</v>
      </c>
      <c r="E7064" s="56"/>
      <c r="F7064" s="56"/>
    </row>
    <row r="7065" spans="1:6" x14ac:dyDescent="0.25">
      <c r="A7065" s="56">
        <v>36285</v>
      </c>
      <c r="E7065" s="56"/>
      <c r="F7065" s="56"/>
    </row>
    <row r="7066" spans="1:6" x14ac:dyDescent="0.25">
      <c r="A7066" s="56">
        <v>36286</v>
      </c>
      <c r="E7066" s="56"/>
      <c r="F7066" s="56"/>
    </row>
    <row r="7067" spans="1:6" x14ac:dyDescent="0.25">
      <c r="A7067" s="56">
        <v>36287</v>
      </c>
      <c r="E7067" s="56"/>
      <c r="F7067" s="56"/>
    </row>
    <row r="7068" spans="1:6" x14ac:dyDescent="0.25">
      <c r="A7068" s="56">
        <v>36288</v>
      </c>
      <c r="E7068" s="56"/>
      <c r="F7068" s="56"/>
    </row>
    <row r="7069" spans="1:6" x14ac:dyDescent="0.25">
      <c r="A7069" s="56">
        <v>36289</v>
      </c>
      <c r="E7069" s="56"/>
      <c r="F7069" s="56"/>
    </row>
    <row r="7070" spans="1:6" x14ac:dyDescent="0.25">
      <c r="A7070" s="56">
        <v>36290</v>
      </c>
      <c r="E7070" s="56"/>
      <c r="F7070" s="56"/>
    </row>
    <row r="7071" spans="1:6" x14ac:dyDescent="0.25">
      <c r="A7071" s="56">
        <v>36291</v>
      </c>
      <c r="E7071" s="56"/>
      <c r="F7071" s="56"/>
    </row>
    <row r="7072" spans="1:6" x14ac:dyDescent="0.25">
      <c r="A7072" s="56">
        <v>36292</v>
      </c>
      <c r="E7072" s="56"/>
      <c r="F7072" s="56"/>
    </row>
    <row r="7073" spans="1:6" x14ac:dyDescent="0.25">
      <c r="A7073" s="56">
        <v>36293</v>
      </c>
      <c r="E7073" s="56"/>
      <c r="F7073" s="56"/>
    </row>
    <row r="7074" spans="1:6" x14ac:dyDescent="0.25">
      <c r="A7074" s="56">
        <v>36294</v>
      </c>
      <c r="E7074" s="56"/>
      <c r="F7074" s="56"/>
    </row>
    <row r="7075" spans="1:6" x14ac:dyDescent="0.25">
      <c r="A7075" s="56">
        <v>36295</v>
      </c>
      <c r="E7075" s="56"/>
      <c r="F7075" s="56"/>
    </row>
    <row r="7076" spans="1:6" x14ac:dyDescent="0.25">
      <c r="A7076" s="56">
        <v>36296</v>
      </c>
      <c r="E7076" s="56"/>
      <c r="F7076" s="56"/>
    </row>
    <row r="7077" spans="1:6" x14ac:dyDescent="0.25">
      <c r="A7077" s="56">
        <v>36297</v>
      </c>
      <c r="E7077" s="56"/>
      <c r="F7077" s="56"/>
    </row>
    <row r="7078" spans="1:6" x14ac:dyDescent="0.25">
      <c r="A7078" s="56">
        <v>36298</v>
      </c>
      <c r="E7078" s="56"/>
      <c r="F7078" s="56"/>
    </row>
    <row r="7079" spans="1:6" x14ac:dyDescent="0.25">
      <c r="A7079" s="56">
        <v>36299</v>
      </c>
      <c r="E7079" s="56"/>
      <c r="F7079" s="56"/>
    </row>
    <row r="7080" spans="1:6" x14ac:dyDescent="0.25">
      <c r="A7080" s="56">
        <v>36300</v>
      </c>
      <c r="E7080" s="56"/>
      <c r="F7080" s="56"/>
    </row>
    <row r="7081" spans="1:6" x14ac:dyDescent="0.25">
      <c r="A7081" s="56">
        <v>36301</v>
      </c>
      <c r="E7081" s="56"/>
      <c r="F7081" s="56"/>
    </row>
    <row r="7082" spans="1:6" x14ac:dyDescent="0.25">
      <c r="A7082" s="56">
        <v>36302</v>
      </c>
      <c r="E7082" s="56"/>
      <c r="F7082" s="56"/>
    </row>
    <row r="7083" spans="1:6" x14ac:dyDescent="0.25">
      <c r="A7083" s="56">
        <v>36303</v>
      </c>
      <c r="E7083" s="56"/>
      <c r="F7083" s="56"/>
    </row>
    <row r="7084" spans="1:6" x14ac:dyDescent="0.25">
      <c r="A7084" s="56">
        <v>36304</v>
      </c>
      <c r="E7084" s="56"/>
      <c r="F7084" s="56"/>
    </row>
    <row r="7085" spans="1:6" x14ac:dyDescent="0.25">
      <c r="A7085" s="56">
        <v>36305</v>
      </c>
      <c r="E7085" s="56"/>
      <c r="F7085" s="56"/>
    </row>
    <row r="7086" spans="1:6" x14ac:dyDescent="0.25">
      <c r="A7086" s="56">
        <v>36306</v>
      </c>
      <c r="E7086" s="56"/>
      <c r="F7086" s="56"/>
    </row>
    <row r="7087" spans="1:6" x14ac:dyDescent="0.25">
      <c r="A7087" s="56">
        <v>36307</v>
      </c>
      <c r="E7087" s="56"/>
      <c r="F7087" s="56"/>
    </row>
    <row r="7088" spans="1:6" x14ac:dyDescent="0.25">
      <c r="A7088" s="56">
        <v>36308</v>
      </c>
      <c r="E7088" s="56"/>
      <c r="F7088" s="56"/>
    </row>
    <row r="7089" spans="1:6" x14ac:dyDescent="0.25">
      <c r="A7089" s="56">
        <v>36309</v>
      </c>
      <c r="E7089" s="56"/>
      <c r="F7089" s="56"/>
    </row>
    <row r="7090" spans="1:6" x14ac:dyDescent="0.25">
      <c r="A7090" s="56">
        <v>36310</v>
      </c>
      <c r="E7090" s="56"/>
      <c r="F7090" s="56"/>
    </row>
    <row r="7091" spans="1:6" x14ac:dyDescent="0.25">
      <c r="A7091" s="56">
        <v>36311</v>
      </c>
      <c r="E7091" s="56"/>
      <c r="F7091" s="56"/>
    </row>
    <row r="7092" spans="1:6" x14ac:dyDescent="0.25">
      <c r="A7092" s="56">
        <v>36312</v>
      </c>
      <c r="E7092" s="56"/>
      <c r="F7092" s="56"/>
    </row>
    <row r="7093" spans="1:6" x14ac:dyDescent="0.25">
      <c r="A7093" s="56">
        <v>36313</v>
      </c>
      <c r="E7093" s="56"/>
      <c r="F7093" s="56"/>
    </row>
    <row r="7094" spans="1:6" x14ac:dyDescent="0.25">
      <c r="A7094" s="56">
        <v>36314</v>
      </c>
      <c r="E7094" s="56"/>
      <c r="F7094" s="56"/>
    </row>
    <row r="7095" spans="1:6" x14ac:dyDescent="0.25">
      <c r="A7095" s="56">
        <v>36315</v>
      </c>
      <c r="E7095" s="56"/>
      <c r="F7095" s="56"/>
    </row>
    <row r="7096" spans="1:6" x14ac:dyDescent="0.25">
      <c r="A7096" s="56">
        <v>36316</v>
      </c>
      <c r="E7096" s="56"/>
      <c r="F7096" s="56"/>
    </row>
    <row r="7097" spans="1:6" x14ac:dyDescent="0.25">
      <c r="A7097" s="56">
        <v>36317</v>
      </c>
      <c r="E7097" s="56"/>
      <c r="F7097" s="56"/>
    </row>
    <row r="7098" spans="1:6" x14ac:dyDescent="0.25">
      <c r="A7098" s="56">
        <v>36318</v>
      </c>
      <c r="E7098" s="56"/>
      <c r="F7098" s="56"/>
    </row>
    <row r="7099" spans="1:6" x14ac:dyDescent="0.25">
      <c r="A7099" s="56">
        <v>36319</v>
      </c>
      <c r="E7099" s="56"/>
      <c r="F7099" s="56"/>
    </row>
    <row r="7100" spans="1:6" x14ac:dyDescent="0.25">
      <c r="A7100" s="56">
        <v>36320</v>
      </c>
      <c r="E7100" s="56"/>
      <c r="F7100" s="56"/>
    </row>
    <row r="7101" spans="1:6" x14ac:dyDescent="0.25">
      <c r="A7101" s="56">
        <v>36321</v>
      </c>
      <c r="E7101" s="56"/>
      <c r="F7101" s="56"/>
    </row>
    <row r="7102" spans="1:6" x14ac:dyDescent="0.25">
      <c r="A7102" s="56">
        <v>36322</v>
      </c>
      <c r="E7102" s="56"/>
      <c r="F7102" s="56"/>
    </row>
    <row r="7103" spans="1:6" x14ac:dyDescent="0.25">
      <c r="A7103" s="56">
        <v>36323</v>
      </c>
      <c r="E7103" s="56"/>
      <c r="F7103" s="56"/>
    </row>
    <row r="7104" spans="1:6" x14ac:dyDescent="0.25">
      <c r="A7104" s="56">
        <v>36324</v>
      </c>
      <c r="E7104" s="56"/>
      <c r="F7104" s="56"/>
    </row>
    <row r="7105" spans="1:6" x14ac:dyDescent="0.25">
      <c r="A7105" s="56">
        <v>36325</v>
      </c>
      <c r="E7105" s="56"/>
      <c r="F7105" s="56"/>
    </row>
    <row r="7106" spans="1:6" x14ac:dyDescent="0.25">
      <c r="A7106" s="56">
        <v>36326</v>
      </c>
      <c r="E7106" s="56"/>
      <c r="F7106" s="56"/>
    </row>
    <row r="7107" spans="1:6" x14ac:dyDescent="0.25">
      <c r="A7107" s="56">
        <v>36327</v>
      </c>
      <c r="E7107" s="56"/>
      <c r="F7107" s="56"/>
    </row>
    <row r="7108" spans="1:6" x14ac:dyDescent="0.25">
      <c r="A7108" s="56">
        <v>36328</v>
      </c>
      <c r="E7108" s="56"/>
      <c r="F7108" s="56"/>
    </row>
    <row r="7109" spans="1:6" x14ac:dyDescent="0.25">
      <c r="A7109" s="56">
        <v>36329</v>
      </c>
      <c r="E7109" s="56"/>
      <c r="F7109" s="56"/>
    </row>
    <row r="7110" spans="1:6" x14ac:dyDescent="0.25">
      <c r="A7110" s="56">
        <v>36330</v>
      </c>
      <c r="E7110" s="56"/>
      <c r="F7110" s="56"/>
    </row>
    <row r="7111" spans="1:6" x14ac:dyDescent="0.25">
      <c r="A7111" s="56">
        <v>36331</v>
      </c>
      <c r="E7111" s="56"/>
      <c r="F7111" s="56"/>
    </row>
    <row r="7112" spans="1:6" x14ac:dyDescent="0.25">
      <c r="A7112" s="56">
        <v>36332</v>
      </c>
      <c r="E7112" s="56"/>
      <c r="F7112" s="56"/>
    </row>
    <row r="7113" spans="1:6" x14ac:dyDescent="0.25">
      <c r="A7113" s="56">
        <v>36333</v>
      </c>
      <c r="E7113" s="56"/>
      <c r="F7113" s="56"/>
    </row>
    <row r="7114" spans="1:6" x14ac:dyDescent="0.25">
      <c r="A7114" s="56">
        <v>36334</v>
      </c>
      <c r="E7114" s="56"/>
      <c r="F7114" s="56"/>
    </row>
    <row r="7115" spans="1:6" x14ac:dyDescent="0.25">
      <c r="A7115" s="56">
        <v>36335</v>
      </c>
      <c r="E7115" s="56"/>
      <c r="F7115" s="56"/>
    </row>
    <row r="7116" spans="1:6" x14ac:dyDescent="0.25">
      <c r="A7116" s="56">
        <v>36336</v>
      </c>
      <c r="E7116" s="56"/>
      <c r="F7116" s="56"/>
    </row>
    <row r="7117" spans="1:6" x14ac:dyDescent="0.25">
      <c r="A7117" s="56">
        <v>36337</v>
      </c>
      <c r="E7117" s="56"/>
      <c r="F7117" s="56"/>
    </row>
    <row r="7118" spans="1:6" x14ac:dyDescent="0.25">
      <c r="A7118" s="56">
        <v>36338</v>
      </c>
      <c r="E7118" s="56"/>
      <c r="F7118" s="56"/>
    </row>
    <row r="7119" spans="1:6" x14ac:dyDescent="0.25">
      <c r="A7119" s="56">
        <v>36339</v>
      </c>
      <c r="E7119" s="56"/>
      <c r="F7119" s="56"/>
    </row>
    <row r="7120" spans="1:6" x14ac:dyDescent="0.25">
      <c r="A7120" s="56">
        <v>36340</v>
      </c>
      <c r="E7120" s="56"/>
      <c r="F7120" s="56"/>
    </row>
    <row r="7121" spans="1:6" x14ac:dyDescent="0.25">
      <c r="A7121" s="56">
        <v>36341</v>
      </c>
      <c r="E7121" s="56"/>
      <c r="F7121" s="56"/>
    </row>
    <row r="7122" spans="1:6" x14ac:dyDescent="0.25">
      <c r="A7122" s="56">
        <v>36342</v>
      </c>
      <c r="E7122" s="56"/>
      <c r="F7122" s="56"/>
    </row>
    <row r="7123" spans="1:6" x14ac:dyDescent="0.25">
      <c r="A7123" s="56">
        <v>36343</v>
      </c>
      <c r="E7123" s="56"/>
      <c r="F7123" s="56"/>
    </row>
    <row r="7124" spans="1:6" x14ac:dyDescent="0.25">
      <c r="A7124" s="56">
        <v>36344</v>
      </c>
      <c r="E7124" s="56"/>
      <c r="F7124" s="56"/>
    </row>
    <row r="7125" spans="1:6" x14ac:dyDescent="0.25">
      <c r="A7125" s="56">
        <v>36345</v>
      </c>
      <c r="E7125" s="56"/>
      <c r="F7125" s="56"/>
    </row>
    <row r="7126" spans="1:6" x14ac:dyDescent="0.25">
      <c r="A7126" s="56">
        <v>36346</v>
      </c>
      <c r="E7126" s="56"/>
      <c r="F7126" s="56"/>
    </row>
    <row r="7127" spans="1:6" x14ac:dyDescent="0.25">
      <c r="A7127" s="56">
        <v>36347</v>
      </c>
      <c r="E7127" s="56"/>
      <c r="F7127" s="56"/>
    </row>
    <row r="7128" spans="1:6" x14ac:dyDescent="0.25">
      <c r="A7128" s="56">
        <v>36348</v>
      </c>
      <c r="E7128" s="56"/>
      <c r="F7128" s="56"/>
    </row>
    <row r="7129" spans="1:6" x14ac:dyDescent="0.25">
      <c r="A7129" s="56">
        <v>36349</v>
      </c>
      <c r="E7129" s="56"/>
      <c r="F7129" s="56"/>
    </row>
    <row r="7130" spans="1:6" x14ac:dyDescent="0.25">
      <c r="A7130" s="56">
        <v>36350</v>
      </c>
      <c r="E7130" s="56"/>
      <c r="F7130" s="56"/>
    </row>
    <row r="7131" spans="1:6" x14ac:dyDescent="0.25">
      <c r="A7131" s="56">
        <v>36351</v>
      </c>
      <c r="E7131" s="56"/>
      <c r="F7131" s="56"/>
    </row>
    <row r="7132" spans="1:6" x14ac:dyDescent="0.25">
      <c r="A7132" s="56">
        <v>36352</v>
      </c>
      <c r="E7132" s="56"/>
      <c r="F7132" s="56"/>
    </row>
    <row r="7133" spans="1:6" x14ac:dyDescent="0.25">
      <c r="A7133" s="56">
        <v>36353</v>
      </c>
      <c r="E7133" s="56"/>
      <c r="F7133" s="56"/>
    </row>
    <row r="7134" spans="1:6" x14ac:dyDescent="0.25">
      <c r="A7134" s="56">
        <v>36354</v>
      </c>
      <c r="E7134" s="56"/>
      <c r="F7134" s="56"/>
    </row>
    <row r="7135" spans="1:6" x14ac:dyDescent="0.25">
      <c r="A7135" s="56">
        <v>36355</v>
      </c>
      <c r="E7135" s="56"/>
      <c r="F7135" s="56"/>
    </row>
    <row r="7136" spans="1:6" x14ac:dyDescent="0.25">
      <c r="A7136" s="56">
        <v>36356</v>
      </c>
      <c r="E7136" s="56"/>
      <c r="F7136" s="56"/>
    </row>
    <row r="7137" spans="1:6" x14ac:dyDescent="0.25">
      <c r="A7137" s="56">
        <v>36357</v>
      </c>
      <c r="E7137" s="56"/>
      <c r="F7137" s="56"/>
    </row>
    <row r="7138" spans="1:6" x14ac:dyDescent="0.25">
      <c r="A7138" s="56">
        <v>36358</v>
      </c>
      <c r="E7138" s="56"/>
      <c r="F7138" s="56"/>
    </row>
    <row r="7139" spans="1:6" x14ac:dyDescent="0.25">
      <c r="A7139" s="56">
        <v>36359</v>
      </c>
      <c r="E7139" s="56"/>
      <c r="F7139" s="56"/>
    </row>
    <row r="7140" spans="1:6" x14ac:dyDescent="0.25">
      <c r="A7140" s="56">
        <v>36360</v>
      </c>
      <c r="E7140" s="56"/>
      <c r="F7140" s="56"/>
    </row>
    <row r="7141" spans="1:6" x14ac:dyDescent="0.25">
      <c r="A7141" s="56">
        <v>36361</v>
      </c>
      <c r="E7141" s="56"/>
      <c r="F7141" s="56"/>
    </row>
    <row r="7142" spans="1:6" x14ac:dyDescent="0.25">
      <c r="A7142" s="56">
        <v>36362</v>
      </c>
      <c r="E7142" s="56"/>
      <c r="F7142" s="56"/>
    </row>
    <row r="7143" spans="1:6" x14ac:dyDescent="0.25">
      <c r="A7143" s="56">
        <v>36363</v>
      </c>
      <c r="E7143" s="56"/>
      <c r="F7143" s="56"/>
    </row>
    <row r="7144" spans="1:6" x14ac:dyDescent="0.25">
      <c r="A7144" s="56">
        <v>36364</v>
      </c>
      <c r="E7144" s="56"/>
      <c r="F7144" s="56"/>
    </row>
    <row r="7145" spans="1:6" x14ac:dyDescent="0.25">
      <c r="A7145" s="56">
        <v>36365</v>
      </c>
      <c r="E7145" s="56"/>
      <c r="F7145" s="56"/>
    </row>
    <row r="7146" spans="1:6" x14ac:dyDescent="0.25">
      <c r="A7146" s="56">
        <v>36366</v>
      </c>
      <c r="E7146" s="56"/>
      <c r="F7146" s="56"/>
    </row>
    <row r="7147" spans="1:6" x14ac:dyDescent="0.25">
      <c r="A7147" s="56">
        <v>36367</v>
      </c>
      <c r="E7147" s="56"/>
      <c r="F7147" s="56"/>
    </row>
    <row r="7148" spans="1:6" x14ac:dyDescent="0.25">
      <c r="A7148" s="56">
        <v>36368</v>
      </c>
      <c r="E7148" s="56"/>
      <c r="F7148" s="56"/>
    </row>
    <row r="7149" spans="1:6" x14ac:dyDescent="0.25">
      <c r="A7149" s="56">
        <v>36369</v>
      </c>
      <c r="E7149" s="56"/>
      <c r="F7149" s="56"/>
    </row>
    <row r="7150" spans="1:6" x14ac:dyDescent="0.25">
      <c r="A7150" s="56">
        <v>36370</v>
      </c>
      <c r="E7150" s="56"/>
      <c r="F7150" s="56"/>
    </row>
    <row r="7151" spans="1:6" x14ac:dyDescent="0.25">
      <c r="A7151" s="56">
        <v>36371</v>
      </c>
      <c r="E7151" s="56"/>
      <c r="F7151" s="56"/>
    </row>
    <row r="7152" spans="1:6" x14ac:dyDescent="0.25">
      <c r="A7152" s="56">
        <v>36372</v>
      </c>
      <c r="E7152" s="56"/>
      <c r="F7152" s="56"/>
    </row>
    <row r="7153" spans="1:6" x14ac:dyDescent="0.25">
      <c r="A7153" s="56">
        <v>36373</v>
      </c>
      <c r="E7153" s="56"/>
      <c r="F7153" s="56"/>
    </row>
    <row r="7154" spans="1:6" x14ac:dyDescent="0.25">
      <c r="A7154" s="56">
        <v>36374</v>
      </c>
      <c r="E7154" s="56"/>
      <c r="F7154" s="56"/>
    </row>
    <row r="7155" spans="1:6" x14ac:dyDescent="0.25">
      <c r="A7155" s="56">
        <v>36375</v>
      </c>
      <c r="E7155" s="56"/>
      <c r="F7155" s="56"/>
    </row>
    <row r="7156" spans="1:6" x14ac:dyDescent="0.25">
      <c r="A7156" s="56">
        <v>36376</v>
      </c>
      <c r="E7156" s="56"/>
      <c r="F7156" s="56"/>
    </row>
    <row r="7157" spans="1:6" x14ac:dyDescent="0.25">
      <c r="A7157" s="56">
        <v>36377</v>
      </c>
      <c r="E7157" s="56"/>
      <c r="F7157" s="56"/>
    </row>
    <row r="7158" spans="1:6" x14ac:dyDescent="0.25">
      <c r="A7158" s="56">
        <v>36378</v>
      </c>
      <c r="E7158" s="56"/>
      <c r="F7158" s="56"/>
    </row>
    <row r="7159" spans="1:6" x14ac:dyDescent="0.25">
      <c r="A7159" s="56">
        <v>36379</v>
      </c>
      <c r="E7159" s="56"/>
      <c r="F7159" s="56"/>
    </row>
    <row r="7160" spans="1:6" x14ac:dyDescent="0.25">
      <c r="A7160" s="56">
        <v>36380</v>
      </c>
      <c r="E7160" s="56"/>
      <c r="F7160" s="56"/>
    </row>
    <row r="7161" spans="1:6" x14ac:dyDescent="0.25">
      <c r="A7161" s="56">
        <v>36381</v>
      </c>
      <c r="E7161" s="56"/>
      <c r="F7161" s="56"/>
    </row>
    <row r="7162" spans="1:6" x14ac:dyDescent="0.25">
      <c r="A7162" s="56">
        <v>36382</v>
      </c>
      <c r="E7162" s="56"/>
      <c r="F7162" s="56"/>
    </row>
    <row r="7163" spans="1:6" x14ac:dyDescent="0.25">
      <c r="A7163" s="56">
        <v>36383</v>
      </c>
      <c r="E7163" s="56"/>
      <c r="F7163" s="56"/>
    </row>
    <row r="7164" spans="1:6" x14ac:dyDescent="0.25">
      <c r="A7164" s="56">
        <v>36384</v>
      </c>
      <c r="E7164" s="56"/>
      <c r="F7164" s="56"/>
    </row>
    <row r="7165" spans="1:6" x14ac:dyDescent="0.25">
      <c r="A7165" s="56">
        <v>36385</v>
      </c>
      <c r="E7165" s="56"/>
      <c r="F7165" s="56"/>
    </row>
    <row r="7166" spans="1:6" x14ac:dyDescent="0.25">
      <c r="A7166" s="56">
        <v>36386</v>
      </c>
      <c r="E7166" s="56"/>
      <c r="F7166" s="56"/>
    </row>
    <row r="7167" spans="1:6" x14ac:dyDescent="0.25">
      <c r="A7167" s="56">
        <v>36387</v>
      </c>
      <c r="E7167" s="56"/>
      <c r="F7167" s="56"/>
    </row>
    <row r="7168" spans="1:6" x14ac:dyDescent="0.25">
      <c r="A7168" s="56">
        <v>36388</v>
      </c>
      <c r="E7168" s="56"/>
      <c r="F7168" s="56"/>
    </row>
    <row r="7169" spans="1:6" x14ac:dyDescent="0.25">
      <c r="A7169" s="56">
        <v>36389</v>
      </c>
      <c r="E7169" s="56"/>
      <c r="F7169" s="56"/>
    </row>
    <row r="7170" spans="1:6" x14ac:dyDescent="0.25">
      <c r="A7170" s="56">
        <v>36390</v>
      </c>
      <c r="E7170" s="56"/>
      <c r="F7170" s="56"/>
    </row>
    <row r="7171" spans="1:6" x14ac:dyDescent="0.25">
      <c r="A7171" s="56">
        <v>36391</v>
      </c>
      <c r="E7171" s="56"/>
      <c r="F7171" s="56"/>
    </row>
    <row r="7172" spans="1:6" x14ac:dyDescent="0.25">
      <c r="A7172" s="56">
        <v>36392</v>
      </c>
      <c r="E7172" s="56"/>
      <c r="F7172" s="56"/>
    </row>
    <row r="7173" spans="1:6" x14ac:dyDescent="0.25">
      <c r="A7173" s="56">
        <v>36393</v>
      </c>
      <c r="E7173" s="56"/>
      <c r="F7173" s="56"/>
    </row>
    <row r="7174" spans="1:6" x14ac:dyDescent="0.25">
      <c r="A7174" s="56">
        <v>36394</v>
      </c>
      <c r="E7174" s="56"/>
      <c r="F7174" s="56"/>
    </row>
    <row r="7175" spans="1:6" x14ac:dyDescent="0.25">
      <c r="A7175" s="56">
        <v>36395</v>
      </c>
      <c r="E7175" s="56"/>
      <c r="F7175" s="56"/>
    </row>
    <row r="7176" spans="1:6" x14ac:dyDescent="0.25">
      <c r="A7176" s="56">
        <v>36396</v>
      </c>
      <c r="E7176" s="56"/>
      <c r="F7176" s="56"/>
    </row>
    <row r="7177" spans="1:6" x14ac:dyDescent="0.25">
      <c r="A7177" s="56">
        <v>36397</v>
      </c>
      <c r="E7177" s="56"/>
      <c r="F7177" s="56"/>
    </row>
    <row r="7178" spans="1:6" x14ac:dyDescent="0.25">
      <c r="A7178" s="56">
        <v>36398</v>
      </c>
      <c r="E7178" s="56"/>
      <c r="F7178" s="56"/>
    </row>
    <row r="7179" spans="1:6" x14ac:dyDescent="0.25">
      <c r="A7179" s="56">
        <v>36399</v>
      </c>
      <c r="E7179" s="56"/>
      <c r="F7179" s="56"/>
    </row>
    <row r="7180" spans="1:6" x14ac:dyDescent="0.25">
      <c r="A7180" s="56">
        <v>36400</v>
      </c>
      <c r="E7180" s="56"/>
      <c r="F7180" s="56"/>
    </row>
    <row r="7181" spans="1:6" x14ac:dyDescent="0.25">
      <c r="A7181" s="56">
        <v>36401</v>
      </c>
      <c r="E7181" s="56"/>
      <c r="F7181" s="56"/>
    </row>
    <row r="7182" spans="1:6" x14ac:dyDescent="0.25">
      <c r="A7182" s="56">
        <v>36402</v>
      </c>
      <c r="E7182" s="56"/>
      <c r="F7182" s="56"/>
    </row>
    <row r="7183" spans="1:6" x14ac:dyDescent="0.25">
      <c r="A7183" s="56">
        <v>36403</v>
      </c>
      <c r="E7183" s="56"/>
      <c r="F7183" s="56"/>
    </row>
    <row r="7184" spans="1:6" x14ac:dyDescent="0.25">
      <c r="A7184" s="56">
        <v>36404</v>
      </c>
      <c r="E7184" s="56"/>
      <c r="F7184" s="56"/>
    </row>
    <row r="7185" spans="1:6" x14ac:dyDescent="0.25">
      <c r="A7185" s="56">
        <v>36405</v>
      </c>
      <c r="E7185" s="56"/>
      <c r="F7185" s="56"/>
    </row>
    <row r="7186" spans="1:6" x14ac:dyDescent="0.25">
      <c r="A7186" s="56">
        <v>36406</v>
      </c>
      <c r="E7186" s="56"/>
      <c r="F7186" s="56"/>
    </row>
    <row r="7187" spans="1:6" x14ac:dyDescent="0.25">
      <c r="A7187" s="56">
        <v>36407</v>
      </c>
      <c r="E7187" s="56"/>
      <c r="F7187" s="56"/>
    </row>
    <row r="7188" spans="1:6" x14ac:dyDescent="0.25">
      <c r="A7188" s="56">
        <v>36408</v>
      </c>
      <c r="E7188" s="56"/>
      <c r="F7188" s="56"/>
    </row>
    <row r="7189" spans="1:6" x14ac:dyDescent="0.25">
      <c r="A7189" s="56">
        <v>36409</v>
      </c>
      <c r="E7189" s="56"/>
      <c r="F7189" s="56"/>
    </row>
    <row r="7190" spans="1:6" x14ac:dyDescent="0.25">
      <c r="A7190" s="56">
        <v>36410</v>
      </c>
      <c r="E7190" s="56"/>
      <c r="F7190" s="56"/>
    </row>
    <row r="7191" spans="1:6" x14ac:dyDescent="0.25">
      <c r="A7191" s="56">
        <v>36411</v>
      </c>
      <c r="E7191" s="56"/>
      <c r="F7191" s="56"/>
    </row>
    <row r="7192" spans="1:6" x14ac:dyDescent="0.25">
      <c r="A7192" s="56">
        <v>36412</v>
      </c>
      <c r="E7192" s="56"/>
      <c r="F7192" s="56"/>
    </row>
    <row r="7193" spans="1:6" x14ac:dyDescent="0.25">
      <c r="A7193" s="56">
        <v>36413</v>
      </c>
      <c r="E7193" s="56"/>
      <c r="F7193" s="56"/>
    </row>
    <row r="7194" spans="1:6" x14ac:dyDescent="0.25">
      <c r="A7194" s="56">
        <v>36414</v>
      </c>
      <c r="E7194" s="56"/>
      <c r="F7194" s="56"/>
    </row>
    <row r="7195" spans="1:6" x14ac:dyDescent="0.25">
      <c r="A7195" s="56">
        <v>36415</v>
      </c>
      <c r="E7195" s="56"/>
      <c r="F7195" s="56"/>
    </row>
    <row r="7196" spans="1:6" x14ac:dyDescent="0.25">
      <c r="A7196" s="56">
        <v>36416</v>
      </c>
      <c r="E7196" s="56"/>
      <c r="F7196" s="56"/>
    </row>
    <row r="7197" spans="1:6" x14ac:dyDescent="0.25">
      <c r="A7197" s="56">
        <v>36417</v>
      </c>
      <c r="E7197" s="56"/>
      <c r="F7197" s="56"/>
    </row>
    <row r="7198" spans="1:6" x14ac:dyDescent="0.25">
      <c r="A7198" s="56">
        <v>36418</v>
      </c>
      <c r="E7198" s="56"/>
      <c r="F7198" s="56"/>
    </row>
    <row r="7199" spans="1:6" x14ac:dyDescent="0.25">
      <c r="A7199" s="56">
        <v>36419</v>
      </c>
      <c r="E7199" s="56"/>
      <c r="F7199" s="56"/>
    </row>
    <row r="7200" spans="1:6" x14ac:dyDescent="0.25">
      <c r="A7200" s="56">
        <v>36420</v>
      </c>
      <c r="E7200" s="56"/>
      <c r="F7200" s="56"/>
    </row>
    <row r="7201" spans="1:6" x14ac:dyDescent="0.25">
      <c r="A7201" s="56">
        <v>36421</v>
      </c>
      <c r="E7201" s="56"/>
      <c r="F7201" s="56"/>
    </row>
    <row r="7202" spans="1:6" x14ac:dyDescent="0.25">
      <c r="A7202" s="56">
        <v>36422</v>
      </c>
      <c r="E7202" s="56"/>
      <c r="F7202" s="56"/>
    </row>
    <row r="7203" spans="1:6" x14ac:dyDescent="0.25">
      <c r="A7203" s="56">
        <v>36423</v>
      </c>
      <c r="E7203" s="56"/>
      <c r="F7203" s="56"/>
    </row>
    <row r="7204" spans="1:6" x14ac:dyDescent="0.25">
      <c r="A7204" s="56">
        <v>36424</v>
      </c>
      <c r="E7204" s="56"/>
      <c r="F7204" s="56"/>
    </row>
    <row r="7205" spans="1:6" x14ac:dyDescent="0.25">
      <c r="A7205" s="56">
        <v>36425</v>
      </c>
      <c r="E7205" s="56"/>
      <c r="F7205" s="56"/>
    </row>
    <row r="7206" spans="1:6" x14ac:dyDescent="0.25">
      <c r="A7206" s="56">
        <v>36426</v>
      </c>
      <c r="E7206" s="56"/>
      <c r="F7206" s="56"/>
    </row>
    <row r="7207" spans="1:6" x14ac:dyDescent="0.25">
      <c r="A7207" s="56">
        <v>36427</v>
      </c>
      <c r="E7207" s="56"/>
      <c r="F7207" s="56"/>
    </row>
    <row r="7208" spans="1:6" x14ac:dyDescent="0.25">
      <c r="A7208" s="56">
        <v>36428</v>
      </c>
      <c r="E7208" s="56"/>
      <c r="F7208" s="56"/>
    </row>
    <row r="7209" spans="1:6" x14ac:dyDescent="0.25">
      <c r="A7209" s="56">
        <v>36429</v>
      </c>
      <c r="E7209" s="56"/>
      <c r="F7209" s="56"/>
    </row>
    <row r="7210" spans="1:6" x14ac:dyDescent="0.25">
      <c r="A7210" s="56">
        <v>36430</v>
      </c>
      <c r="E7210" s="56"/>
      <c r="F7210" s="56"/>
    </row>
    <row r="7211" spans="1:6" x14ac:dyDescent="0.25">
      <c r="A7211" s="56">
        <v>36431</v>
      </c>
      <c r="E7211" s="56"/>
      <c r="F7211" s="56"/>
    </row>
    <row r="7212" spans="1:6" x14ac:dyDescent="0.25">
      <c r="A7212" s="56">
        <v>36432</v>
      </c>
      <c r="E7212" s="56"/>
      <c r="F7212" s="56"/>
    </row>
    <row r="7213" spans="1:6" x14ac:dyDescent="0.25">
      <c r="A7213" s="56">
        <v>36433</v>
      </c>
      <c r="E7213" s="56"/>
      <c r="F7213" s="56"/>
    </row>
    <row r="7214" spans="1:6" x14ac:dyDescent="0.25">
      <c r="A7214" s="56">
        <v>36434</v>
      </c>
      <c r="E7214" s="56"/>
      <c r="F7214" s="56"/>
    </row>
    <row r="7215" spans="1:6" x14ac:dyDescent="0.25">
      <c r="A7215" s="56">
        <v>36435</v>
      </c>
      <c r="E7215" s="56"/>
      <c r="F7215" s="56"/>
    </row>
    <row r="7216" spans="1:6" x14ac:dyDescent="0.25">
      <c r="A7216" s="56">
        <v>36436</v>
      </c>
      <c r="E7216" s="56"/>
      <c r="F7216" s="56"/>
    </row>
    <row r="7217" spans="1:6" x14ac:dyDescent="0.25">
      <c r="A7217" s="56">
        <v>36437</v>
      </c>
      <c r="E7217" s="56"/>
      <c r="F7217" s="56"/>
    </row>
    <row r="7218" spans="1:6" x14ac:dyDescent="0.25">
      <c r="A7218" s="56">
        <v>36438</v>
      </c>
      <c r="E7218" s="56"/>
      <c r="F7218" s="56"/>
    </row>
    <row r="7219" spans="1:6" x14ac:dyDescent="0.25">
      <c r="A7219" s="56">
        <v>36439</v>
      </c>
      <c r="E7219" s="56"/>
      <c r="F7219" s="56"/>
    </row>
    <row r="7220" spans="1:6" x14ac:dyDescent="0.25">
      <c r="A7220" s="56">
        <v>36440</v>
      </c>
      <c r="E7220" s="56"/>
      <c r="F7220" s="56"/>
    </row>
    <row r="7221" spans="1:6" x14ac:dyDescent="0.25">
      <c r="A7221" s="56">
        <v>36441</v>
      </c>
      <c r="E7221" s="56"/>
      <c r="F7221" s="56"/>
    </row>
    <row r="7222" spans="1:6" x14ac:dyDescent="0.25">
      <c r="A7222" s="56">
        <v>36442</v>
      </c>
      <c r="E7222" s="56"/>
      <c r="F7222" s="56"/>
    </row>
    <row r="7223" spans="1:6" x14ac:dyDescent="0.25">
      <c r="A7223" s="56">
        <v>36443</v>
      </c>
      <c r="E7223" s="56"/>
      <c r="F7223" s="56"/>
    </row>
    <row r="7224" spans="1:6" x14ac:dyDescent="0.25">
      <c r="A7224" s="56">
        <v>36444</v>
      </c>
      <c r="E7224" s="56"/>
      <c r="F7224" s="56"/>
    </row>
    <row r="7225" spans="1:6" x14ac:dyDescent="0.25">
      <c r="A7225" s="56">
        <v>36445</v>
      </c>
      <c r="E7225" s="56"/>
      <c r="F7225" s="56"/>
    </row>
    <row r="7226" spans="1:6" x14ac:dyDescent="0.25">
      <c r="A7226" s="56">
        <v>36446</v>
      </c>
      <c r="E7226" s="56"/>
      <c r="F7226" s="56"/>
    </row>
    <row r="7227" spans="1:6" x14ac:dyDescent="0.25">
      <c r="A7227" s="56">
        <v>36447</v>
      </c>
      <c r="E7227" s="56"/>
      <c r="F7227" s="56"/>
    </row>
    <row r="7228" spans="1:6" x14ac:dyDescent="0.25">
      <c r="A7228" s="56">
        <v>36448</v>
      </c>
      <c r="E7228" s="56"/>
      <c r="F7228" s="56"/>
    </row>
    <row r="7229" spans="1:6" x14ac:dyDescent="0.25">
      <c r="A7229" s="56">
        <v>36449</v>
      </c>
      <c r="E7229" s="56"/>
      <c r="F7229" s="56"/>
    </row>
    <row r="7230" spans="1:6" x14ac:dyDescent="0.25">
      <c r="A7230" s="56">
        <v>36450</v>
      </c>
      <c r="E7230" s="56"/>
      <c r="F7230" s="56"/>
    </row>
    <row r="7231" spans="1:6" x14ac:dyDescent="0.25">
      <c r="A7231" s="56">
        <v>36451</v>
      </c>
      <c r="E7231" s="56"/>
      <c r="F7231" s="56"/>
    </row>
    <row r="7232" spans="1:6" x14ac:dyDescent="0.25">
      <c r="A7232" s="56">
        <v>36452</v>
      </c>
      <c r="E7232" s="56"/>
      <c r="F7232" s="56"/>
    </row>
    <row r="7233" spans="1:6" x14ac:dyDescent="0.25">
      <c r="A7233" s="56">
        <v>36453</v>
      </c>
      <c r="E7233" s="56"/>
      <c r="F7233" s="56"/>
    </row>
    <row r="7234" spans="1:6" x14ac:dyDescent="0.25">
      <c r="A7234" s="56">
        <v>36454</v>
      </c>
      <c r="E7234" s="56"/>
      <c r="F7234" s="56"/>
    </row>
    <row r="7235" spans="1:6" x14ac:dyDescent="0.25">
      <c r="A7235" s="56">
        <v>36455</v>
      </c>
      <c r="E7235" s="56"/>
      <c r="F7235" s="56"/>
    </row>
    <row r="7236" spans="1:6" x14ac:dyDescent="0.25">
      <c r="A7236" s="56">
        <v>36456</v>
      </c>
      <c r="E7236" s="56"/>
      <c r="F7236" s="56"/>
    </row>
    <row r="7237" spans="1:6" x14ac:dyDescent="0.25">
      <c r="A7237" s="56">
        <v>36457</v>
      </c>
      <c r="E7237" s="56"/>
      <c r="F7237" s="56"/>
    </row>
    <row r="7238" spans="1:6" x14ac:dyDescent="0.25">
      <c r="A7238" s="56">
        <v>36458</v>
      </c>
      <c r="E7238" s="56"/>
      <c r="F7238" s="56"/>
    </row>
    <row r="7239" spans="1:6" x14ac:dyDescent="0.25">
      <c r="A7239" s="56">
        <v>36459</v>
      </c>
      <c r="E7239" s="56"/>
      <c r="F7239" s="56"/>
    </row>
    <row r="7240" spans="1:6" x14ac:dyDescent="0.25">
      <c r="A7240" s="56">
        <v>36460</v>
      </c>
      <c r="E7240" s="56"/>
      <c r="F7240" s="56"/>
    </row>
    <row r="7241" spans="1:6" x14ac:dyDescent="0.25">
      <c r="A7241" s="56">
        <v>36461</v>
      </c>
      <c r="E7241" s="56"/>
      <c r="F7241" s="56"/>
    </row>
    <row r="7242" spans="1:6" x14ac:dyDescent="0.25">
      <c r="A7242" s="56">
        <v>36462</v>
      </c>
      <c r="E7242" s="56"/>
      <c r="F7242" s="56"/>
    </row>
    <row r="7243" spans="1:6" x14ac:dyDescent="0.25">
      <c r="A7243" s="56">
        <v>36463</v>
      </c>
      <c r="E7243" s="56"/>
      <c r="F7243" s="56"/>
    </row>
    <row r="7244" spans="1:6" x14ac:dyDescent="0.25">
      <c r="A7244" s="56">
        <v>36464</v>
      </c>
      <c r="E7244" s="56"/>
      <c r="F7244" s="56"/>
    </row>
    <row r="7245" spans="1:6" x14ac:dyDescent="0.25">
      <c r="A7245" s="56">
        <v>36465</v>
      </c>
      <c r="E7245" s="56"/>
      <c r="F7245" s="56"/>
    </row>
    <row r="7246" spans="1:6" x14ac:dyDescent="0.25">
      <c r="A7246" s="56">
        <v>36466</v>
      </c>
      <c r="E7246" s="56"/>
      <c r="F7246" s="56"/>
    </row>
    <row r="7247" spans="1:6" x14ac:dyDescent="0.25">
      <c r="A7247" s="56">
        <v>36467</v>
      </c>
      <c r="E7247" s="56"/>
      <c r="F7247" s="56"/>
    </row>
    <row r="7248" spans="1:6" x14ac:dyDescent="0.25">
      <c r="A7248" s="56">
        <v>36468</v>
      </c>
      <c r="E7248" s="56"/>
      <c r="F7248" s="56"/>
    </row>
    <row r="7249" spans="1:6" x14ac:dyDescent="0.25">
      <c r="A7249" s="56">
        <v>36469</v>
      </c>
      <c r="E7249" s="56"/>
      <c r="F7249" s="56"/>
    </row>
    <row r="7250" spans="1:6" x14ac:dyDescent="0.25">
      <c r="A7250" s="56">
        <v>36470</v>
      </c>
      <c r="E7250" s="56"/>
      <c r="F7250" s="56"/>
    </row>
    <row r="7251" spans="1:6" x14ac:dyDescent="0.25">
      <c r="A7251" s="56">
        <v>36471</v>
      </c>
      <c r="E7251" s="56"/>
      <c r="F7251" s="56"/>
    </row>
    <row r="7252" spans="1:6" x14ac:dyDescent="0.25">
      <c r="A7252" s="56">
        <v>36472</v>
      </c>
      <c r="E7252" s="56"/>
      <c r="F7252" s="56"/>
    </row>
    <row r="7253" spans="1:6" x14ac:dyDescent="0.25">
      <c r="A7253" s="56">
        <v>36473</v>
      </c>
      <c r="E7253" s="56"/>
      <c r="F7253" s="56"/>
    </row>
    <row r="7254" spans="1:6" x14ac:dyDescent="0.25">
      <c r="A7254" s="56">
        <v>36474</v>
      </c>
      <c r="E7254" s="56"/>
      <c r="F7254" s="56"/>
    </row>
    <row r="7255" spans="1:6" x14ac:dyDescent="0.25">
      <c r="A7255" s="56">
        <v>36475</v>
      </c>
      <c r="E7255" s="56"/>
      <c r="F7255" s="56"/>
    </row>
    <row r="7256" spans="1:6" x14ac:dyDescent="0.25">
      <c r="A7256" s="56">
        <v>36476</v>
      </c>
      <c r="E7256" s="56"/>
      <c r="F7256" s="56"/>
    </row>
    <row r="7257" spans="1:6" x14ac:dyDescent="0.25">
      <c r="A7257" s="56">
        <v>36477</v>
      </c>
      <c r="E7257" s="56"/>
      <c r="F7257" s="56"/>
    </row>
    <row r="7258" spans="1:6" x14ac:dyDescent="0.25">
      <c r="A7258" s="56">
        <v>36478</v>
      </c>
      <c r="E7258" s="56"/>
      <c r="F7258" s="56"/>
    </row>
    <row r="7259" spans="1:6" x14ac:dyDescent="0.25">
      <c r="A7259" s="56">
        <v>36479</v>
      </c>
      <c r="E7259" s="56"/>
      <c r="F7259" s="56"/>
    </row>
    <row r="7260" spans="1:6" x14ac:dyDescent="0.25">
      <c r="A7260" s="56">
        <v>36480</v>
      </c>
      <c r="E7260" s="56"/>
      <c r="F7260" s="56"/>
    </row>
    <row r="7261" spans="1:6" x14ac:dyDescent="0.25">
      <c r="A7261" s="56">
        <v>36481</v>
      </c>
      <c r="E7261" s="56"/>
      <c r="F7261" s="56"/>
    </row>
    <row r="7262" spans="1:6" x14ac:dyDescent="0.25">
      <c r="A7262" s="56">
        <v>36482</v>
      </c>
      <c r="E7262" s="56"/>
      <c r="F7262" s="56"/>
    </row>
    <row r="7263" spans="1:6" x14ac:dyDescent="0.25">
      <c r="A7263" s="56">
        <v>36483</v>
      </c>
      <c r="E7263" s="56"/>
      <c r="F7263" s="56"/>
    </row>
    <row r="7264" spans="1:6" x14ac:dyDescent="0.25">
      <c r="A7264" s="56">
        <v>36484</v>
      </c>
      <c r="E7264" s="56"/>
      <c r="F7264" s="56"/>
    </row>
    <row r="7265" spans="1:6" x14ac:dyDescent="0.25">
      <c r="A7265" s="56">
        <v>36485</v>
      </c>
      <c r="E7265" s="56"/>
      <c r="F7265" s="56"/>
    </row>
    <row r="7266" spans="1:6" x14ac:dyDescent="0.25">
      <c r="A7266" s="56">
        <v>36486</v>
      </c>
      <c r="E7266" s="56"/>
      <c r="F7266" s="56"/>
    </row>
    <row r="7267" spans="1:6" x14ac:dyDescent="0.25">
      <c r="A7267" s="56">
        <v>36487</v>
      </c>
      <c r="E7267" s="56"/>
      <c r="F7267" s="56"/>
    </row>
    <row r="7268" spans="1:6" x14ac:dyDescent="0.25">
      <c r="A7268" s="56">
        <v>36488</v>
      </c>
      <c r="E7268" s="56"/>
      <c r="F7268" s="56"/>
    </row>
    <row r="7269" spans="1:6" x14ac:dyDescent="0.25">
      <c r="A7269" s="56">
        <v>36489</v>
      </c>
      <c r="E7269" s="56"/>
      <c r="F7269" s="56"/>
    </row>
    <row r="7270" spans="1:6" x14ac:dyDescent="0.25">
      <c r="A7270" s="56">
        <v>36490</v>
      </c>
      <c r="E7270" s="56"/>
      <c r="F7270" s="56"/>
    </row>
    <row r="7271" spans="1:6" x14ac:dyDescent="0.25">
      <c r="A7271" s="56">
        <v>36491</v>
      </c>
      <c r="E7271" s="56"/>
      <c r="F7271" s="56"/>
    </row>
    <row r="7272" spans="1:6" x14ac:dyDescent="0.25">
      <c r="A7272" s="56">
        <v>36492</v>
      </c>
      <c r="E7272" s="56"/>
      <c r="F7272" s="56"/>
    </row>
    <row r="7273" spans="1:6" x14ac:dyDescent="0.25">
      <c r="A7273" s="56">
        <v>36493</v>
      </c>
      <c r="E7273" s="56"/>
      <c r="F7273" s="56"/>
    </row>
    <row r="7274" spans="1:6" x14ac:dyDescent="0.25">
      <c r="A7274" s="56">
        <v>36494</v>
      </c>
      <c r="E7274" s="56"/>
      <c r="F7274" s="56"/>
    </row>
    <row r="7275" spans="1:6" x14ac:dyDescent="0.25">
      <c r="A7275" s="56">
        <v>36495</v>
      </c>
      <c r="E7275" s="56"/>
      <c r="F7275" s="56"/>
    </row>
    <row r="7276" spans="1:6" x14ac:dyDescent="0.25">
      <c r="A7276" s="56">
        <v>36496</v>
      </c>
      <c r="E7276" s="56"/>
      <c r="F7276" s="56"/>
    </row>
    <row r="7277" spans="1:6" x14ac:dyDescent="0.25">
      <c r="A7277" s="56">
        <v>36497</v>
      </c>
      <c r="E7277" s="56"/>
      <c r="F7277" s="56"/>
    </row>
    <row r="7278" spans="1:6" x14ac:dyDescent="0.25">
      <c r="A7278" s="56">
        <v>36498</v>
      </c>
      <c r="E7278" s="56"/>
      <c r="F7278" s="56"/>
    </row>
    <row r="7279" spans="1:6" x14ac:dyDescent="0.25">
      <c r="A7279" s="56">
        <v>36499</v>
      </c>
      <c r="E7279" s="56"/>
      <c r="F7279" s="56"/>
    </row>
    <row r="7280" spans="1:6" x14ac:dyDescent="0.25">
      <c r="A7280" s="56">
        <v>36500</v>
      </c>
      <c r="E7280" s="56"/>
      <c r="F7280" s="56"/>
    </row>
    <row r="7281" spans="1:6" x14ac:dyDescent="0.25">
      <c r="A7281" s="56">
        <v>36501</v>
      </c>
      <c r="E7281" s="56"/>
      <c r="F7281" s="56"/>
    </row>
    <row r="7282" spans="1:6" x14ac:dyDescent="0.25">
      <c r="A7282" s="56">
        <v>36502</v>
      </c>
      <c r="E7282" s="56"/>
      <c r="F7282" s="56"/>
    </row>
    <row r="7283" spans="1:6" x14ac:dyDescent="0.25">
      <c r="A7283" s="56">
        <v>36503</v>
      </c>
      <c r="E7283" s="56"/>
      <c r="F7283" s="56"/>
    </row>
    <row r="7284" spans="1:6" x14ac:dyDescent="0.25">
      <c r="A7284" s="56">
        <v>36504</v>
      </c>
      <c r="E7284" s="56"/>
      <c r="F7284" s="56"/>
    </row>
    <row r="7285" spans="1:6" x14ac:dyDescent="0.25">
      <c r="A7285" s="56">
        <v>36505</v>
      </c>
      <c r="E7285" s="56"/>
      <c r="F7285" s="56"/>
    </row>
    <row r="7286" spans="1:6" x14ac:dyDescent="0.25">
      <c r="A7286" s="56">
        <v>36506</v>
      </c>
      <c r="E7286" s="56"/>
      <c r="F7286" s="56"/>
    </row>
    <row r="7287" spans="1:6" x14ac:dyDescent="0.25">
      <c r="A7287" s="56">
        <v>36507</v>
      </c>
      <c r="E7287" s="56"/>
      <c r="F7287" s="56"/>
    </row>
    <row r="7288" spans="1:6" x14ac:dyDescent="0.25">
      <c r="A7288" s="56">
        <v>36508</v>
      </c>
      <c r="E7288" s="56"/>
      <c r="F7288" s="56"/>
    </row>
    <row r="7289" spans="1:6" x14ac:dyDescent="0.25">
      <c r="A7289" s="56">
        <v>36509</v>
      </c>
      <c r="E7289" s="56"/>
      <c r="F7289" s="56"/>
    </row>
    <row r="7290" spans="1:6" x14ac:dyDescent="0.25">
      <c r="A7290" s="56">
        <v>36510</v>
      </c>
      <c r="E7290" s="56"/>
      <c r="F7290" s="56"/>
    </row>
    <row r="7291" spans="1:6" x14ac:dyDescent="0.25">
      <c r="A7291" s="56">
        <v>36511</v>
      </c>
      <c r="E7291" s="56"/>
      <c r="F7291" s="56"/>
    </row>
    <row r="7292" spans="1:6" x14ac:dyDescent="0.25">
      <c r="A7292" s="56">
        <v>36512</v>
      </c>
      <c r="E7292" s="56"/>
      <c r="F7292" s="56"/>
    </row>
    <row r="7293" spans="1:6" x14ac:dyDescent="0.25">
      <c r="A7293" s="56">
        <v>36513</v>
      </c>
      <c r="E7293" s="56"/>
      <c r="F7293" s="56"/>
    </row>
    <row r="7294" spans="1:6" x14ac:dyDescent="0.25">
      <c r="A7294" s="56">
        <v>36514</v>
      </c>
      <c r="E7294" s="56"/>
      <c r="F7294" s="56"/>
    </row>
    <row r="7295" spans="1:6" x14ac:dyDescent="0.25">
      <c r="A7295" s="56">
        <v>36515</v>
      </c>
      <c r="E7295" s="56"/>
      <c r="F7295" s="56"/>
    </row>
    <row r="7296" spans="1:6" x14ac:dyDescent="0.25">
      <c r="A7296" s="56">
        <v>36516</v>
      </c>
      <c r="E7296" s="56"/>
      <c r="F7296" s="56"/>
    </row>
    <row r="7297" spans="1:6" x14ac:dyDescent="0.25">
      <c r="A7297" s="56">
        <v>36517</v>
      </c>
      <c r="E7297" s="56"/>
      <c r="F7297" s="56"/>
    </row>
    <row r="7298" spans="1:6" x14ac:dyDescent="0.25">
      <c r="A7298" s="56">
        <v>36518</v>
      </c>
      <c r="E7298" s="56"/>
      <c r="F7298" s="56"/>
    </row>
    <row r="7299" spans="1:6" x14ac:dyDescent="0.25">
      <c r="A7299" s="56">
        <v>36519</v>
      </c>
      <c r="E7299" s="56"/>
      <c r="F7299" s="56"/>
    </row>
    <row r="7300" spans="1:6" x14ac:dyDescent="0.25">
      <c r="A7300" s="56">
        <v>36520</v>
      </c>
      <c r="E7300" s="56"/>
      <c r="F7300" s="56"/>
    </row>
    <row r="7301" spans="1:6" x14ac:dyDescent="0.25">
      <c r="A7301" s="56">
        <v>36521</v>
      </c>
      <c r="E7301" s="56"/>
      <c r="F7301" s="56"/>
    </row>
    <row r="7302" spans="1:6" x14ac:dyDescent="0.25">
      <c r="A7302" s="56">
        <v>36522</v>
      </c>
      <c r="E7302" s="56"/>
      <c r="F7302" s="56"/>
    </row>
    <row r="7303" spans="1:6" x14ac:dyDescent="0.25">
      <c r="A7303" s="56">
        <v>36523</v>
      </c>
      <c r="E7303" s="56"/>
      <c r="F7303" s="56"/>
    </row>
    <row r="7304" spans="1:6" x14ac:dyDescent="0.25">
      <c r="A7304" s="56">
        <v>36524</v>
      </c>
      <c r="E7304" s="56"/>
      <c r="F7304" s="56"/>
    </row>
    <row r="7305" spans="1:6" x14ac:dyDescent="0.25">
      <c r="A7305" s="56">
        <v>36525</v>
      </c>
      <c r="E7305" s="56"/>
      <c r="F7305" s="56"/>
    </row>
    <row r="7306" spans="1:6" x14ac:dyDescent="0.25">
      <c r="A7306" s="56">
        <v>36526</v>
      </c>
      <c r="E7306" s="56"/>
      <c r="F7306" s="56"/>
    </row>
    <row r="7307" spans="1:6" x14ac:dyDescent="0.25">
      <c r="A7307" s="56">
        <v>36527</v>
      </c>
      <c r="E7307" s="56"/>
      <c r="F7307" s="56"/>
    </row>
    <row r="7308" spans="1:6" x14ac:dyDescent="0.25">
      <c r="A7308" s="56">
        <v>36528</v>
      </c>
      <c r="E7308" s="56"/>
      <c r="F7308" s="56"/>
    </row>
    <row r="7309" spans="1:6" x14ac:dyDescent="0.25">
      <c r="A7309" s="56">
        <v>36529</v>
      </c>
      <c r="E7309" s="56"/>
      <c r="F7309" s="56"/>
    </row>
    <row r="7310" spans="1:6" x14ac:dyDescent="0.25">
      <c r="A7310" s="56">
        <v>36530</v>
      </c>
      <c r="E7310" s="56"/>
      <c r="F7310" s="56"/>
    </row>
    <row r="7311" spans="1:6" x14ac:dyDescent="0.25">
      <c r="A7311" s="56">
        <v>36531</v>
      </c>
      <c r="E7311" s="56"/>
      <c r="F7311" s="56"/>
    </row>
    <row r="7312" spans="1:6" x14ac:dyDescent="0.25">
      <c r="A7312" s="56">
        <v>36532</v>
      </c>
      <c r="E7312" s="56"/>
      <c r="F7312" s="56"/>
    </row>
    <row r="7313" spans="1:6" x14ac:dyDescent="0.25">
      <c r="A7313" s="56">
        <v>36533</v>
      </c>
      <c r="E7313" s="56"/>
      <c r="F7313" s="56"/>
    </row>
    <row r="7314" spans="1:6" x14ac:dyDescent="0.25">
      <c r="A7314" s="56">
        <v>36534</v>
      </c>
      <c r="E7314" s="56"/>
      <c r="F7314" s="56"/>
    </row>
    <row r="7315" spans="1:6" x14ac:dyDescent="0.25">
      <c r="A7315" s="56">
        <v>36535</v>
      </c>
      <c r="E7315" s="56"/>
      <c r="F7315" s="56"/>
    </row>
    <row r="7316" spans="1:6" x14ac:dyDescent="0.25">
      <c r="A7316" s="56">
        <v>36536</v>
      </c>
      <c r="E7316" s="56"/>
      <c r="F7316" s="56"/>
    </row>
    <row r="7317" spans="1:6" x14ac:dyDescent="0.25">
      <c r="A7317" s="56">
        <v>36537</v>
      </c>
      <c r="E7317" s="56"/>
      <c r="F7317" s="56"/>
    </row>
    <row r="7318" spans="1:6" x14ac:dyDescent="0.25">
      <c r="A7318" s="56">
        <v>36538</v>
      </c>
      <c r="E7318" s="56"/>
      <c r="F7318" s="56"/>
    </row>
    <row r="7319" spans="1:6" x14ac:dyDescent="0.25">
      <c r="A7319" s="56">
        <v>36539</v>
      </c>
      <c r="E7319" s="56"/>
      <c r="F7319" s="56"/>
    </row>
    <row r="7320" spans="1:6" x14ac:dyDescent="0.25">
      <c r="A7320" s="56">
        <v>36540</v>
      </c>
      <c r="E7320" s="56"/>
      <c r="F7320" s="56"/>
    </row>
    <row r="7321" spans="1:6" x14ac:dyDescent="0.25">
      <c r="A7321" s="56">
        <v>36541</v>
      </c>
      <c r="E7321" s="56"/>
      <c r="F7321" s="56"/>
    </row>
    <row r="7322" spans="1:6" x14ac:dyDescent="0.25">
      <c r="A7322" s="56">
        <v>36542</v>
      </c>
      <c r="E7322" s="56"/>
      <c r="F7322" s="56"/>
    </row>
    <row r="7323" spans="1:6" x14ac:dyDescent="0.25">
      <c r="A7323" s="56">
        <v>36543</v>
      </c>
      <c r="E7323" s="56"/>
      <c r="F7323" s="56"/>
    </row>
    <row r="7324" spans="1:6" x14ac:dyDescent="0.25">
      <c r="A7324" s="56">
        <v>36544</v>
      </c>
      <c r="E7324" s="56"/>
      <c r="F7324" s="56"/>
    </row>
    <row r="7325" spans="1:6" x14ac:dyDescent="0.25">
      <c r="A7325" s="56">
        <v>36545</v>
      </c>
      <c r="E7325" s="56"/>
      <c r="F7325" s="56"/>
    </row>
    <row r="7326" spans="1:6" x14ac:dyDescent="0.25">
      <c r="A7326" s="56">
        <v>36546</v>
      </c>
      <c r="E7326" s="56"/>
      <c r="F7326" s="56"/>
    </row>
    <row r="7327" spans="1:6" x14ac:dyDescent="0.25">
      <c r="A7327" s="56">
        <v>36547</v>
      </c>
      <c r="E7327" s="56"/>
      <c r="F7327" s="56"/>
    </row>
    <row r="7328" spans="1:6" x14ac:dyDescent="0.25">
      <c r="A7328" s="56">
        <v>36548</v>
      </c>
      <c r="E7328" s="56"/>
      <c r="F7328" s="56"/>
    </row>
    <row r="7329" spans="1:6" x14ac:dyDescent="0.25">
      <c r="A7329" s="56">
        <v>36549</v>
      </c>
      <c r="E7329" s="56"/>
      <c r="F7329" s="56"/>
    </row>
    <row r="7330" spans="1:6" x14ac:dyDescent="0.25">
      <c r="A7330" s="56">
        <v>36550</v>
      </c>
      <c r="E7330" s="56"/>
      <c r="F7330" s="56"/>
    </row>
    <row r="7331" spans="1:6" x14ac:dyDescent="0.25">
      <c r="A7331" s="56">
        <v>36551</v>
      </c>
      <c r="E7331" s="56"/>
      <c r="F7331" s="56"/>
    </row>
    <row r="7332" spans="1:6" x14ac:dyDescent="0.25">
      <c r="A7332" s="56">
        <v>36552</v>
      </c>
      <c r="E7332" s="56"/>
      <c r="F7332" s="56"/>
    </row>
    <row r="7333" spans="1:6" x14ac:dyDescent="0.25">
      <c r="A7333" s="56">
        <v>36553</v>
      </c>
      <c r="E7333" s="56"/>
      <c r="F7333" s="56"/>
    </row>
    <row r="7334" spans="1:6" x14ac:dyDescent="0.25">
      <c r="A7334" s="56">
        <v>36554</v>
      </c>
      <c r="E7334" s="56"/>
      <c r="F7334" s="56"/>
    </row>
    <row r="7335" spans="1:6" x14ac:dyDescent="0.25">
      <c r="A7335" s="56">
        <v>36555</v>
      </c>
      <c r="E7335" s="56"/>
      <c r="F7335" s="56"/>
    </row>
    <row r="7336" spans="1:6" x14ac:dyDescent="0.25">
      <c r="A7336" s="56">
        <v>36556</v>
      </c>
      <c r="E7336" s="56"/>
      <c r="F7336" s="56"/>
    </row>
    <row r="7337" spans="1:6" x14ac:dyDescent="0.25">
      <c r="A7337" s="56">
        <v>36557</v>
      </c>
      <c r="E7337" s="56"/>
      <c r="F7337" s="56"/>
    </row>
    <row r="7338" spans="1:6" x14ac:dyDescent="0.25">
      <c r="A7338" s="56">
        <v>36558</v>
      </c>
      <c r="E7338" s="56"/>
      <c r="F7338" s="56"/>
    </row>
    <row r="7339" spans="1:6" x14ac:dyDescent="0.25">
      <c r="A7339" s="56">
        <v>36559</v>
      </c>
      <c r="E7339" s="56"/>
      <c r="F7339" s="56"/>
    </row>
    <row r="7340" spans="1:6" x14ac:dyDescent="0.25">
      <c r="A7340" s="56">
        <v>36560</v>
      </c>
      <c r="E7340" s="56"/>
      <c r="F7340" s="56"/>
    </row>
    <row r="7341" spans="1:6" x14ac:dyDescent="0.25">
      <c r="A7341" s="56">
        <v>36561</v>
      </c>
      <c r="E7341" s="56"/>
      <c r="F7341" s="56"/>
    </row>
    <row r="7342" spans="1:6" x14ac:dyDescent="0.25">
      <c r="A7342" s="56">
        <v>36562</v>
      </c>
      <c r="E7342" s="56"/>
      <c r="F7342" s="56"/>
    </row>
    <row r="7343" spans="1:6" x14ac:dyDescent="0.25">
      <c r="A7343" s="56">
        <v>36563</v>
      </c>
      <c r="E7343" s="56"/>
      <c r="F7343" s="56"/>
    </row>
    <row r="7344" spans="1:6" x14ac:dyDescent="0.25">
      <c r="A7344" s="56">
        <v>36564</v>
      </c>
      <c r="E7344" s="56"/>
      <c r="F7344" s="56"/>
    </row>
    <row r="7345" spans="1:6" x14ac:dyDescent="0.25">
      <c r="A7345" s="56">
        <v>36565</v>
      </c>
      <c r="E7345" s="56"/>
      <c r="F7345" s="56"/>
    </row>
    <row r="7346" spans="1:6" x14ac:dyDescent="0.25">
      <c r="A7346" s="56">
        <v>36566</v>
      </c>
      <c r="E7346" s="56"/>
      <c r="F7346" s="56"/>
    </row>
    <row r="7347" spans="1:6" x14ac:dyDescent="0.25">
      <c r="A7347" s="56">
        <v>36567</v>
      </c>
      <c r="E7347" s="56"/>
      <c r="F7347" s="56"/>
    </row>
    <row r="7348" spans="1:6" x14ac:dyDescent="0.25">
      <c r="A7348" s="56">
        <v>36568</v>
      </c>
      <c r="E7348" s="56"/>
      <c r="F7348" s="56"/>
    </row>
    <row r="7349" spans="1:6" x14ac:dyDescent="0.25">
      <c r="A7349" s="56">
        <v>36569</v>
      </c>
      <c r="E7349" s="56"/>
      <c r="F7349" s="56"/>
    </row>
    <row r="7350" spans="1:6" x14ac:dyDescent="0.25">
      <c r="A7350" s="56">
        <v>36570</v>
      </c>
      <c r="E7350" s="56"/>
      <c r="F7350" s="56"/>
    </row>
    <row r="7351" spans="1:6" x14ac:dyDescent="0.25">
      <c r="A7351" s="56">
        <v>36571</v>
      </c>
      <c r="E7351" s="56"/>
      <c r="F7351" s="56"/>
    </row>
    <row r="7352" spans="1:6" x14ac:dyDescent="0.25">
      <c r="A7352" s="56">
        <v>36572</v>
      </c>
      <c r="E7352" s="56"/>
      <c r="F7352" s="56"/>
    </row>
    <row r="7353" spans="1:6" x14ac:dyDescent="0.25">
      <c r="A7353" s="56">
        <v>36573</v>
      </c>
      <c r="E7353" s="56"/>
      <c r="F7353" s="56"/>
    </row>
    <row r="7354" spans="1:6" x14ac:dyDescent="0.25">
      <c r="A7354" s="56">
        <v>36574</v>
      </c>
      <c r="E7354" s="56"/>
      <c r="F7354" s="56"/>
    </row>
    <row r="7355" spans="1:6" x14ac:dyDescent="0.25">
      <c r="A7355" s="56">
        <v>36575</v>
      </c>
      <c r="E7355" s="56"/>
      <c r="F7355" s="56"/>
    </row>
    <row r="7356" spans="1:6" x14ac:dyDescent="0.25">
      <c r="A7356" s="56">
        <v>36576</v>
      </c>
      <c r="E7356" s="56"/>
      <c r="F7356" s="56"/>
    </row>
    <row r="7357" spans="1:6" x14ac:dyDescent="0.25">
      <c r="A7357" s="56">
        <v>36577</v>
      </c>
      <c r="E7357" s="56"/>
      <c r="F7357" s="56"/>
    </row>
    <row r="7358" spans="1:6" x14ac:dyDescent="0.25">
      <c r="A7358" s="56">
        <v>36578</v>
      </c>
      <c r="E7358" s="56"/>
      <c r="F7358" s="56"/>
    </row>
    <row r="7359" spans="1:6" x14ac:dyDescent="0.25">
      <c r="A7359" s="56">
        <v>36579</v>
      </c>
      <c r="E7359" s="56"/>
      <c r="F7359" s="56"/>
    </row>
    <row r="7360" spans="1:6" x14ac:dyDescent="0.25">
      <c r="A7360" s="56">
        <v>36580</v>
      </c>
      <c r="E7360" s="56"/>
      <c r="F7360" s="56"/>
    </row>
    <row r="7361" spans="1:6" x14ac:dyDescent="0.25">
      <c r="A7361" s="56">
        <v>36581</v>
      </c>
      <c r="E7361" s="56"/>
      <c r="F7361" s="56"/>
    </row>
    <row r="7362" spans="1:6" x14ac:dyDescent="0.25">
      <c r="A7362" s="56">
        <v>36582</v>
      </c>
      <c r="E7362" s="56"/>
      <c r="F7362" s="56"/>
    </row>
    <row r="7363" spans="1:6" x14ac:dyDescent="0.25">
      <c r="A7363" s="56">
        <v>36583</v>
      </c>
      <c r="E7363" s="56"/>
      <c r="F7363" s="56"/>
    </row>
    <row r="7364" spans="1:6" x14ac:dyDescent="0.25">
      <c r="A7364" s="56">
        <v>36584</v>
      </c>
      <c r="E7364" s="56"/>
      <c r="F7364" s="56"/>
    </row>
    <row r="7365" spans="1:6" x14ac:dyDescent="0.25">
      <c r="A7365" s="56">
        <v>36585</v>
      </c>
      <c r="E7365" s="56"/>
      <c r="F7365" s="56"/>
    </row>
    <row r="7366" spans="1:6" x14ac:dyDescent="0.25">
      <c r="A7366" s="56">
        <v>36586</v>
      </c>
      <c r="E7366" s="56"/>
      <c r="F7366" s="56"/>
    </row>
    <row r="7367" spans="1:6" x14ac:dyDescent="0.25">
      <c r="A7367" s="56">
        <v>36587</v>
      </c>
      <c r="E7367" s="56"/>
      <c r="F7367" s="56"/>
    </row>
    <row r="7368" spans="1:6" x14ac:dyDescent="0.25">
      <c r="A7368" s="56">
        <v>36588</v>
      </c>
      <c r="E7368" s="56"/>
      <c r="F7368" s="56"/>
    </row>
    <row r="7369" spans="1:6" x14ac:dyDescent="0.25">
      <c r="A7369" s="56">
        <v>36589</v>
      </c>
      <c r="E7369" s="56"/>
      <c r="F7369" s="56"/>
    </row>
    <row r="7370" spans="1:6" x14ac:dyDescent="0.25">
      <c r="A7370" s="56">
        <v>36590</v>
      </c>
      <c r="E7370" s="56"/>
      <c r="F7370" s="56"/>
    </row>
    <row r="7371" spans="1:6" x14ac:dyDescent="0.25">
      <c r="A7371" s="56">
        <v>36591</v>
      </c>
      <c r="E7371" s="56"/>
      <c r="F7371" s="56"/>
    </row>
    <row r="7372" spans="1:6" x14ac:dyDescent="0.25">
      <c r="A7372" s="56">
        <v>36592</v>
      </c>
      <c r="E7372" s="56"/>
      <c r="F7372" s="56"/>
    </row>
    <row r="7373" spans="1:6" x14ac:dyDescent="0.25">
      <c r="A7373" s="56">
        <v>36593</v>
      </c>
      <c r="E7373" s="56"/>
      <c r="F7373" s="56"/>
    </row>
    <row r="7374" spans="1:6" x14ac:dyDescent="0.25">
      <c r="A7374" s="56">
        <v>36594</v>
      </c>
      <c r="E7374" s="56"/>
      <c r="F7374" s="56"/>
    </row>
    <row r="7375" spans="1:6" x14ac:dyDescent="0.25">
      <c r="A7375" s="56">
        <v>36595</v>
      </c>
      <c r="E7375" s="56"/>
      <c r="F7375" s="56"/>
    </row>
    <row r="7376" spans="1:6" x14ac:dyDescent="0.25">
      <c r="A7376" s="56">
        <v>36596</v>
      </c>
      <c r="E7376" s="56"/>
      <c r="F7376" s="56"/>
    </row>
    <row r="7377" spans="1:6" x14ac:dyDescent="0.25">
      <c r="A7377" s="56">
        <v>36597</v>
      </c>
      <c r="E7377" s="56"/>
      <c r="F7377" s="56"/>
    </row>
    <row r="7378" spans="1:6" x14ac:dyDescent="0.25">
      <c r="A7378" s="56">
        <v>36598</v>
      </c>
      <c r="E7378" s="56"/>
      <c r="F7378" s="56"/>
    </row>
    <row r="7379" spans="1:6" x14ac:dyDescent="0.25">
      <c r="A7379" s="56">
        <v>36599</v>
      </c>
      <c r="E7379" s="56"/>
      <c r="F7379" s="56"/>
    </row>
    <row r="7380" spans="1:6" x14ac:dyDescent="0.25">
      <c r="A7380" s="56">
        <v>36600</v>
      </c>
      <c r="E7380" s="56"/>
      <c r="F7380" s="56"/>
    </row>
    <row r="7381" spans="1:6" x14ac:dyDescent="0.25">
      <c r="A7381" s="56">
        <v>36601</v>
      </c>
      <c r="E7381" s="56"/>
      <c r="F7381" s="56"/>
    </row>
    <row r="7382" spans="1:6" x14ac:dyDescent="0.25">
      <c r="A7382" s="56">
        <v>36602</v>
      </c>
      <c r="E7382" s="56"/>
      <c r="F7382" s="56"/>
    </row>
    <row r="7383" spans="1:6" x14ac:dyDescent="0.25">
      <c r="A7383" s="56">
        <v>36603</v>
      </c>
      <c r="E7383" s="56"/>
      <c r="F7383" s="56"/>
    </row>
    <row r="7384" spans="1:6" x14ac:dyDescent="0.25">
      <c r="A7384" s="56">
        <v>36604</v>
      </c>
      <c r="E7384" s="56"/>
      <c r="F7384" s="56"/>
    </row>
    <row r="7385" spans="1:6" x14ac:dyDescent="0.25">
      <c r="A7385" s="56">
        <v>36605</v>
      </c>
      <c r="E7385" s="56"/>
      <c r="F7385" s="56"/>
    </row>
    <row r="7386" spans="1:6" x14ac:dyDescent="0.25">
      <c r="A7386" s="56">
        <v>36606</v>
      </c>
      <c r="E7386" s="56"/>
      <c r="F7386" s="56"/>
    </row>
    <row r="7387" spans="1:6" x14ac:dyDescent="0.25">
      <c r="A7387" s="56">
        <v>36607</v>
      </c>
      <c r="E7387" s="56"/>
      <c r="F7387" s="56"/>
    </row>
    <row r="7388" spans="1:6" x14ac:dyDescent="0.25">
      <c r="A7388" s="56">
        <v>36608</v>
      </c>
      <c r="E7388" s="56"/>
      <c r="F7388" s="56"/>
    </row>
    <row r="7389" spans="1:6" x14ac:dyDescent="0.25">
      <c r="A7389" s="56">
        <v>36609</v>
      </c>
      <c r="E7389" s="56"/>
      <c r="F7389" s="56"/>
    </row>
    <row r="7390" spans="1:6" x14ac:dyDescent="0.25">
      <c r="A7390" s="56">
        <v>36610</v>
      </c>
      <c r="E7390" s="56"/>
      <c r="F7390" s="56"/>
    </row>
    <row r="7391" spans="1:6" x14ac:dyDescent="0.25">
      <c r="A7391" s="56">
        <v>36611</v>
      </c>
      <c r="E7391" s="56"/>
      <c r="F7391" s="56"/>
    </row>
    <row r="7392" spans="1:6" x14ac:dyDescent="0.25">
      <c r="A7392" s="56">
        <v>36612</v>
      </c>
      <c r="E7392" s="56"/>
      <c r="F7392" s="56"/>
    </row>
    <row r="7393" spans="1:6" x14ac:dyDescent="0.25">
      <c r="A7393" s="56">
        <v>36613</v>
      </c>
      <c r="E7393" s="56"/>
      <c r="F7393" s="56"/>
    </row>
    <row r="7394" spans="1:6" x14ac:dyDescent="0.25">
      <c r="A7394" s="56">
        <v>36614</v>
      </c>
      <c r="E7394" s="56"/>
      <c r="F7394" s="56"/>
    </row>
    <row r="7395" spans="1:6" x14ac:dyDescent="0.25">
      <c r="A7395" s="56">
        <v>36615</v>
      </c>
      <c r="E7395" s="56"/>
      <c r="F7395" s="56"/>
    </row>
    <row r="7396" spans="1:6" x14ac:dyDescent="0.25">
      <c r="A7396" s="56">
        <v>36616</v>
      </c>
      <c r="E7396" s="56"/>
      <c r="F7396" s="56"/>
    </row>
    <row r="7397" spans="1:6" x14ac:dyDescent="0.25">
      <c r="A7397" s="56">
        <v>36617</v>
      </c>
      <c r="E7397" s="56"/>
      <c r="F7397" s="56"/>
    </row>
    <row r="7398" spans="1:6" x14ac:dyDescent="0.25">
      <c r="A7398" s="56">
        <v>36618</v>
      </c>
      <c r="E7398" s="56"/>
      <c r="F7398" s="56"/>
    </row>
    <row r="7399" spans="1:6" x14ac:dyDescent="0.25">
      <c r="A7399" s="56">
        <v>36619</v>
      </c>
      <c r="E7399" s="56"/>
      <c r="F7399" s="56"/>
    </row>
    <row r="7400" spans="1:6" x14ac:dyDescent="0.25">
      <c r="A7400" s="56">
        <v>36620</v>
      </c>
      <c r="E7400" s="56"/>
      <c r="F7400" s="56"/>
    </row>
    <row r="7401" spans="1:6" x14ac:dyDescent="0.25">
      <c r="A7401" s="56">
        <v>36621</v>
      </c>
      <c r="E7401" s="56"/>
      <c r="F7401" s="56"/>
    </row>
    <row r="7402" spans="1:6" x14ac:dyDescent="0.25">
      <c r="A7402" s="56">
        <v>36622</v>
      </c>
      <c r="E7402" s="56"/>
      <c r="F7402" s="56"/>
    </row>
    <row r="7403" spans="1:6" x14ac:dyDescent="0.25">
      <c r="A7403" s="56">
        <v>36623</v>
      </c>
      <c r="E7403" s="56"/>
      <c r="F7403" s="56"/>
    </row>
    <row r="7404" spans="1:6" x14ac:dyDescent="0.25">
      <c r="A7404" s="56">
        <v>36624</v>
      </c>
      <c r="E7404" s="56"/>
      <c r="F7404" s="56"/>
    </row>
    <row r="7405" spans="1:6" x14ac:dyDescent="0.25">
      <c r="A7405" s="56">
        <v>36625</v>
      </c>
      <c r="E7405" s="56"/>
      <c r="F7405" s="56"/>
    </row>
    <row r="7406" spans="1:6" x14ac:dyDescent="0.25">
      <c r="A7406" s="56">
        <v>36626</v>
      </c>
      <c r="E7406" s="56"/>
      <c r="F7406" s="56"/>
    </row>
    <row r="7407" spans="1:6" x14ac:dyDescent="0.25">
      <c r="A7407" s="56">
        <v>36627</v>
      </c>
      <c r="E7407" s="56"/>
      <c r="F7407" s="56"/>
    </row>
    <row r="7408" spans="1:6" x14ac:dyDescent="0.25">
      <c r="A7408" s="56">
        <v>36628</v>
      </c>
      <c r="E7408" s="56"/>
      <c r="F7408" s="56"/>
    </row>
    <row r="7409" spans="1:6" x14ac:dyDescent="0.25">
      <c r="A7409" s="56">
        <v>36629</v>
      </c>
      <c r="E7409" s="56"/>
      <c r="F7409" s="56"/>
    </row>
    <row r="7410" spans="1:6" x14ac:dyDescent="0.25">
      <c r="A7410" s="56">
        <v>36630</v>
      </c>
      <c r="E7410" s="56"/>
      <c r="F7410" s="56"/>
    </row>
    <row r="7411" spans="1:6" x14ac:dyDescent="0.25">
      <c r="A7411" s="56">
        <v>36631</v>
      </c>
      <c r="E7411" s="56"/>
      <c r="F7411" s="56"/>
    </row>
    <row r="7412" spans="1:6" x14ac:dyDescent="0.25">
      <c r="A7412" s="56">
        <v>36632</v>
      </c>
      <c r="E7412" s="56"/>
      <c r="F7412" s="56"/>
    </row>
    <row r="7413" spans="1:6" x14ac:dyDescent="0.25">
      <c r="A7413" s="56">
        <v>36633</v>
      </c>
      <c r="E7413" s="56"/>
      <c r="F7413" s="56"/>
    </row>
    <row r="7414" spans="1:6" x14ac:dyDescent="0.25">
      <c r="A7414" s="56">
        <v>36634</v>
      </c>
      <c r="E7414" s="56"/>
      <c r="F7414" s="56"/>
    </row>
    <row r="7415" spans="1:6" x14ac:dyDescent="0.25">
      <c r="A7415" s="56">
        <v>36635</v>
      </c>
      <c r="E7415" s="56"/>
      <c r="F7415" s="56"/>
    </row>
    <row r="7416" spans="1:6" x14ac:dyDescent="0.25">
      <c r="A7416" s="56">
        <v>36636</v>
      </c>
      <c r="E7416" s="56"/>
      <c r="F7416" s="56"/>
    </row>
    <row r="7417" spans="1:6" x14ac:dyDescent="0.25">
      <c r="A7417" s="56">
        <v>36637</v>
      </c>
      <c r="E7417" s="56"/>
      <c r="F7417" s="56"/>
    </row>
    <row r="7418" spans="1:6" x14ac:dyDescent="0.25">
      <c r="A7418" s="56">
        <v>36638</v>
      </c>
      <c r="E7418" s="56"/>
      <c r="F7418" s="56"/>
    </row>
    <row r="7419" spans="1:6" x14ac:dyDescent="0.25">
      <c r="A7419" s="56">
        <v>36639</v>
      </c>
      <c r="E7419" s="56"/>
      <c r="F7419" s="56"/>
    </row>
    <row r="7420" spans="1:6" x14ac:dyDescent="0.25">
      <c r="A7420" s="56">
        <v>36640</v>
      </c>
      <c r="E7420" s="56"/>
      <c r="F7420" s="56"/>
    </row>
    <row r="7421" spans="1:6" x14ac:dyDescent="0.25">
      <c r="A7421" s="56">
        <v>36641</v>
      </c>
      <c r="E7421" s="56"/>
      <c r="F7421" s="56"/>
    </row>
    <row r="7422" spans="1:6" x14ac:dyDescent="0.25">
      <c r="A7422" s="56">
        <v>36642</v>
      </c>
      <c r="E7422" s="56"/>
      <c r="F7422" s="56"/>
    </row>
    <row r="7423" spans="1:6" x14ac:dyDescent="0.25">
      <c r="A7423" s="56">
        <v>36643</v>
      </c>
      <c r="E7423" s="56"/>
      <c r="F7423" s="56"/>
    </row>
    <row r="7424" spans="1:6" x14ac:dyDescent="0.25">
      <c r="A7424" s="56">
        <v>36644</v>
      </c>
      <c r="E7424" s="56"/>
      <c r="F7424" s="56"/>
    </row>
    <row r="7425" spans="1:6" x14ac:dyDescent="0.25">
      <c r="A7425" s="56">
        <v>36645</v>
      </c>
      <c r="E7425" s="56"/>
      <c r="F7425" s="56"/>
    </row>
    <row r="7426" spans="1:6" x14ac:dyDescent="0.25">
      <c r="A7426" s="56">
        <v>36646</v>
      </c>
      <c r="E7426" s="56"/>
      <c r="F7426" s="56"/>
    </row>
    <row r="7427" spans="1:6" x14ac:dyDescent="0.25">
      <c r="A7427" s="56">
        <v>36647</v>
      </c>
      <c r="E7427" s="56"/>
      <c r="F7427" s="56"/>
    </row>
    <row r="7428" spans="1:6" x14ac:dyDescent="0.25">
      <c r="A7428" s="56">
        <v>36648</v>
      </c>
      <c r="E7428" s="56"/>
      <c r="F7428" s="56"/>
    </row>
    <row r="7429" spans="1:6" x14ac:dyDescent="0.25">
      <c r="A7429" s="56">
        <v>36649</v>
      </c>
      <c r="E7429" s="56"/>
      <c r="F7429" s="56"/>
    </row>
    <row r="7430" spans="1:6" x14ac:dyDescent="0.25">
      <c r="A7430" s="56">
        <v>36650</v>
      </c>
      <c r="E7430" s="56"/>
      <c r="F7430" s="56"/>
    </row>
    <row r="7431" spans="1:6" x14ac:dyDescent="0.25">
      <c r="A7431" s="56">
        <v>36651</v>
      </c>
      <c r="E7431" s="56"/>
      <c r="F7431" s="56"/>
    </row>
    <row r="7432" spans="1:6" x14ac:dyDescent="0.25">
      <c r="A7432" s="56">
        <v>36652</v>
      </c>
      <c r="E7432" s="56"/>
      <c r="F7432" s="56"/>
    </row>
    <row r="7433" spans="1:6" x14ac:dyDescent="0.25">
      <c r="A7433" s="56">
        <v>36653</v>
      </c>
      <c r="E7433" s="56"/>
      <c r="F7433" s="56"/>
    </row>
    <row r="7434" spans="1:6" x14ac:dyDescent="0.25">
      <c r="A7434" s="56">
        <v>36654</v>
      </c>
      <c r="E7434" s="56"/>
      <c r="F7434" s="56"/>
    </row>
    <row r="7435" spans="1:6" x14ac:dyDescent="0.25">
      <c r="A7435" s="56">
        <v>36655</v>
      </c>
      <c r="E7435" s="56"/>
      <c r="F7435" s="56"/>
    </row>
    <row r="7436" spans="1:6" x14ac:dyDescent="0.25">
      <c r="A7436" s="56">
        <v>36656</v>
      </c>
      <c r="E7436" s="56"/>
      <c r="F7436" s="56"/>
    </row>
    <row r="7437" spans="1:6" x14ac:dyDescent="0.25">
      <c r="A7437" s="56">
        <v>36657</v>
      </c>
      <c r="E7437" s="56"/>
      <c r="F7437" s="56"/>
    </row>
    <row r="7438" spans="1:6" x14ac:dyDescent="0.25">
      <c r="A7438" s="56">
        <v>36658</v>
      </c>
      <c r="E7438" s="56"/>
      <c r="F7438" s="56"/>
    </row>
    <row r="7439" spans="1:6" x14ac:dyDescent="0.25">
      <c r="A7439" s="56">
        <v>36659</v>
      </c>
      <c r="E7439" s="56"/>
      <c r="F7439" s="56"/>
    </row>
    <row r="7440" spans="1:6" x14ac:dyDescent="0.25">
      <c r="A7440" s="56">
        <v>36660</v>
      </c>
      <c r="E7440" s="56"/>
      <c r="F7440" s="56"/>
    </row>
    <row r="7441" spans="1:6" x14ac:dyDescent="0.25">
      <c r="A7441" s="56">
        <v>36661</v>
      </c>
      <c r="E7441" s="56"/>
      <c r="F7441" s="56"/>
    </row>
    <row r="7442" spans="1:6" x14ac:dyDescent="0.25">
      <c r="A7442" s="56">
        <v>36662</v>
      </c>
      <c r="E7442" s="56"/>
      <c r="F7442" s="56"/>
    </row>
    <row r="7443" spans="1:6" x14ac:dyDescent="0.25">
      <c r="A7443" s="56">
        <v>36663</v>
      </c>
      <c r="E7443" s="56"/>
      <c r="F7443" s="56"/>
    </row>
    <row r="7444" spans="1:6" x14ac:dyDescent="0.25">
      <c r="A7444" s="56">
        <v>36664</v>
      </c>
      <c r="E7444" s="56"/>
      <c r="F7444" s="56"/>
    </row>
    <row r="7445" spans="1:6" x14ac:dyDescent="0.25">
      <c r="A7445" s="56">
        <v>36665</v>
      </c>
      <c r="E7445" s="56"/>
      <c r="F7445" s="56"/>
    </row>
    <row r="7446" spans="1:6" x14ac:dyDescent="0.25">
      <c r="A7446" s="56">
        <v>36666</v>
      </c>
      <c r="E7446" s="56"/>
      <c r="F7446" s="56"/>
    </row>
    <row r="7447" spans="1:6" x14ac:dyDescent="0.25">
      <c r="A7447" s="56">
        <v>36667</v>
      </c>
      <c r="E7447" s="56"/>
      <c r="F7447" s="56"/>
    </row>
    <row r="7448" spans="1:6" x14ac:dyDescent="0.25">
      <c r="A7448" s="56">
        <v>36668</v>
      </c>
      <c r="E7448" s="56"/>
      <c r="F7448" s="56"/>
    </row>
    <row r="7449" spans="1:6" x14ac:dyDescent="0.25">
      <c r="A7449" s="56">
        <v>36669</v>
      </c>
      <c r="E7449" s="56"/>
      <c r="F7449" s="56"/>
    </row>
    <row r="7450" spans="1:6" x14ac:dyDescent="0.25">
      <c r="A7450" s="56">
        <v>36670</v>
      </c>
      <c r="E7450" s="56"/>
      <c r="F7450" s="56"/>
    </row>
    <row r="7451" spans="1:6" x14ac:dyDescent="0.25">
      <c r="A7451" s="56">
        <v>36671</v>
      </c>
      <c r="E7451" s="56"/>
      <c r="F7451" s="56"/>
    </row>
    <row r="7452" spans="1:6" x14ac:dyDescent="0.25">
      <c r="A7452" s="56">
        <v>36672</v>
      </c>
      <c r="E7452" s="56"/>
      <c r="F7452" s="56"/>
    </row>
    <row r="7453" spans="1:6" x14ac:dyDescent="0.25">
      <c r="A7453" s="56">
        <v>36673</v>
      </c>
      <c r="E7453" s="56"/>
      <c r="F7453" s="56"/>
    </row>
    <row r="7454" spans="1:6" x14ac:dyDescent="0.25">
      <c r="A7454" s="56">
        <v>36674</v>
      </c>
      <c r="E7454" s="56"/>
      <c r="F7454" s="56"/>
    </row>
    <row r="7455" spans="1:6" x14ac:dyDescent="0.25">
      <c r="A7455" s="56">
        <v>36675</v>
      </c>
      <c r="E7455" s="56"/>
      <c r="F7455" s="56"/>
    </row>
    <row r="7456" spans="1:6" x14ac:dyDescent="0.25">
      <c r="A7456" s="56">
        <v>36676</v>
      </c>
      <c r="E7456" s="56"/>
      <c r="F7456" s="56"/>
    </row>
    <row r="7457" spans="1:6" x14ac:dyDescent="0.25">
      <c r="A7457" s="56">
        <v>36677</v>
      </c>
      <c r="E7457" s="56"/>
      <c r="F7457" s="56"/>
    </row>
    <row r="7458" spans="1:6" x14ac:dyDescent="0.25">
      <c r="A7458" s="56">
        <v>36678</v>
      </c>
      <c r="E7458" s="56"/>
      <c r="F7458" s="56"/>
    </row>
    <row r="7459" spans="1:6" x14ac:dyDescent="0.25">
      <c r="A7459" s="56">
        <v>36679</v>
      </c>
      <c r="E7459" s="56"/>
      <c r="F7459" s="56"/>
    </row>
    <row r="7460" spans="1:6" x14ac:dyDescent="0.25">
      <c r="A7460" s="56">
        <v>36680</v>
      </c>
      <c r="E7460" s="56"/>
      <c r="F7460" s="56"/>
    </row>
    <row r="7461" spans="1:6" x14ac:dyDescent="0.25">
      <c r="A7461" s="56">
        <v>36681</v>
      </c>
      <c r="E7461" s="56"/>
      <c r="F7461" s="56"/>
    </row>
    <row r="7462" spans="1:6" x14ac:dyDescent="0.25">
      <c r="A7462" s="56">
        <v>36682</v>
      </c>
      <c r="E7462" s="56"/>
      <c r="F7462" s="56"/>
    </row>
    <row r="7463" spans="1:6" x14ac:dyDescent="0.25">
      <c r="A7463" s="56">
        <v>36683</v>
      </c>
      <c r="E7463" s="56"/>
      <c r="F7463" s="56"/>
    </row>
    <row r="7464" spans="1:6" x14ac:dyDescent="0.25">
      <c r="A7464" s="56">
        <v>36684</v>
      </c>
      <c r="E7464" s="56"/>
      <c r="F7464" s="56"/>
    </row>
    <row r="7465" spans="1:6" x14ac:dyDescent="0.25">
      <c r="A7465" s="56">
        <v>36685</v>
      </c>
      <c r="E7465" s="56"/>
      <c r="F7465" s="56"/>
    </row>
    <row r="7466" spans="1:6" x14ac:dyDescent="0.25">
      <c r="A7466" s="56">
        <v>36686</v>
      </c>
      <c r="E7466" s="56"/>
      <c r="F7466" s="56"/>
    </row>
    <row r="7467" spans="1:6" x14ac:dyDescent="0.25">
      <c r="A7467" s="56">
        <v>36687</v>
      </c>
      <c r="E7467" s="56"/>
      <c r="F7467" s="56"/>
    </row>
    <row r="7468" spans="1:6" x14ac:dyDescent="0.25">
      <c r="A7468" s="56">
        <v>36688</v>
      </c>
      <c r="E7468" s="56"/>
      <c r="F7468" s="56"/>
    </row>
    <row r="7469" spans="1:6" x14ac:dyDescent="0.25">
      <c r="A7469" s="56">
        <v>36689</v>
      </c>
      <c r="E7469" s="56"/>
      <c r="F7469" s="56"/>
    </row>
    <row r="7470" spans="1:6" x14ac:dyDescent="0.25">
      <c r="A7470" s="56">
        <v>36690</v>
      </c>
      <c r="E7470" s="56"/>
      <c r="F7470" s="56"/>
    </row>
    <row r="7471" spans="1:6" x14ac:dyDescent="0.25">
      <c r="A7471" s="56">
        <v>36691</v>
      </c>
      <c r="E7471" s="56"/>
      <c r="F7471" s="56"/>
    </row>
    <row r="7472" spans="1:6" x14ac:dyDescent="0.25">
      <c r="A7472" s="56">
        <v>36692</v>
      </c>
      <c r="E7472" s="56"/>
      <c r="F7472" s="56"/>
    </row>
    <row r="7473" spans="1:6" x14ac:dyDescent="0.25">
      <c r="A7473" s="56">
        <v>36693</v>
      </c>
      <c r="E7473" s="56"/>
      <c r="F7473" s="56"/>
    </row>
    <row r="7474" spans="1:6" x14ac:dyDescent="0.25">
      <c r="A7474" s="56">
        <v>36694</v>
      </c>
      <c r="E7474" s="56"/>
      <c r="F7474" s="56"/>
    </row>
    <row r="7475" spans="1:6" x14ac:dyDescent="0.25">
      <c r="A7475" s="56">
        <v>36695</v>
      </c>
      <c r="E7475" s="56"/>
      <c r="F7475" s="56"/>
    </row>
    <row r="7476" spans="1:6" x14ac:dyDescent="0.25">
      <c r="A7476" s="56">
        <v>36696</v>
      </c>
      <c r="E7476" s="56"/>
      <c r="F7476" s="56"/>
    </row>
    <row r="7477" spans="1:6" x14ac:dyDescent="0.25">
      <c r="A7477" s="56">
        <v>36697</v>
      </c>
      <c r="E7477" s="56"/>
      <c r="F7477" s="56"/>
    </row>
    <row r="7478" spans="1:6" x14ac:dyDescent="0.25">
      <c r="A7478" s="56">
        <v>36698</v>
      </c>
      <c r="E7478" s="56"/>
      <c r="F7478" s="56"/>
    </row>
    <row r="7479" spans="1:6" x14ac:dyDescent="0.25">
      <c r="A7479" s="56">
        <v>36699</v>
      </c>
      <c r="E7479" s="56"/>
      <c r="F7479" s="56"/>
    </row>
    <row r="7480" spans="1:6" x14ac:dyDescent="0.25">
      <c r="A7480" s="56">
        <v>36700</v>
      </c>
      <c r="E7480" s="56"/>
      <c r="F7480" s="56"/>
    </row>
    <row r="7481" spans="1:6" x14ac:dyDescent="0.25">
      <c r="A7481" s="56">
        <v>36701</v>
      </c>
      <c r="E7481" s="56"/>
      <c r="F7481" s="56"/>
    </row>
    <row r="7482" spans="1:6" x14ac:dyDescent="0.25">
      <c r="A7482" s="56">
        <v>36702</v>
      </c>
      <c r="E7482" s="56"/>
      <c r="F7482" s="56"/>
    </row>
    <row r="7483" spans="1:6" x14ac:dyDescent="0.25">
      <c r="A7483" s="56">
        <v>36703</v>
      </c>
      <c r="E7483" s="56"/>
      <c r="F7483" s="56"/>
    </row>
    <row r="7484" spans="1:6" x14ac:dyDescent="0.25">
      <c r="A7484" s="56">
        <v>36704</v>
      </c>
      <c r="E7484" s="56"/>
      <c r="F7484" s="56"/>
    </row>
    <row r="7485" spans="1:6" x14ac:dyDescent="0.25">
      <c r="A7485" s="56">
        <v>36705</v>
      </c>
      <c r="E7485" s="56"/>
      <c r="F7485" s="56"/>
    </row>
    <row r="7486" spans="1:6" x14ac:dyDescent="0.25">
      <c r="A7486" s="56">
        <v>36706</v>
      </c>
      <c r="E7486" s="56"/>
      <c r="F7486" s="56"/>
    </row>
    <row r="7487" spans="1:6" x14ac:dyDescent="0.25">
      <c r="A7487" s="56">
        <v>36707</v>
      </c>
      <c r="E7487" s="56"/>
      <c r="F7487" s="56"/>
    </row>
    <row r="7488" spans="1:6" x14ac:dyDescent="0.25">
      <c r="A7488" s="56">
        <v>36708</v>
      </c>
      <c r="E7488" s="56"/>
      <c r="F7488" s="56"/>
    </row>
    <row r="7489" spans="1:6" x14ac:dyDescent="0.25">
      <c r="A7489" s="56">
        <v>36709</v>
      </c>
      <c r="E7489" s="56"/>
      <c r="F7489" s="56"/>
    </row>
    <row r="7490" spans="1:6" x14ac:dyDescent="0.25">
      <c r="A7490" s="56">
        <v>36710</v>
      </c>
      <c r="E7490" s="56"/>
      <c r="F7490" s="56"/>
    </row>
    <row r="7491" spans="1:6" x14ac:dyDescent="0.25">
      <c r="A7491" s="56">
        <v>36711</v>
      </c>
      <c r="E7491" s="56"/>
      <c r="F7491" s="56"/>
    </row>
    <row r="7492" spans="1:6" x14ac:dyDescent="0.25">
      <c r="A7492" s="56">
        <v>36712</v>
      </c>
      <c r="E7492" s="56"/>
      <c r="F7492" s="56"/>
    </row>
    <row r="7493" spans="1:6" x14ac:dyDescent="0.25">
      <c r="A7493" s="56">
        <v>36713</v>
      </c>
      <c r="E7493" s="56"/>
      <c r="F7493" s="56"/>
    </row>
    <row r="7494" spans="1:6" x14ac:dyDescent="0.25">
      <c r="A7494" s="56">
        <v>36714</v>
      </c>
      <c r="E7494" s="56"/>
      <c r="F7494" s="56"/>
    </row>
    <row r="7495" spans="1:6" x14ac:dyDescent="0.25">
      <c r="A7495" s="56">
        <v>36715</v>
      </c>
      <c r="E7495" s="56"/>
      <c r="F7495" s="56"/>
    </row>
    <row r="7496" spans="1:6" x14ac:dyDescent="0.25">
      <c r="A7496" s="56">
        <v>36716</v>
      </c>
      <c r="E7496" s="56"/>
      <c r="F7496" s="56"/>
    </row>
    <row r="7497" spans="1:6" x14ac:dyDescent="0.25">
      <c r="A7497" s="56">
        <v>36717</v>
      </c>
      <c r="E7497" s="56"/>
      <c r="F7497" s="56"/>
    </row>
    <row r="7498" spans="1:6" x14ac:dyDescent="0.25">
      <c r="A7498" s="56">
        <v>36718</v>
      </c>
      <c r="E7498" s="56"/>
      <c r="F7498" s="56"/>
    </row>
    <row r="7499" spans="1:6" x14ac:dyDescent="0.25">
      <c r="A7499" s="56">
        <v>36719</v>
      </c>
      <c r="E7499" s="56"/>
      <c r="F7499" s="56"/>
    </row>
    <row r="7500" spans="1:6" x14ac:dyDescent="0.25">
      <c r="A7500" s="56">
        <v>36720</v>
      </c>
      <c r="E7500" s="56"/>
      <c r="F7500" s="56"/>
    </row>
    <row r="7501" spans="1:6" x14ac:dyDescent="0.25">
      <c r="A7501" s="56">
        <v>36721</v>
      </c>
      <c r="E7501" s="56"/>
      <c r="F7501" s="56"/>
    </row>
    <row r="7502" spans="1:6" x14ac:dyDescent="0.25">
      <c r="A7502" s="56">
        <v>36722</v>
      </c>
      <c r="E7502" s="56"/>
      <c r="F7502" s="56"/>
    </row>
    <row r="7503" spans="1:6" x14ac:dyDescent="0.25">
      <c r="A7503" s="56">
        <v>36723</v>
      </c>
      <c r="E7503" s="56"/>
      <c r="F7503" s="56"/>
    </row>
    <row r="7504" spans="1:6" x14ac:dyDescent="0.25">
      <c r="A7504" s="56">
        <v>36724</v>
      </c>
      <c r="E7504" s="56"/>
      <c r="F7504" s="56"/>
    </row>
    <row r="7505" spans="1:6" x14ac:dyDescent="0.25">
      <c r="A7505" s="56">
        <v>36725</v>
      </c>
      <c r="E7505" s="56"/>
      <c r="F7505" s="56"/>
    </row>
    <row r="7506" spans="1:6" x14ac:dyDescent="0.25">
      <c r="A7506" s="56">
        <v>36726</v>
      </c>
      <c r="E7506" s="56"/>
      <c r="F7506" s="56"/>
    </row>
    <row r="7507" spans="1:6" x14ac:dyDescent="0.25">
      <c r="A7507" s="56">
        <v>36727</v>
      </c>
      <c r="E7507" s="56"/>
      <c r="F7507" s="56"/>
    </row>
    <row r="7508" spans="1:6" x14ac:dyDescent="0.25">
      <c r="A7508" s="56">
        <v>36728</v>
      </c>
      <c r="E7508" s="56"/>
      <c r="F7508" s="56"/>
    </row>
    <row r="7509" spans="1:6" x14ac:dyDescent="0.25">
      <c r="A7509" s="56">
        <v>36729</v>
      </c>
      <c r="E7509" s="56"/>
      <c r="F7509" s="56"/>
    </row>
    <row r="7510" spans="1:6" x14ac:dyDescent="0.25">
      <c r="A7510" s="56">
        <v>36730</v>
      </c>
      <c r="E7510" s="56"/>
      <c r="F7510" s="56"/>
    </row>
    <row r="7511" spans="1:6" x14ac:dyDescent="0.25">
      <c r="A7511" s="56">
        <v>36731</v>
      </c>
      <c r="E7511" s="56"/>
      <c r="F7511" s="56"/>
    </row>
    <row r="7512" spans="1:6" x14ac:dyDescent="0.25">
      <c r="A7512" s="56">
        <v>36732</v>
      </c>
      <c r="E7512" s="56"/>
      <c r="F7512" s="56"/>
    </row>
    <row r="7513" spans="1:6" x14ac:dyDescent="0.25">
      <c r="A7513" s="56">
        <v>36733</v>
      </c>
      <c r="E7513" s="56"/>
      <c r="F7513" s="56"/>
    </row>
    <row r="7514" spans="1:6" x14ac:dyDescent="0.25">
      <c r="A7514" s="56">
        <v>36734</v>
      </c>
      <c r="E7514" s="56"/>
      <c r="F7514" s="56"/>
    </row>
    <row r="7515" spans="1:6" x14ac:dyDescent="0.25">
      <c r="A7515" s="56">
        <v>36735</v>
      </c>
      <c r="E7515" s="56"/>
      <c r="F7515" s="56"/>
    </row>
    <row r="7516" spans="1:6" x14ac:dyDescent="0.25">
      <c r="A7516" s="56">
        <v>36736</v>
      </c>
      <c r="E7516" s="56"/>
      <c r="F7516" s="56"/>
    </row>
    <row r="7517" spans="1:6" x14ac:dyDescent="0.25">
      <c r="A7517" s="56">
        <v>36737</v>
      </c>
      <c r="E7517" s="56"/>
      <c r="F7517" s="56"/>
    </row>
    <row r="7518" spans="1:6" x14ac:dyDescent="0.25">
      <c r="A7518" s="56">
        <v>36738</v>
      </c>
      <c r="E7518" s="56"/>
      <c r="F7518" s="56"/>
    </row>
    <row r="7519" spans="1:6" x14ac:dyDescent="0.25">
      <c r="A7519" s="56">
        <v>36739</v>
      </c>
      <c r="E7519" s="56"/>
      <c r="F7519" s="56"/>
    </row>
    <row r="7520" spans="1:6" x14ac:dyDescent="0.25">
      <c r="A7520" s="56">
        <v>36740</v>
      </c>
      <c r="E7520" s="56"/>
      <c r="F7520" s="56"/>
    </row>
    <row r="7521" spans="1:6" x14ac:dyDescent="0.25">
      <c r="A7521" s="56">
        <v>36741</v>
      </c>
      <c r="E7521" s="56"/>
      <c r="F7521" s="56"/>
    </row>
    <row r="7522" spans="1:6" x14ac:dyDescent="0.25">
      <c r="A7522" s="56">
        <v>36742</v>
      </c>
      <c r="E7522" s="56"/>
      <c r="F7522" s="56"/>
    </row>
    <row r="7523" spans="1:6" x14ac:dyDescent="0.25">
      <c r="A7523" s="56">
        <v>36743</v>
      </c>
      <c r="E7523" s="56"/>
      <c r="F7523" s="56"/>
    </row>
    <row r="7524" spans="1:6" x14ac:dyDescent="0.25">
      <c r="A7524" s="56">
        <v>36744</v>
      </c>
      <c r="E7524" s="56"/>
      <c r="F7524" s="56"/>
    </row>
    <row r="7525" spans="1:6" x14ac:dyDescent="0.25">
      <c r="A7525" s="56">
        <v>36745</v>
      </c>
      <c r="E7525" s="56"/>
      <c r="F7525" s="56"/>
    </row>
    <row r="7526" spans="1:6" x14ac:dyDescent="0.25">
      <c r="A7526" s="56">
        <v>36746</v>
      </c>
      <c r="E7526" s="56"/>
      <c r="F7526" s="56"/>
    </row>
    <row r="7527" spans="1:6" x14ac:dyDescent="0.25">
      <c r="A7527" s="56">
        <v>36747</v>
      </c>
      <c r="E7527" s="56"/>
      <c r="F7527" s="56"/>
    </row>
    <row r="7528" spans="1:6" x14ac:dyDescent="0.25">
      <c r="A7528" s="56">
        <v>36748</v>
      </c>
      <c r="E7528" s="56"/>
      <c r="F7528" s="56"/>
    </row>
    <row r="7529" spans="1:6" x14ac:dyDescent="0.25">
      <c r="A7529" s="56">
        <v>36749</v>
      </c>
      <c r="E7529" s="56"/>
      <c r="F7529" s="56"/>
    </row>
    <row r="7530" spans="1:6" x14ac:dyDescent="0.25">
      <c r="A7530" s="56">
        <v>36750</v>
      </c>
      <c r="E7530" s="56"/>
      <c r="F7530" s="56"/>
    </row>
    <row r="7531" spans="1:6" x14ac:dyDescent="0.25">
      <c r="A7531" s="56">
        <v>36751</v>
      </c>
      <c r="E7531" s="56"/>
      <c r="F7531" s="56"/>
    </row>
    <row r="7532" spans="1:6" x14ac:dyDescent="0.25">
      <c r="A7532" s="56">
        <v>36752</v>
      </c>
      <c r="E7532" s="56"/>
      <c r="F7532" s="56"/>
    </row>
    <row r="7533" spans="1:6" x14ac:dyDescent="0.25">
      <c r="A7533" s="56">
        <v>36753</v>
      </c>
      <c r="E7533" s="56"/>
      <c r="F7533" s="56"/>
    </row>
    <row r="7534" spans="1:6" x14ac:dyDescent="0.25">
      <c r="A7534" s="56">
        <v>36754</v>
      </c>
      <c r="E7534" s="56"/>
      <c r="F7534" s="56"/>
    </row>
    <row r="7535" spans="1:6" x14ac:dyDescent="0.25">
      <c r="A7535" s="56">
        <v>36755</v>
      </c>
      <c r="E7535" s="56"/>
      <c r="F7535" s="56"/>
    </row>
    <row r="7536" spans="1:6" x14ac:dyDescent="0.25">
      <c r="A7536" s="56">
        <v>36756</v>
      </c>
      <c r="E7536" s="56"/>
      <c r="F7536" s="56"/>
    </row>
    <row r="7537" spans="1:6" x14ac:dyDescent="0.25">
      <c r="A7537" s="56">
        <v>36757</v>
      </c>
      <c r="E7537" s="56"/>
      <c r="F7537" s="56"/>
    </row>
    <row r="7538" spans="1:6" x14ac:dyDescent="0.25">
      <c r="A7538" s="56">
        <v>36758</v>
      </c>
      <c r="E7538" s="56"/>
      <c r="F7538" s="56"/>
    </row>
    <row r="7539" spans="1:6" x14ac:dyDescent="0.25">
      <c r="A7539" s="56">
        <v>36759</v>
      </c>
      <c r="E7539" s="56"/>
      <c r="F7539" s="56"/>
    </row>
    <row r="7540" spans="1:6" x14ac:dyDescent="0.25">
      <c r="A7540" s="56">
        <v>36760</v>
      </c>
      <c r="E7540" s="56"/>
      <c r="F7540" s="56"/>
    </row>
    <row r="7541" spans="1:6" x14ac:dyDescent="0.25">
      <c r="A7541" s="56">
        <v>36761</v>
      </c>
      <c r="E7541" s="56"/>
      <c r="F7541" s="56"/>
    </row>
    <row r="7542" spans="1:6" x14ac:dyDescent="0.25">
      <c r="A7542" s="56">
        <v>36762</v>
      </c>
      <c r="E7542" s="56"/>
      <c r="F7542" s="56"/>
    </row>
    <row r="7543" spans="1:6" x14ac:dyDescent="0.25">
      <c r="A7543" s="56">
        <v>36763</v>
      </c>
      <c r="E7543" s="56"/>
      <c r="F7543" s="56"/>
    </row>
    <row r="7544" spans="1:6" x14ac:dyDescent="0.25">
      <c r="A7544" s="56">
        <v>36764</v>
      </c>
      <c r="E7544" s="56"/>
      <c r="F7544" s="56"/>
    </row>
    <row r="7545" spans="1:6" x14ac:dyDescent="0.25">
      <c r="A7545" s="56">
        <v>36765</v>
      </c>
      <c r="E7545" s="56"/>
      <c r="F7545" s="56"/>
    </row>
    <row r="7546" spans="1:6" x14ac:dyDescent="0.25">
      <c r="A7546" s="56">
        <v>36766</v>
      </c>
      <c r="E7546" s="56"/>
      <c r="F7546" s="56"/>
    </row>
    <row r="7547" spans="1:6" x14ac:dyDescent="0.25">
      <c r="A7547" s="56">
        <v>36767</v>
      </c>
      <c r="E7547" s="56"/>
      <c r="F7547" s="56"/>
    </row>
    <row r="7548" spans="1:6" x14ac:dyDescent="0.25">
      <c r="A7548" s="56">
        <v>36768</v>
      </c>
      <c r="E7548" s="56"/>
      <c r="F7548" s="56"/>
    </row>
    <row r="7549" spans="1:6" x14ac:dyDescent="0.25">
      <c r="A7549" s="56">
        <v>36769</v>
      </c>
      <c r="E7549" s="56"/>
      <c r="F7549" s="56"/>
    </row>
    <row r="7550" spans="1:6" x14ac:dyDescent="0.25">
      <c r="A7550" s="56">
        <v>36770</v>
      </c>
      <c r="E7550" s="56"/>
      <c r="F7550" s="56"/>
    </row>
    <row r="7551" spans="1:6" x14ac:dyDescent="0.25">
      <c r="A7551" s="56">
        <v>36771</v>
      </c>
      <c r="E7551" s="56"/>
      <c r="F7551" s="56"/>
    </row>
    <row r="7552" spans="1:6" x14ac:dyDescent="0.25">
      <c r="A7552" s="56">
        <v>36772</v>
      </c>
      <c r="E7552" s="56"/>
      <c r="F7552" s="56"/>
    </row>
    <row r="7553" spans="1:6" x14ac:dyDescent="0.25">
      <c r="A7553" s="56">
        <v>36773</v>
      </c>
      <c r="E7553" s="56"/>
      <c r="F7553" s="56"/>
    </row>
    <row r="7554" spans="1:6" x14ac:dyDescent="0.25">
      <c r="A7554" s="56">
        <v>36774</v>
      </c>
      <c r="E7554" s="56"/>
      <c r="F7554" s="56"/>
    </row>
    <row r="7555" spans="1:6" x14ac:dyDescent="0.25">
      <c r="A7555" s="56">
        <v>36775</v>
      </c>
      <c r="E7555" s="56"/>
      <c r="F7555" s="56"/>
    </row>
    <row r="7556" spans="1:6" x14ac:dyDescent="0.25">
      <c r="A7556" s="56">
        <v>36776</v>
      </c>
      <c r="E7556" s="56"/>
      <c r="F7556" s="56"/>
    </row>
    <row r="7557" spans="1:6" x14ac:dyDescent="0.25">
      <c r="A7557" s="56">
        <v>36777</v>
      </c>
      <c r="E7557" s="56"/>
      <c r="F7557" s="56"/>
    </row>
    <row r="7558" spans="1:6" x14ac:dyDescent="0.25">
      <c r="A7558" s="56">
        <v>36778</v>
      </c>
      <c r="E7558" s="56"/>
      <c r="F7558" s="56"/>
    </row>
    <row r="7559" spans="1:6" x14ac:dyDescent="0.25">
      <c r="A7559" s="56">
        <v>36779</v>
      </c>
      <c r="E7559" s="56"/>
      <c r="F7559" s="56"/>
    </row>
    <row r="7560" spans="1:6" x14ac:dyDescent="0.25">
      <c r="A7560" s="56">
        <v>36780</v>
      </c>
      <c r="E7560" s="56"/>
      <c r="F7560" s="56"/>
    </row>
    <row r="7561" spans="1:6" x14ac:dyDescent="0.25">
      <c r="A7561" s="56">
        <v>36781</v>
      </c>
      <c r="E7561" s="56"/>
      <c r="F7561" s="56"/>
    </row>
    <row r="7562" spans="1:6" x14ac:dyDescent="0.25">
      <c r="A7562" s="56">
        <v>36782</v>
      </c>
      <c r="E7562" s="56"/>
      <c r="F7562" s="56"/>
    </row>
    <row r="7563" spans="1:6" x14ac:dyDescent="0.25">
      <c r="A7563" s="56">
        <v>36783</v>
      </c>
      <c r="E7563" s="56"/>
      <c r="F7563" s="56"/>
    </row>
    <row r="7564" spans="1:6" x14ac:dyDescent="0.25">
      <c r="A7564" s="56">
        <v>36784</v>
      </c>
      <c r="E7564" s="56"/>
      <c r="F7564" s="56"/>
    </row>
    <row r="7565" spans="1:6" x14ac:dyDescent="0.25">
      <c r="A7565" s="56">
        <v>36785</v>
      </c>
      <c r="E7565" s="56"/>
      <c r="F7565" s="56"/>
    </row>
    <row r="7566" spans="1:6" x14ac:dyDescent="0.25">
      <c r="A7566" s="56">
        <v>36786</v>
      </c>
      <c r="E7566" s="56"/>
      <c r="F7566" s="56"/>
    </row>
    <row r="7567" spans="1:6" x14ac:dyDescent="0.25">
      <c r="A7567" s="56">
        <v>36787</v>
      </c>
      <c r="E7567" s="56"/>
      <c r="F7567" s="56"/>
    </row>
    <row r="7568" spans="1:6" x14ac:dyDescent="0.25">
      <c r="A7568" s="56">
        <v>36788</v>
      </c>
      <c r="E7568" s="56"/>
      <c r="F7568" s="56"/>
    </row>
    <row r="7569" spans="1:6" x14ac:dyDescent="0.25">
      <c r="A7569" s="56">
        <v>36789</v>
      </c>
      <c r="E7569" s="56"/>
      <c r="F7569" s="56"/>
    </row>
    <row r="7570" spans="1:6" x14ac:dyDescent="0.25">
      <c r="A7570" s="56">
        <v>36790</v>
      </c>
      <c r="E7570" s="56"/>
      <c r="F7570" s="56"/>
    </row>
    <row r="7571" spans="1:6" x14ac:dyDescent="0.25">
      <c r="A7571" s="56">
        <v>36791</v>
      </c>
      <c r="E7571" s="56"/>
      <c r="F7571" s="56"/>
    </row>
    <row r="7572" spans="1:6" x14ac:dyDescent="0.25">
      <c r="A7572" s="56">
        <v>36792</v>
      </c>
      <c r="E7572" s="56"/>
      <c r="F7572" s="56"/>
    </row>
    <row r="7573" spans="1:6" x14ac:dyDescent="0.25">
      <c r="A7573" s="56">
        <v>36793</v>
      </c>
      <c r="E7573" s="56"/>
      <c r="F7573" s="56"/>
    </row>
    <row r="7574" spans="1:6" x14ac:dyDescent="0.25">
      <c r="A7574" s="56">
        <v>36794</v>
      </c>
      <c r="E7574" s="56"/>
      <c r="F7574" s="56"/>
    </row>
    <row r="7575" spans="1:6" x14ac:dyDescent="0.25">
      <c r="A7575" s="56">
        <v>36795</v>
      </c>
      <c r="E7575" s="56"/>
      <c r="F7575" s="56"/>
    </row>
    <row r="7576" spans="1:6" x14ac:dyDescent="0.25">
      <c r="A7576" s="56">
        <v>36796</v>
      </c>
      <c r="E7576" s="56"/>
      <c r="F7576" s="56"/>
    </row>
    <row r="7577" spans="1:6" x14ac:dyDescent="0.25">
      <c r="A7577" s="56">
        <v>36797</v>
      </c>
      <c r="E7577" s="56"/>
      <c r="F7577" s="56"/>
    </row>
    <row r="7578" spans="1:6" x14ac:dyDescent="0.25">
      <c r="A7578" s="56">
        <v>36798</v>
      </c>
      <c r="E7578" s="56"/>
      <c r="F7578" s="56"/>
    </row>
    <row r="7579" spans="1:6" x14ac:dyDescent="0.25">
      <c r="A7579" s="56">
        <v>36799</v>
      </c>
      <c r="E7579" s="56"/>
      <c r="F7579" s="56"/>
    </row>
    <row r="7580" spans="1:6" x14ac:dyDescent="0.25">
      <c r="A7580" s="56">
        <v>36800</v>
      </c>
      <c r="E7580" s="56"/>
      <c r="F7580" s="56"/>
    </row>
    <row r="7581" spans="1:6" x14ac:dyDescent="0.25">
      <c r="A7581" s="56">
        <v>36801</v>
      </c>
      <c r="E7581" s="56"/>
      <c r="F7581" s="56"/>
    </row>
    <row r="7582" spans="1:6" x14ac:dyDescent="0.25">
      <c r="A7582" s="56">
        <v>36802</v>
      </c>
      <c r="E7582" s="56"/>
      <c r="F7582" s="56"/>
    </row>
    <row r="7583" spans="1:6" x14ac:dyDescent="0.25">
      <c r="A7583" s="56">
        <v>36803</v>
      </c>
      <c r="E7583" s="56"/>
      <c r="F7583" s="56"/>
    </row>
    <row r="7584" spans="1:6" x14ac:dyDescent="0.25">
      <c r="A7584" s="56">
        <v>36804</v>
      </c>
      <c r="E7584" s="56"/>
      <c r="F7584" s="56"/>
    </row>
    <row r="7585" spans="1:6" x14ac:dyDescent="0.25">
      <c r="A7585" s="56">
        <v>36805</v>
      </c>
      <c r="E7585" s="56"/>
      <c r="F7585" s="56"/>
    </row>
    <row r="7586" spans="1:6" x14ac:dyDescent="0.25">
      <c r="A7586" s="56">
        <v>36806</v>
      </c>
      <c r="E7586" s="56"/>
      <c r="F7586" s="56"/>
    </row>
    <row r="7587" spans="1:6" x14ac:dyDescent="0.25">
      <c r="A7587" s="56">
        <v>36807</v>
      </c>
      <c r="E7587" s="56"/>
      <c r="F7587" s="56"/>
    </row>
    <row r="7588" spans="1:6" x14ac:dyDescent="0.25">
      <c r="A7588" s="56">
        <v>36808</v>
      </c>
      <c r="E7588" s="56"/>
      <c r="F7588" s="56"/>
    </row>
    <row r="7589" spans="1:6" x14ac:dyDescent="0.25">
      <c r="A7589" s="56">
        <v>36809</v>
      </c>
      <c r="E7589" s="56"/>
      <c r="F7589" s="56"/>
    </row>
    <row r="7590" spans="1:6" x14ac:dyDescent="0.25">
      <c r="A7590" s="56">
        <v>36810</v>
      </c>
      <c r="E7590" s="56"/>
      <c r="F7590" s="56"/>
    </row>
    <row r="7591" spans="1:6" x14ac:dyDescent="0.25">
      <c r="A7591" s="56">
        <v>36811</v>
      </c>
      <c r="E7591" s="56"/>
      <c r="F7591" s="56"/>
    </row>
    <row r="7592" spans="1:6" x14ac:dyDescent="0.25">
      <c r="A7592" s="56">
        <v>36812</v>
      </c>
      <c r="E7592" s="56"/>
      <c r="F7592" s="56"/>
    </row>
    <row r="7593" spans="1:6" x14ac:dyDescent="0.25">
      <c r="A7593" s="56">
        <v>36813</v>
      </c>
      <c r="E7593" s="56"/>
      <c r="F7593" s="56"/>
    </row>
    <row r="7594" spans="1:6" x14ac:dyDescent="0.25">
      <c r="A7594" s="56">
        <v>36814</v>
      </c>
      <c r="E7594" s="56"/>
      <c r="F7594" s="56"/>
    </row>
    <row r="7595" spans="1:6" x14ac:dyDescent="0.25">
      <c r="A7595" s="56">
        <v>36815</v>
      </c>
      <c r="E7595" s="56"/>
      <c r="F7595" s="56"/>
    </row>
    <row r="7596" spans="1:6" x14ac:dyDescent="0.25">
      <c r="A7596" s="56">
        <v>36816</v>
      </c>
      <c r="E7596" s="56"/>
      <c r="F7596" s="56"/>
    </row>
    <row r="7597" spans="1:6" x14ac:dyDescent="0.25">
      <c r="A7597" s="56">
        <v>36817</v>
      </c>
      <c r="E7597" s="56"/>
      <c r="F7597" s="56"/>
    </row>
    <row r="7598" spans="1:6" x14ac:dyDescent="0.25">
      <c r="A7598" s="56">
        <v>36818</v>
      </c>
      <c r="E7598" s="56"/>
      <c r="F7598" s="56"/>
    </row>
    <row r="7599" spans="1:6" x14ac:dyDescent="0.25">
      <c r="A7599" s="56">
        <v>36819</v>
      </c>
      <c r="E7599" s="56"/>
      <c r="F7599" s="56"/>
    </row>
    <row r="7600" spans="1:6" x14ac:dyDescent="0.25">
      <c r="A7600" s="56">
        <v>36820</v>
      </c>
      <c r="E7600" s="56"/>
      <c r="F7600" s="56"/>
    </row>
    <row r="7601" spans="1:6" x14ac:dyDescent="0.25">
      <c r="A7601" s="56">
        <v>36821</v>
      </c>
      <c r="E7601" s="56"/>
      <c r="F7601" s="56"/>
    </row>
    <row r="7602" spans="1:6" x14ac:dyDescent="0.25">
      <c r="A7602" s="56">
        <v>36822</v>
      </c>
      <c r="E7602" s="56"/>
      <c r="F7602" s="56"/>
    </row>
    <row r="7603" spans="1:6" x14ac:dyDescent="0.25">
      <c r="A7603" s="56">
        <v>36823</v>
      </c>
      <c r="E7603" s="56"/>
      <c r="F7603" s="56"/>
    </row>
    <row r="7604" spans="1:6" x14ac:dyDescent="0.25">
      <c r="A7604" s="56">
        <v>36824</v>
      </c>
      <c r="E7604" s="56"/>
      <c r="F7604" s="56"/>
    </row>
    <row r="7605" spans="1:6" x14ac:dyDescent="0.25">
      <c r="A7605" s="56">
        <v>36825</v>
      </c>
      <c r="E7605" s="56"/>
      <c r="F7605" s="56"/>
    </row>
    <row r="7606" spans="1:6" x14ac:dyDescent="0.25">
      <c r="A7606" s="56">
        <v>36826</v>
      </c>
      <c r="E7606" s="56"/>
      <c r="F7606" s="56"/>
    </row>
    <row r="7607" spans="1:6" x14ac:dyDescent="0.25">
      <c r="A7607" s="56">
        <v>36827</v>
      </c>
      <c r="E7607" s="56"/>
      <c r="F7607" s="56"/>
    </row>
    <row r="7608" spans="1:6" x14ac:dyDescent="0.25">
      <c r="A7608" s="56">
        <v>36828</v>
      </c>
      <c r="E7608" s="56"/>
      <c r="F7608" s="56"/>
    </row>
    <row r="7609" spans="1:6" x14ac:dyDescent="0.25">
      <c r="A7609" s="56">
        <v>36829</v>
      </c>
      <c r="E7609" s="56"/>
      <c r="F7609" s="56"/>
    </row>
    <row r="7610" spans="1:6" x14ac:dyDescent="0.25">
      <c r="A7610" s="56">
        <v>36830</v>
      </c>
      <c r="E7610" s="56"/>
      <c r="F7610" s="56"/>
    </row>
    <row r="7611" spans="1:6" x14ac:dyDescent="0.25">
      <c r="A7611" s="56">
        <v>36831</v>
      </c>
      <c r="E7611" s="56"/>
      <c r="F7611" s="56"/>
    </row>
    <row r="7612" spans="1:6" x14ac:dyDescent="0.25">
      <c r="A7612" s="56">
        <v>36832</v>
      </c>
      <c r="E7612" s="56"/>
      <c r="F7612" s="56"/>
    </row>
    <row r="7613" spans="1:6" x14ac:dyDescent="0.25">
      <c r="A7613" s="56">
        <v>36833</v>
      </c>
      <c r="E7613" s="56"/>
      <c r="F7613" s="56"/>
    </row>
    <row r="7614" spans="1:6" x14ac:dyDescent="0.25">
      <c r="A7614" s="56">
        <v>36834</v>
      </c>
      <c r="E7614" s="56"/>
      <c r="F7614" s="56"/>
    </row>
    <row r="7615" spans="1:6" x14ac:dyDescent="0.25">
      <c r="A7615" s="56">
        <v>36835</v>
      </c>
      <c r="E7615" s="56"/>
      <c r="F7615" s="56"/>
    </row>
    <row r="7616" spans="1:6" x14ac:dyDescent="0.25">
      <c r="A7616" s="56">
        <v>36836</v>
      </c>
      <c r="E7616" s="56"/>
      <c r="F7616" s="56"/>
    </row>
    <row r="7617" spans="1:6" x14ac:dyDescent="0.25">
      <c r="A7617" s="56">
        <v>36837</v>
      </c>
      <c r="E7617" s="56"/>
      <c r="F7617" s="56"/>
    </row>
    <row r="7618" spans="1:6" x14ac:dyDescent="0.25">
      <c r="A7618" s="56">
        <v>36838</v>
      </c>
      <c r="E7618" s="56"/>
      <c r="F7618" s="56"/>
    </row>
    <row r="7619" spans="1:6" x14ac:dyDescent="0.25">
      <c r="A7619" s="56">
        <v>36839</v>
      </c>
      <c r="E7619" s="56"/>
      <c r="F7619" s="56"/>
    </row>
    <row r="7620" spans="1:6" x14ac:dyDescent="0.25">
      <c r="A7620" s="56">
        <v>36840</v>
      </c>
      <c r="E7620" s="56"/>
      <c r="F7620" s="56"/>
    </row>
    <row r="7621" spans="1:6" x14ac:dyDescent="0.25">
      <c r="A7621" s="56">
        <v>36841</v>
      </c>
      <c r="E7621" s="56"/>
      <c r="F7621" s="56"/>
    </row>
    <row r="7622" spans="1:6" x14ac:dyDescent="0.25">
      <c r="A7622" s="56">
        <v>36842</v>
      </c>
      <c r="E7622" s="56"/>
      <c r="F7622" s="56"/>
    </row>
    <row r="7623" spans="1:6" x14ac:dyDescent="0.25">
      <c r="A7623" s="56">
        <v>36843</v>
      </c>
      <c r="E7623" s="56"/>
      <c r="F7623" s="56"/>
    </row>
    <row r="7624" spans="1:6" x14ac:dyDescent="0.25">
      <c r="A7624" s="56">
        <v>36844</v>
      </c>
      <c r="E7624" s="56"/>
      <c r="F7624" s="56"/>
    </row>
    <row r="7625" spans="1:6" x14ac:dyDescent="0.25">
      <c r="A7625" s="56">
        <v>36845</v>
      </c>
      <c r="E7625" s="56"/>
      <c r="F7625" s="56"/>
    </row>
    <row r="7626" spans="1:6" x14ac:dyDescent="0.25">
      <c r="A7626" s="56">
        <v>36846</v>
      </c>
      <c r="E7626" s="56"/>
      <c r="F7626" s="56"/>
    </row>
    <row r="7627" spans="1:6" x14ac:dyDescent="0.25">
      <c r="A7627" s="56">
        <v>36847</v>
      </c>
      <c r="E7627" s="56"/>
      <c r="F7627" s="56"/>
    </row>
    <row r="7628" spans="1:6" x14ac:dyDescent="0.25">
      <c r="A7628" s="56">
        <v>36848</v>
      </c>
      <c r="E7628" s="56"/>
      <c r="F7628" s="56"/>
    </row>
    <row r="7629" spans="1:6" x14ac:dyDescent="0.25">
      <c r="A7629" s="56">
        <v>36849</v>
      </c>
      <c r="E7629" s="56"/>
      <c r="F7629" s="56"/>
    </row>
    <row r="7630" spans="1:6" x14ac:dyDescent="0.25">
      <c r="A7630" s="56">
        <v>36850</v>
      </c>
      <c r="E7630" s="56"/>
      <c r="F7630" s="56"/>
    </row>
    <row r="7631" spans="1:6" x14ac:dyDescent="0.25">
      <c r="A7631" s="56">
        <v>36851</v>
      </c>
      <c r="E7631" s="56"/>
      <c r="F7631" s="56"/>
    </row>
    <row r="7632" spans="1:6" x14ac:dyDescent="0.25">
      <c r="A7632" s="56">
        <v>36852</v>
      </c>
      <c r="E7632" s="56"/>
      <c r="F7632" s="56"/>
    </row>
    <row r="7633" spans="1:6" x14ac:dyDescent="0.25">
      <c r="A7633" s="56">
        <v>36853</v>
      </c>
      <c r="E7633" s="56"/>
      <c r="F7633" s="56"/>
    </row>
    <row r="7634" spans="1:6" x14ac:dyDescent="0.25">
      <c r="A7634" s="56">
        <v>36854</v>
      </c>
      <c r="E7634" s="56"/>
      <c r="F7634" s="56"/>
    </row>
    <row r="7635" spans="1:6" x14ac:dyDescent="0.25">
      <c r="A7635" s="56">
        <v>36855</v>
      </c>
      <c r="E7635" s="56"/>
      <c r="F7635" s="56"/>
    </row>
    <row r="7636" spans="1:6" x14ac:dyDescent="0.25">
      <c r="A7636" s="56">
        <v>36856</v>
      </c>
      <c r="E7636" s="56"/>
      <c r="F7636" s="56"/>
    </row>
    <row r="7637" spans="1:6" x14ac:dyDescent="0.25">
      <c r="A7637" s="56">
        <v>36857</v>
      </c>
      <c r="E7637" s="56"/>
      <c r="F7637" s="56"/>
    </row>
    <row r="7638" spans="1:6" x14ac:dyDescent="0.25">
      <c r="A7638" s="56">
        <v>36858</v>
      </c>
      <c r="E7638" s="56"/>
      <c r="F7638" s="56"/>
    </row>
    <row r="7639" spans="1:6" x14ac:dyDescent="0.25">
      <c r="A7639" s="56">
        <v>36859</v>
      </c>
      <c r="E7639" s="56"/>
      <c r="F7639" s="56"/>
    </row>
    <row r="7640" spans="1:6" x14ac:dyDescent="0.25">
      <c r="A7640" s="56">
        <v>36860</v>
      </c>
      <c r="E7640" s="56"/>
      <c r="F7640" s="56"/>
    </row>
    <row r="7641" spans="1:6" x14ac:dyDescent="0.25">
      <c r="A7641" s="56">
        <v>36861</v>
      </c>
      <c r="E7641" s="56"/>
      <c r="F7641" s="56"/>
    </row>
    <row r="7642" spans="1:6" x14ac:dyDescent="0.25">
      <c r="A7642" s="56">
        <v>36862</v>
      </c>
      <c r="E7642" s="56"/>
      <c r="F7642" s="56"/>
    </row>
    <row r="7643" spans="1:6" x14ac:dyDescent="0.25">
      <c r="A7643" s="56">
        <v>36863</v>
      </c>
      <c r="E7643" s="56"/>
      <c r="F7643" s="56"/>
    </row>
    <row r="7644" spans="1:6" x14ac:dyDescent="0.25">
      <c r="A7644" s="56">
        <v>36864</v>
      </c>
      <c r="E7644" s="56"/>
      <c r="F7644" s="56"/>
    </row>
    <row r="7645" spans="1:6" x14ac:dyDescent="0.25">
      <c r="A7645" s="56">
        <v>36865</v>
      </c>
      <c r="E7645" s="56"/>
      <c r="F7645" s="56"/>
    </row>
    <row r="7646" spans="1:6" x14ac:dyDescent="0.25">
      <c r="A7646" s="56">
        <v>36866</v>
      </c>
      <c r="E7646" s="56"/>
      <c r="F7646" s="56"/>
    </row>
    <row r="7647" spans="1:6" x14ac:dyDescent="0.25">
      <c r="A7647" s="56">
        <v>36867</v>
      </c>
      <c r="E7647" s="56"/>
      <c r="F7647" s="56"/>
    </row>
    <row r="7648" spans="1:6" x14ac:dyDescent="0.25">
      <c r="A7648" s="56">
        <v>36868</v>
      </c>
      <c r="E7648" s="56"/>
      <c r="F7648" s="56"/>
    </row>
    <row r="7649" spans="1:6" x14ac:dyDescent="0.25">
      <c r="A7649" s="56">
        <v>36869</v>
      </c>
      <c r="E7649" s="56"/>
      <c r="F7649" s="56"/>
    </row>
    <row r="7650" spans="1:6" x14ac:dyDescent="0.25">
      <c r="A7650" s="56">
        <v>36870</v>
      </c>
      <c r="E7650" s="56"/>
      <c r="F7650" s="56"/>
    </row>
    <row r="7651" spans="1:6" x14ac:dyDescent="0.25">
      <c r="A7651" s="56">
        <v>36871</v>
      </c>
      <c r="E7651" s="56"/>
      <c r="F7651" s="56"/>
    </row>
    <row r="7652" spans="1:6" x14ac:dyDescent="0.25">
      <c r="A7652" s="56">
        <v>36872</v>
      </c>
      <c r="E7652" s="56"/>
      <c r="F7652" s="56"/>
    </row>
    <row r="7653" spans="1:6" x14ac:dyDescent="0.25">
      <c r="A7653" s="56">
        <v>36873</v>
      </c>
      <c r="E7653" s="56"/>
      <c r="F7653" s="56"/>
    </row>
    <row r="7654" spans="1:6" x14ac:dyDescent="0.25">
      <c r="A7654" s="56">
        <v>36874</v>
      </c>
      <c r="E7654" s="56"/>
      <c r="F7654" s="56"/>
    </row>
    <row r="7655" spans="1:6" x14ac:dyDescent="0.25">
      <c r="A7655" s="56">
        <v>36875</v>
      </c>
      <c r="E7655" s="56"/>
      <c r="F7655" s="56"/>
    </row>
    <row r="7656" spans="1:6" x14ac:dyDescent="0.25">
      <c r="A7656" s="56">
        <v>36876</v>
      </c>
      <c r="E7656" s="56"/>
      <c r="F7656" s="56"/>
    </row>
    <row r="7657" spans="1:6" x14ac:dyDescent="0.25">
      <c r="A7657" s="56">
        <v>36877</v>
      </c>
      <c r="E7657" s="56"/>
      <c r="F7657" s="56"/>
    </row>
    <row r="7658" spans="1:6" x14ac:dyDescent="0.25">
      <c r="A7658" s="56">
        <v>36878</v>
      </c>
      <c r="E7658" s="56"/>
      <c r="F7658" s="56"/>
    </row>
    <row r="7659" spans="1:6" x14ac:dyDescent="0.25">
      <c r="A7659" s="56">
        <v>36879</v>
      </c>
      <c r="E7659" s="56"/>
      <c r="F7659" s="56"/>
    </row>
    <row r="7660" spans="1:6" x14ac:dyDescent="0.25">
      <c r="A7660" s="56">
        <v>36880</v>
      </c>
      <c r="E7660" s="56"/>
      <c r="F7660" s="56"/>
    </row>
    <row r="7661" spans="1:6" x14ac:dyDescent="0.25">
      <c r="A7661" s="56">
        <v>36881</v>
      </c>
      <c r="E7661" s="56"/>
      <c r="F7661" s="56"/>
    </row>
    <row r="7662" spans="1:6" x14ac:dyDescent="0.25">
      <c r="A7662" s="56">
        <v>36882</v>
      </c>
      <c r="E7662" s="56"/>
      <c r="F7662" s="56"/>
    </row>
    <row r="7663" spans="1:6" x14ac:dyDescent="0.25">
      <c r="A7663" s="56">
        <v>36883</v>
      </c>
      <c r="E7663" s="56"/>
      <c r="F7663" s="56"/>
    </row>
    <row r="7664" spans="1:6" x14ac:dyDescent="0.25">
      <c r="A7664" s="56">
        <v>36884</v>
      </c>
      <c r="E7664" s="56"/>
      <c r="F7664" s="56"/>
    </row>
    <row r="7665" spans="1:6" x14ac:dyDescent="0.25">
      <c r="A7665" s="56">
        <v>36885</v>
      </c>
      <c r="E7665" s="56"/>
      <c r="F7665" s="56"/>
    </row>
    <row r="7666" spans="1:6" x14ac:dyDescent="0.25">
      <c r="A7666" s="56">
        <v>36886</v>
      </c>
      <c r="E7666" s="56"/>
      <c r="F7666" s="56"/>
    </row>
    <row r="7667" spans="1:6" x14ac:dyDescent="0.25">
      <c r="A7667" s="56">
        <v>36887</v>
      </c>
      <c r="E7667" s="56"/>
      <c r="F7667" s="56"/>
    </row>
    <row r="7668" spans="1:6" x14ac:dyDescent="0.25">
      <c r="A7668" s="56">
        <v>36888</v>
      </c>
      <c r="E7668" s="56"/>
      <c r="F7668" s="56"/>
    </row>
    <row r="7669" spans="1:6" x14ac:dyDescent="0.25">
      <c r="A7669" s="56">
        <v>36889</v>
      </c>
      <c r="E7669" s="56"/>
      <c r="F7669" s="56"/>
    </row>
    <row r="7670" spans="1:6" x14ac:dyDescent="0.25">
      <c r="A7670" s="56">
        <v>36890</v>
      </c>
      <c r="E7670" s="56"/>
      <c r="F7670" s="56"/>
    </row>
    <row r="7671" spans="1:6" x14ac:dyDescent="0.25">
      <c r="A7671" s="56">
        <v>36891</v>
      </c>
      <c r="E7671" s="56"/>
      <c r="F7671" s="56"/>
    </row>
    <row r="7672" spans="1:6" x14ac:dyDescent="0.25">
      <c r="A7672" s="56">
        <v>36892</v>
      </c>
      <c r="E7672" s="56"/>
      <c r="F7672" s="56"/>
    </row>
    <row r="7673" spans="1:6" x14ac:dyDescent="0.25">
      <c r="A7673" s="56">
        <v>36893</v>
      </c>
      <c r="E7673" s="56"/>
      <c r="F7673" s="56"/>
    </row>
    <row r="7674" spans="1:6" x14ac:dyDescent="0.25">
      <c r="A7674" s="56">
        <v>36894</v>
      </c>
      <c r="E7674" s="56"/>
      <c r="F7674" s="56"/>
    </row>
    <row r="7675" spans="1:6" x14ac:dyDescent="0.25">
      <c r="A7675" s="56">
        <v>36895</v>
      </c>
      <c r="E7675" s="56"/>
      <c r="F7675" s="56"/>
    </row>
    <row r="7676" spans="1:6" x14ac:dyDescent="0.25">
      <c r="A7676" s="56">
        <v>36896</v>
      </c>
      <c r="E7676" s="56"/>
      <c r="F7676" s="56"/>
    </row>
    <row r="7677" spans="1:6" x14ac:dyDescent="0.25">
      <c r="A7677" s="56">
        <v>36897</v>
      </c>
      <c r="E7677" s="56"/>
      <c r="F7677" s="56"/>
    </row>
    <row r="7678" spans="1:6" x14ac:dyDescent="0.25">
      <c r="A7678" s="56">
        <v>36898</v>
      </c>
      <c r="E7678" s="56"/>
      <c r="F7678" s="56"/>
    </row>
    <row r="7679" spans="1:6" x14ac:dyDescent="0.25">
      <c r="A7679" s="56">
        <v>36899</v>
      </c>
      <c r="E7679" s="56"/>
      <c r="F7679" s="56"/>
    </row>
    <row r="7680" spans="1:6" x14ac:dyDescent="0.25">
      <c r="A7680" s="56">
        <v>36900</v>
      </c>
      <c r="E7680" s="56"/>
      <c r="F7680" s="56"/>
    </row>
    <row r="7681" spans="1:6" x14ac:dyDescent="0.25">
      <c r="A7681" s="56">
        <v>36901</v>
      </c>
      <c r="E7681" s="56"/>
      <c r="F7681" s="56"/>
    </row>
    <row r="7682" spans="1:6" x14ac:dyDescent="0.25">
      <c r="A7682" s="56">
        <v>36902</v>
      </c>
      <c r="E7682" s="56"/>
      <c r="F7682" s="56"/>
    </row>
    <row r="7683" spans="1:6" x14ac:dyDescent="0.25">
      <c r="A7683" s="56">
        <v>36903</v>
      </c>
      <c r="E7683" s="56"/>
      <c r="F7683" s="56"/>
    </row>
    <row r="7684" spans="1:6" x14ac:dyDescent="0.25">
      <c r="A7684" s="56">
        <v>36904</v>
      </c>
      <c r="E7684" s="56"/>
      <c r="F7684" s="56"/>
    </row>
    <row r="7685" spans="1:6" x14ac:dyDescent="0.25">
      <c r="A7685" s="56">
        <v>36905</v>
      </c>
      <c r="E7685" s="56"/>
      <c r="F7685" s="56"/>
    </row>
    <row r="7686" spans="1:6" x14ac:dyDescent="0.25">
      <c r="A7686" s="56">
        <v>36906</v>
      </c>
      <c r="E7686" s="56"/>
      <c r="F7686" s="56"/>
    </row>
    <row r="7687" spans="1:6" x14ac:dyDescent="0.25">
      <c r="A7687" s="56">
        <v>36907</v>
      </c>
      <c r="E7687" s="56"/>
      <c r="F7687" s="56"/>
    </row>
    <row r="7688" spans="1:6" x14ac:dyDescent="0.25">
      <c r="A7688" s="56">
        <v>36908</v>
      </c>
      <c r="E7688" s="56"/>
      <c r="F7688" s="56"/>
    </row>
    <row r="7689" spans="1:6" x14ac:dyDescent="0.25">
      <c r="A7689" s="56">
        <v>36909</v>
      </c>
      <c r="E7689" s="56"/>
      <c r="F7689" s="56"/>
    </row>
    <row r="7690" spans="1:6" x14ac:dyDescent="0.25">
      <c r="A7690" s="56">
        <v>36910</v>
      </c>
      <c r="E7690" s="56"/>
      <c r="F7690" s="56"/>
    </row>
    <row r="7691" spans="1:6" x14ac:dyDescent="0.25">
      <c r="A7691" s="56">
        <v>36911</v>
      </c>
      <c r="E7691" s="56"/>
      <c r="F7691" s="56"/>
    </row>
    <row r="7692" spans="1:6" x14ac:dyDescent="0.25">
      <c r="A7692" s="56">
        <v>36912</v>
      </c>
      <c r="E7692" s="56"/>
      <c r="F7692" s="56"/>
    </row>
    <row r="7693" spans="1:6" x14ac:dyDescent="0.25">
      <c r="A7693" s="56">
        <v>36913</v>
      </c>
      <c r="E7693" s="56"/>
      <c r="F7693" s="56"/>
    </row>
    <row r="7694" spans="1:6" x14ac:dyDescent="0.25">
      <c r="A7694" s="56">
        <v>36914</v>
      </c>
      <c r="E7694" s="56"/>
      <c r="F7694" s="56"/>
    </row>
    <row r="7695" spans="1:6" x14ac:dyDescent="0.25">
      <c r="A7695" s="56">
        <v>36915</v>
      </c>
      <c r="E7695" s="56"/>
      <c r="F7695" s="56"/>
    </row>
    <row r="7696" spans="1:6" x14ac:dyDescent="0.25">
      <c r="A7696" s="56">
        <v>36916</v>
      </c>
      <c r="E7696" s="56"/>
      <c r="F7696" s="56"/>
    </row>
    <row r="7697" spans="1:6" x14ac:dyDescent="0.25">
      <c r="A7697" s="56">
        <v>36917</v>
      </c>
      <c r="E7697" s="56"/>
      <c r="F7697" s="56"/>
    </row>
    <row r="7698" spans="1:6" x14ac:dyDescent="0.25">
      <c r="A7698" s="56">
        <v>36918</v>
      </c>
      <c r="E7698" s="56"/>
      <c r="F7698" s="56"/>
    </row>
    <row r="7699" spans="1:6" x14ac:dyDescent="0.25">
      <c r="A7699" s="56">
        <v>36919</v>
      </c>
      <c r="E7699" s="56"/>
      <c r="F7699" s="56"/>
    </row>
    <row r="7700" spans="1:6" x14ac:dyDescent="0.25">
      <c r="A7700" s="56">
        <v>36920</v>
      </c>
      <c r="E7700" s="56"/>
      <c r="F7700" s="56"/>
    </row>
    <row r="7701" spans="1:6" x14ac:dyDescent="0.25">
      <c r="A7701" s="56">
        <v>36921</v>
      </c>
      <c r="E7701" s="56"/>
      <c r="F7701" s="56"/>
    </row>
    <row r="7702" spans="1:6" x14ac:dyDescent="0.25">
      <c r="A7702" s="56">
        <v>36922</v>
      </c>
      <c r="E7702" s="56"/>
      <c r="F7702" s="56"/>
    </row>
    <row r="7703" spans="1:6" x14ac:dyDescent="0.25">
      <c r="A7703" s="56">
        <v>36923</v>
      </c>
      <c r="E7703" s="56"/>
      <c r="F7703" s="56"/>
    </row>
    <row r="7704" spans="1:6" x14ac:dyDescent="0.25">
      <c r="A7704" s="56">
        <v>36924</v>
      </c>
      <c r="E7704" s="56"/>
      <c r="F7704" s="56"/>
    </row>
    <row r="7705" spans="1:6" x14ac:dyDescent="0.25">
      <c r="A7705" s="56">
        <v>36925</v>
      </c>
      <c r="E7705" s="56"/>
      <c r="F7705" s="56"/>
    </row>
    <row r="7706" spans="1:6" x14ac:dyDescent="0.25">
      <c r="A7706" s="56">
        <v>36926</v>
      </c>
      <c r="E7706" s="56"/>
      <c r="F7706" s="56"/>
    </row>
    <row r="7707" spans="1:6" x14ac:dyDescent="0.25">
      <c r="A7707" s="56">
        <v>36927</v>
      </c>
      <c r="E7707" s="56"/>
      <c r="F7707" s="56"/>
    </row>
    <row r="7708" spans="1:6" x14ac:dyDescent="0.25">
      <c r="A7708" s="56">
        <v>36928</v>
      </c>
      <c r="E7708" s="56"/>
      <c r="F7708" s="56"/>
    </row>
    <row r="7709" spans="1:6" x14ac:dyDescent="0.25">
      <c r="A7709" s="56">
        <v>36929</v>
      </c>
      <c r="E7709" s="56"/>
      <c r="F7709" s="56"/>
    </row>
    <row r="7710" spans="1:6" x14ac:dyDescent="0.25">
      <c r="A7710" s="56">
        <v>36930</v>
      </c>
      <c r="E7710" s="56"/>
      <c r="F7710" s="56"/>
    </row>
    <row r="7711" spans="1:6" x14ac:dyDescent="0.25">
      <c r="A7711" s="56">
        <v>36931</v>
      </c>
      <c r="E7711" s="56"/>
      <c r="F7711" s="56"/>
    </row>
    <row r="7712" spans="1:6" x14ac:dyDescent="0.25">
      <c r="A7712" s="56">
        <v>36932</v>
      </c>
      <c r="E7712" s="56"/>
      <c r="F7712" s="56"/>
    </row>
    <row r="7713" spans="1:6" x14ac:dyDescent="0.25">
      <c r="A7713" s="56">
        <v>36933</v>
      </c>
      <c r="E7713" s="56"/>
      <c r="F7713" s="56"/>
    </row>
    <row r="7714" spans="1:6" x14ac:dyDescent="0.25">
      <c r="A7714" s="56">
        <v>36934</v>
      </c>
      <c r="E7714" s="56"/>
      <c r="F7714" s="56"/>
    </row>
    <row r="7715" spans="1:6" x14ac:dyDescent="0.25">
      <c r="A7715" s="56">
        <v>36935</v>
      </c>
      <c r="E7715" s="56"/>
      <c r="F7715" s="56"/>
    </row>
    <row r="7716" spans="1:6" x14ac:dyDescent="0.25">
      <c r="A7716" s="56">
        <v>36936</v>
      </c>
      <c r="E7716" s="56"/>
      <c r="F7716" s="56"/>
    </row>
    <row r="7717" spans="1:6" x14ac:dyDescent="0.25">
      <c r="A7717" s="56">
        <v>36937</v>
      </c>
      <c r="E7717" s="56"/>
      <c r="F7717" s="56"/>
    </row>
    <row r="7718" spans="1:6" x14ac:dyDescent="0.25">
      <c r="A7718" s="56">
        <v>36938</v>
      </c>
      <c r="E7718" s="56"/>
      <c r="F7718" s="56"/>
    </row>
    <row r="7719" spans="1:6" x14ac:dyDescent="0.25">
      <c r="A7719" s="56">
        <v>36939</v>
      </c>
      <c r="E7719" s="56"/>
      <c r="F7719" s="56"/>
    </row>
    <row r="7720" spans="1:6" x14ac:dyDescent="0.25">
      <c r="A7720" s="56">
        <v>36940</v>
      </c>
      <c r="E7720" s="56"/>
      <c r="F7720" s="56"/>
    </row>
    <row r="7721" spans="1:6" x14ac:dyDescent="0.25">
      <c r="A7721" s="56">
        <v>36941</v>
      </c>
      <c r="E7721" s="56"/>
      <c r="F7721" s="56"/>
    </row>
    <row r="7722" spans="1:6" x14ac:dyDescent="0.25">
      <c r="A7722" s="56">
        <v>36942</v>
      </c>
      <c r="E7722" s="56"/>
      <c r="F7722" s="56"/>
    </row>
    <row r="7723" spans="1:6" x14ac:dyDescent="0.25">
      <c r="A7723" s="56">
        <v>36943</v>
      </c>
      <c r="E7723" s="56"/>
      <c r="F7723" s="56"/>
    </row>
    <row r="7724" spans="1:6" x14ac:dyDescent="0.25">
      <c r="A7724" s="56">
        <v>36944</v>
      </c>
      <c r="E7724" s="56"/>
      <c r="F7724" s="56"/>
    </row>
    <row r="7725" spans="1:6" x14ac:dyDescent="0.25">
      <c r="A7725" s="56">
        <v>36945</v>
      </c>
      <c r="E7725" s="56"/>
      <c r="F7725" s="56"/>
    </row>
    <row r="7726" spans="1:6" x14ac:dyDescent="0.25">
      <c r="A7726" s="56">
        <v>36946</v>
      </c>
      <c r="E7726" s="56"/>
      <c r="F7726" s="56"/>
    </row>
    <row r="7727" spans="1:6" x14ac:dyDescent="0.25">
      <c r="A7727" s="56">
        <v>36947</v>
      </c>
      <c r="E7727" s="56"/>
      <c r="F7727" s="56"/>
    </row>
    <row r="7728" spans="1:6" x14ac:dyDescent="0.25">
      <c r="A7728" s="56">
        <v>36948</v>
      </c>
      <c r="E7728" s="56"/>
      <c r="F7728" s="56"/>
    </row>
    <row r="7729" spans="1:6" x14ac:dyDescent="0.25">
      <c r="A7729" s="56">
        <v>36949</v>
      </c>
      <c r="E7729" s="56"/>
      <c r="F7729" s="56"/>
    </row>
    <row r="7730" spans="1:6" x14ac:dyDescent="0.25">
      <c r="A7730" s="56">
        <v>36950</v>
      </c>
      <c r="E7730" s="56"/>
      <c r="F7730" s="56"/>
    </row>
    <row r="7731" spans="1:6" x14ac:dyDescent="0.25">
      <c r="A7731" s="56">
        <v>36951</v>
      </c>
      <c r="E7731" s="56"/>
      <c r="F7731" s="56"/>
    </row>
    <row r="7732" spans="1:6" x14ac:dyDescent="0.25">
      <c r="A7732" s="56">
        <v>36952</v>
      </c>
      <c r="E7732" s="56"/>
      <c r="F7732" s="56"/>
    </row>
    <row r="7733" spans="1:6" x14ac:dyDescent="0.25">
      <c r="A7733" s="56">
        <v>36953</v>
      </c>
      <c r="E7733" s="56"/>
      <c r="F7733" s="56"/>
    </row>
    <row r="7734" spans="1:6" x14ac:dyDescent="0.25">
      <c r="A7734" s="56">
        <v>36954</v>
      </c>
      <c r="E7734" s="56"/>
      <c r="F7734" s="56"/>
    </row>
    <row r="7735" spans="1:6" x14ac:dyDescent="0.25">
      <c r="A7735" s="56">
        <v>36955</v>
      </c>
      <c r="E7735" s="56"/>
      <c r="F7735" s="56"/>
    </row>
    <row r="7736" spans="1:6" x14ac:dyDescent="0.25">
      <c r="A7736" s="56">
        <v>36956</v>
      </c>
      <c r="E7736" s="56"/>
      <c r="F7736" s="56"/>
    </row>
    <row r="7737" spans="1:6" x14ac:dyDescent="0.25">
      <c r="A7737" s="56">
        <v>36957</v>
      </c>
      <c r="E7737" s="56"/>
      <c r="F7737" s="56"/>
    </row>
    <row r="7738" spans="1:6" x14ac:dyDescent="0.25">
      <c r="A7738" s="56">
        <v>36958</v>
      </c>
      <c r="E7738" s="56"/>
      <c r="F7738" s="56"/>
    </row>
    <row r="7739" spans="1:6" x14ac:dyDescent="0.25">
      <c r="A7739" s="56">
        <v>36959</v>
      </c>
      <c r="E7739" s="56"/>
      <c r="F7739" s="56"/>
    </row>
    <row r="7740" spans="1:6" x14ac:dyDescent="0.25">
      <c r="A7740" s="56">
        <v>36960</v>
      </c>
      <c r="E7740" s="56"/>
      <c r="F7740" s="56"/>
    </row>
    <row r="7741" spans="1:6" x14ac:dyDescent="0.25">
      <c r="A7741" s="56">
        <v>36961</v>
      </c>
      <c r="E7741" s="56"/>
      <c r="F7741" s="56"/>
    </row>
    <row r="7742" spans="1:6" x14ac:dyDescent="0.25">
      <c r="A7742" s="56">
        <v>36962</v>
      </c>
      <c r="E7742" s="56"/>
      <c r="F7742" s="56"/>
    </row>
    <row r="7743" spans="1:6" x14ac:dyDescent="0.25">
      <c r="A7743" s="56">
        <v>36963</v>
      </c>
      <c r="E7743" s="56"/>
      <c r="F7743" s="56"/>
    </row>
    <row r="7744" spans="1:6" x14ac:dyDescent="0.25">
      <c r="A7744" s="56">
        <v>36964</v>
      </c>
      <c r="E7744" s="56"/>
      <c r="F7744" s="56"/>
    </row>
    <row r="7745" spans="1:6" x14ac:dyDescent="0.25">
      <c r="A7745" s="56">
        <v>36965</v>
      </c>
      <c r="E7745" s="56"/>
      <c r="F7745" s="56"/>
    </row>
    <row r="7746" spans="1:6" x14ac:dyDescent="0.25">
      <c r="A7746" s="56">
        <v>36966</v>
      </c>
      <c r="E7746" s="56"/>
      <c r="F7746" s="56"/>
    </row>
    <row r="7747" spans="1:6" x14ac:dyDescent="0.25">
      <c r="A7747" s="56">
        <v>36967</v>
      </c>
      <c r="E7747" s="56"/>
      <c r="F7747" s="56"/>
    </row>
    <row r="7748" spans="1:6" x14ac:dyDescent="0.25">
      <c r="A7748" s="56">
        <v>36968</v>
      </c>
      <c r="E7748" s="56"/>
      <c r="F7748" s="56"/>
    </row>
    <row r="7749" spans="1:6" x14ac:dyDescent="0.25">
      <c r="A7749" s="56">
        <v>36969</v>
      </c>
      <c r="E7749" s="56"/>
      <c r="F7749" s="56"/>
    </row>
    <row r="7750" spans="1:6" x14ac:dyDescent="0.25">
      <c r="A7750" s="56">
        <v>36970</v>
      </c>
      <c r="E7750" s="56"/>
      <c r="F7750" s="56"/>
    </row>
    <row r="7751" spans="1:6" x14ac:dyDescent="0.25">
      <c r="A7751" s="56">
        <v>36971</v>
      </c>
      <c r="E7751" s="56"/>
      <c r="F7751" s="56"/>
    </row>
    <row r="7752" spans="1:6" x14ac:dyDescent="0.25">
      <c r="A7752" s="56">
        <v>36972</v>
      </c>
      <c r="E7752" s="56"/>
      <c r="F7752" s="56"/>
    </row>
    <row r="7753" spans="1:6" x14ac:dyDescent="0.25">
      <c r="A7753" s="56">
        <v>36973</v>
      </c>
      <c r="E7753" s="56"/>
      <c r="F7753" s="56"/>
    </row>
    <row r="7754" spans="1:6" x14ac:dyDescent="0.25">
      <c r="A7754" s="56">
        <v>36974</v>
      </c>
      <c r="E7754" s="56"/>
      <c r="F7754" s="56"/>
    </row>
    <row r="7755" spans="1:6" x14ac:dyDescent="0.25">
      <c r="A7755" s="56">
        <v>36975</v>
      </c>
      <c r="E7755" s="56"/>
      <c r="F7755" s="56"/>
    </row>
    <row r="7756" spans="1:6" x14ac:dyDescent="0.25">
      <c r="A7756" s="56">
        <v>36976</v>
      </c>
      <c r="E7756" s="56"/>
      <c r="F7756" s="56"/>
    </row>
    <row r="7757" spans="1:6" x14ac:dyDescent="0.25">
      <c r="A7757" s="56">
        <v>36977</v>
      </c>
      <c r="E7757" s="56"/>
      <c r="F7757" s="56"/>
    </row>
    <row r="7758" spans="1:6" x14ac:dyDescent="0.25">
      <c r="A7758" s="56">
        <v>36978</v>
      </c>
      <c r="E7758" s="56"/>
      <c r="F7758" s="56"/>
    </row>
    <row r="7759" spans="1:6" x14ac:dyDescent="0.25">
      <c r="A7759" s="56">
        <v>36979</v>
      </c>
      <c r="E7759" s="56"/>
      <c r="F7759" s="56"/>
    </row>
    <row r="7760" spans="1:6" x14ac:dyDescent="0.25">
      <c r="A7760" s="56">
        <v>36980</v>
      </c>
      <c r="E7760" s="56"/>
      <c r="F7760" s="56"/>
    </row>
    <row r="7761" spans="1:6" x14ac:dyDescent="0.25">
      <c r="A7761" s="56">
        <v>36981</v>
      </c>
      <c r="E7761" s="56"/>
      <c r="F7761" s="56"/>
    </row>
    <row r="7762" spans="1:6" x14ac:dyDescent="0.25">
      <c r="A7762" s="56">
        <v>36982</v>
      </c>
      <c r="E7762" s="56"/>
      <c r="F7762" s="56"/>
    </row>
    <row r="7763" spans="1:6" x14ac:dyDescent="0.25">
      <c r="A7763" s="56">
        <v>36983</v>
      </c>
      <c r="E7763" s="56"/>
      <c r="F7763" s="56"/>
    </row>
    <row r="7764" spans="1:6" x14ac:dyDescent="0.25">
      <c r="A7764" s="56">
        <v>36984</v>
      </c>
      <c r="E7764" s="56"/>
      <c r="F7764" s="56"/>
    </row>
    <row r="7765" spans="1:6" x14ac:dyDescent="0.25">
      <c r="A7765" s="56">
        <v>36985</v>
      </c>
      <c r="E7765" s="56"/>
      <c r="F7765" s="56"/>
    </row>
    <row r="7766" spans="1:6" x14ac:dyDescent="0.25">
      <c r="A7766" s="56">
        <v>36986</v>
      </c>
      <c r="E7766" s="56"/>
      <c r="F7766" s="56"/>
    </row>
    <row r="7767" spans="1:6" x14ac:dyDescent="0.25">
      <c r="A7767" s="56">
        <v>36987</v>
      </c>
      <c r="E7767" s="56"/>
      <c r="F7767" s="56"/>
    </row>
    <row r="7768" spans="1:6" x14ac:dyDescent="0.25">
      <c r="A7768" s="56">
        <v>36988</v>
      </c>
      <c r="E7768" s="56"/>
      <c r="F7768" s="56"/>
    </row>
    <row r="7769" spans="1:6" x14ac:dyDescent="0.25">
      <c r="A7769" s="56">
        <v>36989</v>
      </c>
      <c r="E7769" s="56"/>
      <c r="F7769" s="56"/>
    </row>
    <row r="7770" spans="1:6" x14ac:dyDescent="0.25">
      <c r="A7770" s="56">
        <v>36990</v>
      </c>
      <c r="E7770" s="56"/>
      <c r="F7770" s="56"/>
    </row>
    <row r="7771" spans="1:6" x14ac:dyDescent="0.25">
      <c r="A7771" s="56">
        <v>36991</v>
      </c>
      <c r="E7771" s="56"/>
      <c r="F7771" s="56"/>
    </row>
    <row r="7772" spans="1:6" x14ac:dyDescent="0.25">
      <c r="A7772" s="56">
        <v>36992</v>
      </c>
      <c r="E7772" s="56"/>
      <c r="F7772" s="56"/>
    </row>
    <row r="7773" spans="1:6" x14ac:dyDescent="0.25">
      <c r="A7773" s="56">
        <v>36993</v>
      </c>
      <c r="E7773" s="56"/>
      <c r="F7773" s="56"/>
    </row>
    <row r="7774" spans="1:6" x14ac:dyDescent="0.25">
      <c r="A7774" s="56">
        <v>36994</v>
      </c>
      <c r="E7774" s="56"/>
      <c r="F7774" s="56"/>
    </row>
    <row r="7775" spans="1:6" x14ac:dyDescent="0.25">
      <c r="A7775" s="56">
        <v>36995</v>
      </c>
      <c r="E7775" s="56"/>
      <c r="F7775" s="56"/>
    </row>
    <row r="7776" spans="1:6" x14ac:dyDescent="0.25">
      <c r="A7776" s="56">
        <v>36996</v>
      </c>
      <c r="E7776" s="56"/>
      <c r="F7776" s="56"/>
    </row>
    <row r="7777" spans="1:6" x14ac:dyDescent="0.25">
      <c r="A7777" s="56">
        <v>36997</v>
      </c>
      <c r="E7777" s="56"/>
      <c r="F7777" s="56"/>
    </row>
    <row r="7778" spans="1:6" x14ac:dyDescent="0.25">
      <c r="A7778" s="56">
        <v>36998</v>
      </c>
      <c r="E7778" s="56"/>
      <c r="F7778" s="56"/>
    </row>
    <row r="7779" spans="1:6" x14ac:dyDescent="0.25">
      <c r="A7779" s="56">
        <v>36999</v>
      </c>
      <c r="E7779" s="56"/>
      <c r="F7779" s="56"/>
    </row>
    <row r="7780" spans="1:6" x14ac:dyDescent="0.25">
      <c r="A7780" s="56">
        <v>37000</v>
      </c>
      <c r="E7780" s="56"/>
      <c r="F7780" s="56"/>
    </row>
    <row r="7781" spans="1:6" x14ac:dyDescent="0.25">
      <c r="A7781" s="56">
        <v>37001</v>
      </c>
      <c r="E7781" s="56"/>
      <c r="F7781" s="56"/>
    </row>
    <row r="7782" spans="1:6" x14ac:dyDescent="0.25">
      <c r="A7782" s="56">
        <v>37002</v>
      </c>
      <c r="E7782" s="56"/>
      <c r="F7782" s="56"/>
    </row>
    <row r="7783" spans="1:6" x14ac:dyDescent="0.25">
      <c r="A7783" s="56">
        <v>37003</v>
      </c>
      <c r="E7783" s="56"/>
      <c r="F7783" s="56"/>
    </row>
    <row r="7784" spans="1:6" x14ac:dyDescent="0.25">
      <c r="A7784" s="56">
        <v>37004</v>
      </c>
      <c r="E7784" s="56"/>
      <c r="F7784" s="56"/>
    </row>
    <row r="7785" spans="1:6" x14ac:dyDescent="0.25">
      <c r="A7785" s="56">
        <v>37005</v>
      </c>
      <c r="E7785" s="56"/>
      <c r="F7785" s="56"/>
    </row>
    <row r="7786" spans="1:6" x14ac:dyDescent="0.25">
      <c r="A7786" s="56">
        <v>37006</v>
      </c>
      <c r="E7786" s="56"/>
      <c r="F7786" s="56"/>
    </row>
    <row r="7787" spans="1:6" x14ac:dyDescent="0.25">
      <c r="A7787" s="56">
        <v>37007</v>
      </c>
      <c r="E7787" s="56"/>
      <c r="F7787" s="56"/>
    </row>
    <row r="7788" spans="1:6" x14ac:dyDescent="0.25">
      <c r="A7788" s="56">
        <v>37008</v>
      </c>
      <c r="E7788" s="56"/>
      <c r="F7788" s="56"/>
    </row>
    <row r="7789" spans="1:6" x14ac:dyDescent="0.25">
      <c r="A7789" s="56">
        <v>37009</v>
      </c>
      <c r="E7789" s="56"/>
      <c r="F7789" s="56"/>
    </row>
    <row r="7790" spans="1:6" x14ac:dyDescent="0.25">
      <c r="A7790" s="56">
        <v>37010</v>
      </c>
      <c r="E7790" s="56"/>
      <c r="F7790" s="56"/>
    </row>
    <row r="7791" spans="1:6" x14ac:dyDescent="0.25">
      <c r="A7791" s="56">
        <v>37011</v>
      </c>
      <c r="E7791" s="56"/>
      <c r="F7791" s="56"/>
    </row>
    <row r="7792" spans="1:6" x14ac:dyDescent="0.25">
      <c r="A7792" s="56">
        <v>37012</v>
      </c>
      <c r="E7792" s="56"/>
      <c r="F7792" s="56"/>
    </row>
    <row r="7793" spans="1:6" x14ac:dyDescent="0.25">
      <c r="A7793" s="56">
        <v>37013</v>
      </c>
      <c r="E7793" s="56"/>
      <c r="F7793" s="56"/>
    </row>
    <row r="7794" spans="1:6" x14ac:dyDescent="0.25">
      <c r="A7794" s="56">
        <v>37014</v>
      </c>
      <c r="E7794" s="56"/>
      <c r="F7794" s="56"/>
    </row>
    <row r="7795" spans="1:6" x14ac:dyDescent="0.25">
      <c r="A7795" s="56">
        <v>37015</v>
      </c>
      <c r="E7795" s="56"/>
      <c r="F7795" s="56"/>
    </row>
    <row r="7796" spans="1:6" x14ac:dyDescent="0.25">
      <c r="A7796" s="56">
        <v>37016</v>
      </c>
      <c r="E7796" s="56"/>
      <c r="F7796" s="56"/>
    </row>
    <row r="7797" spans="1:6" x14ac:dyDescent="0.25">
      <c r="A7797" s="56">
        <v>37017</v>
      </c>
      <c r="E7797" s="56"/>
      <c r="F7797" s="56"/>
    </row>
    <row r="7798" spans="1:6" x14ac:dyDescent="0.25">
      <c r="A7798" s="56">
        <v>37018</v>
      </c>
      <c r="E7798" s="56"/>
      <c r="F7798" s="56"/>
    </row>
    <row r="7799" spans="1:6" x14ac:dyDescent="0.25">
      <c r="A7799" s="56">
        <v>37019</v>
      </c>
      <c r="E7799" s="56"/>
      <c r="F7799" s="56"/>
    </row>
    <row r="7800" spans="1:6" x14ac:dyDescent="0.25">
      <c r="A7800" s="56">
        <v>37020</v>
      </c>
      <c r="E7800" s="56"/>
      <c r="F7800" s="56"/>
    </row>
    <row r="7801" spans="1:6" x14ac:dyDescent="0.25">
      <c r="A7801" s="56">
        <v>37021</v>
      </c>
      <c r="E7801" s="56"/>
      <c r="F7801" s="56"/>
    </row>
    <row r="7802" spans="1:6" x14ac:dyDescent="0.25">
      <c r="A7802" s="56">
        <v>37022</v>
      </c>
      <c r="E7802" s="56"/>
      <c r="F7802" s="56"/>
    </row>
    <row r="7803" spans="1:6" x14ac:dyDescent="0.25">
      <c r="A7803" s="56">
        <v>37023</v>
      </c>
      <c r="E7803" s="56"/>
      <c r="F7803" s="56"/>
    </row>
    <row r="7804" spans="1:6" x14ac:dyDescent="0.25">
      <c r="A7804" s="56">
        <v>37024</v>
      </c>
      <c r="E7804" s="56"/>
      <c r="F7804" s="56"/>
    </row>
    <row r="7805" spans="1:6" x14ac:dyDescent="0.25">
      <c r="A7805" s="56">
        <v>37025</v>
      </c>
      <c r="E7805" s="56"/>
      <c r="F7805" s="56"/>
    </row>
    <row r="7806" spans="1:6" x14ac:dyDescent="0.25">
      <c r="A7806" s="56">
        <v>37026</v>
      </c>
      <c r="E7806" s="56"/>
      <c r="F7806" s="56"/>
    </row>
    <row r="7807" spans="1:6" x14ac:dyDescent="0.25">
      <c r="A7807" s="56">
        <v>37027</v>
      </c>
      <c r="E7807" s="56"/>
      <c r="F7807" s="56"/>
    </row>
    <row r="7808" spans="1:6" x14ac:dyDescent="0.25">
      <c r="A7808" s="56">
        <v>37028</v>
      </c>
      <c r="E7808" s="56"/>
      <c r="F7808" s="56"/>
    </row>
    <row r="7809" spans="1:6" x14ac:dyDescent="0.25">
      <c r="A7809" s="56">
        <v>37029</v>
      </c>
      <c r="E7809" s="56"/>
      <c r="F7809" s="56"/>
    </row>
    <row r="7810" spans="1:6" x14ac:dyDescent="0.25">
      <c r="A7810" s="56">
        <v>37030</v>
      </c>
      <c r="E7810" s="56"/>
      <c r="F7810" s="56"/>
    </row>
    <row r="7811" spans="1:6" x14ac:dyDescent="0.25">
      <c r="A7811" s="56">
        <v>37031</v>
      </c>
      <c r="E7811" s="56"/>
      <c r="F7811" s="56"/>
    </row>
    <row r="7812" spans="1:6" x14ac:dyDescent="0.25">
      <c r="A7812" s="56">
        <v>37032</v>
      </c>
      <c r="E7812" s="56"/>
      <c r="F7812" s="56"/>
    </row>
    <row r="7813" spans="1:6" x14ac:dyDescent="0.25">
      <c r="A7813" s="56">
        <v>37033</v>
      </c>
      <c r="E7813" s="56"/>
      <c r="F7813" s="56"/>
    </row>
    <row r="7814" spans="1:6" x14ac:dyDescent="0.25">
      <c r="A7814" s="56">
        <v>37034</v>
      </c>
      <c r="E7814" s="56"/>
      <c r="F7814" s="56"/>
    </row>
    <row r="7815" spans="1:6" x14ac:dyDescent="0.25">
      <c r="A7815" s="56">
        <v>37035</v>
      </c>
      <c r="E7815" s="56"/>
      <c r="F7815" s="56"/>
    </row>
    <row r="7816" spans="1:6" x14ac:dyDescent="0.25">
      <c r="A7816" s="56">
        <v>37036</v>
      </c>
      <c r="E7816" s="56"/>
      <c r="F7816" s="56"/>
    </row>
    <row r="7817" spans="1:6" x14ac:dyDescent="0.25">
      <c r="A7817" s="56">
        <v>37037</v>
      </c>
      <c r="E7817" s="56"/>
      <c r="F7817" s="56"/>
    </row>
    <row r="7818" spans="1:6" x14ac:dyDescent="0.25">
      <c r="A7818" s="56">
        <v>37038</v>
      </c>
      <c r="E7818" s="56"/>
      <c r="F7818" s="56"/>
    </row>
    <row r="7819" spans="1:6" x14ac:dyDescent="0.25">
      <c r="A7819" s="56">
        <v>37039</v>
      </c>
      <c r="E7819" s="56"/>
      <c r="F7819" s="56"/>
    </row>
    <row r="7820" spans="1:6" x14ac:dyDescent="0.25">
      <c r="A7820" s="56">
        <v>37040</v>
      </c>
      <c r="E7820" s="56"/>
      <c r="F7820" s="56"/>
    </row>
    <row r="7821" spans="1:6" x14ac:dyDescent="0.25">
      <c r="A7821" s="56">
        <v>37041</v>
      </c>
      <c r="E7821" s="56"/>
      <c r="F7821" s="56"/>
    </row>
    <row r="7822" spans="1:6" x14ac:dyDescent="0.25">
      <c r="A7822" s="56">
        <v>37042</v>
      </c>
      <c r="E7822" s="56"/>
      <c r="F7822" s="56"/>
    </row>
    <row r="7823" spans="1:6" x14ac:dyDescent="0.25">
      <c r="A7823" s="56">
        <v>37043</v>
      </c>
      <c r="E7823" s="56"/>
      <c r="F7823" s="56"/>
    </row>
    <row r="7824" spans="1:6" x14ac:dyDescent="0.25">
      <c r="A7824" s="56">
        <v>37044</v>
      </c>
      <c r="E7824" s="56"/>
      <c r="F7824" s="56"/>
    </row>
    <row r="7825" spans="1:6" x14ac:dyDescent="0.25">
      <c r="A7825" s="56">
        <v>37045</v>
      </c>
      <c r="E7825" s="56"/>
      <c r="F7825" s="56"/>
    </row>
    <row r="7826" spans="1:6" x14ac:dyDescent="0.25">
      <c r="A7826" s="56">
        <v>37046</v>
      </c>
      <c r="E7826" s="56"/>
      <c r="F7826" s="56"/>
    </row>
    <row r="7827" spans="1:6" x14ac:dyDescent="0.25">
      <c r="A7827" s="56">
        <v>37047</v>
      </c>
      <c r="E7827" s="56"/>
      <c r="F7827" s="56"/>
    </row>
    <row r="7828" spans="1:6" x14ac:dyDescent="0.25">
      <c r="A7828" s="56">
        <v>37048</v>
      </c>
      <c r="E7828" s="56"/>
      <c r="F7828" s="56"/>
    </row>
    <row r="7829" spans="1:6" x14ac:dyDescent="0.25">
      <c r="A7829" s="56">
        <v>37049</v>
      </c>
      <c r="E7829" s="56"/>
      <c r="F7829" s="56"/>
    </row>
    <row r="7830" spans="1:6" x14ac:dyDescent="0.25">
      <c r="A7830" s="56">
        <v>37050</v>
      </c>
      <c r="E7830" s="56"/>
      <c r="F7830" s="56"/>
    </row>
    <row r="7831" spans="1:6" x14ac:dyDescent="0.25">
      <c r="A7831" s="56">
        <v>37051</v>
      </c>
      <c r="E7831" s="56"/>
      <c r="F7831" s="56"/>
    </row>
    <row r="7832" spans="1:6" x14ac:dyDescent="0.25">
      <c r="A7832" s="56">
        <v>37052</v>
      </c>
      <c r="E7832" s="56"/>
      <c r="F7832" s="56"/>
    </row>
    <row r="7833" spans="1:6" x14ac:dyDescent="0.25">
      <c r="A7833" s="56">
        <v>37053</v>
      </c>
      <c r="E7833" s="56"/>
      <c r="F7833" s="56"/>
    </row>
    <row r="7834" spans="1:6" x14ac:dyDescent="0.25">
      <c r="A7834" s="56">
        <v>37054</v>
      </c>
      <c r="E7834" s="56"/>
      <c r="F7834" s="56"/>
    </row>
    <row r="7835" spans="1:6" x14ac:dyDescent="0.25">
      <c r="A7835" s="56">
        <v>37055</v>
      </c>
      <c r="E7835" s="56"/>
      <c r="F7835" s="56"/>
    </row>
    <row r="7836" spans="1:6" x14ac:dyDescent="0.25">
      <c r="A7836" s="56">
        <v>37056</v>
      </c>
      <c r="E7836" s="56"/>
      <c r="F7836" s="56"/>
    </row>
    <row r="7837" spans="1:6" x14ac:dyDescent="0.25">
      <c r="A7837" s="56">
        <v>37057</v>
      </c>
      <c r="E7837" s="56"/>
      <c r="F7837" s="56"/>
    </row>
    <row r="7838" spans="1:6" x14ac:dyDescent="0.25">
      <c r="A7838" s="56">
        <v>37058</v>
      </c>
      <c r="E7838" s="56"/>
      <c r="F7838" s="56"/>
    </row>
    <row r="7839" spans="1:6" x14ac:dyDescent="0.25">
      <c r="A7839" s="56">
        <v>37059</v>
      </c>
      <c r="E7839" s="56"/>
      <c r="F7839" s="56"/>
    </row>
    <row r="7840" spans="1:6" x14ac:dyDescent="0.25">
      <c r="A7840" s="56">
        <v>37060</v>
      </c>
      <c r="E7840" s="56"/>
      <c r="F7840" s="56"/>
    </row>
    <row r="7841" spans="1:6" x14ac:dyDescent="0.25">
      <c r="A7841" s="56">
        <v>37061</v>
      </c>
      <c r="E7841" s="56"/>
      <c r="F7841" s="56"/>
    </row>
    <row r="7842" spans="1:6" x14ac:dyDescent="0.25">
      <c r="A7842" s="56">
        <v>37062</v>
      </c>
      <c r="E7842" s="56"/>
      <c r="F7842" s="56"/>
    </row>
    <row r="7843" spans="1:6" x14ac:dyDescent="0.25">
      <c r="A7843" s="56">
        <v>37063</v>
      </c>
      <c r="E7843" s="56"/>
      <c r="F7843" s="56"/>
    </row>
    <row r="7844" spans="1:6" x14ac:dyDescent="0.25">
      <c r="A7844" s="56">
        <v>37064</v>
      </c>
      <c r="E7844" s="56"/>
      <c r="F7844" s="56"/>
    </row>
    <row r="7845" spans="1:6" x14ac:dyDescent="0.25">
      <c r="A7845" s="56">
        <v>37065</v>
      </c>
      <c r="E7845" s="56"/>
      <c r="F7845" s="56"/>
    </row>
    <row r="7846" spans="1:6" x14ac:dyDescent="0.25">
      <c r="A7846" s="56">
        <v>37066</v>
      </c>
      <c r="E7846" s="56"/>
      <c r="F7846" s="56"/>
    </row>
    <row r="7847" spans="1:6" x14ac:dyDescent="0.25">
      <c r="A7847" s="56">
        <v>37067</v>
      </c>
      <c r="E7847" s="56"/>
      <c r="F7847" s="56"/>
    </row>
    <row r="7848" spans="1:6" x14ac:dyDescent="0.25">
      <c r="A7848" s="56">
        <v>37068</v>
      </c>
      <c r="E7848" s="56"/>
      <c r="F7848" s="56"/>
    </row>
    <row r="7849" spans="1:6" x14ac:dyDescent="0.25">
      <c r="A7849" s="56">
        <v>37069</v>
      </c>
      <c r="E7849" s="56"/>
      <c r="F7849" s="56"/>
    </row>
    <row r="7850" spans="1:6" x14ac:dyDescent="0.25">
      <c r="A7850" s="56">
        <v>37070</v>
      </c>
      <c r="E7850" s="56"/>
      <c r="F7850" s="56"/>
    </row>
    <row r="7851" spans="1:6" x14ac:dyDescent="0.25">
      <c r="A7851" s="56">
        <v>37071</v>
      </c>
      <c r="E7851" s="56"/>
      <c r="F7851" s="56"/>
    </row>
    <row r="7852" spans="1:6" x14ac:dyDescent="0.25">
      <c r="A7852" s="56">
        <v>37072</v>
      </c>
      <c r="E7852" s="56"/>
      <c r="F7852" s="56"/>
    </row>
    <row r="7853" spans="1:6" x14ac:dyDescent="0.25">
      <c r="A7853" s="56">
        <v>37073</v>
      </c>
      <c r="E7853" s="56"/>
      <c r="F7853" s="56"/>
    </row>
    <row r="7854" spans="1:6" x14ac:dyDescent="0.25">
      <c r="A7854" s="56">
        <v>37074</v>
      </c>
      <c r="E7854" s="56"/>
      <c r="F7854" s="56"/>
    </row>
    <row r="7855" spans="1:6" x14ac:dyDescent="0.25">
      <c r="A7855" s="56">
        <v>37075</v>
      </c>
      <c r="E7855" s="56"/>
      <c r="F7855" s="56"/>
    </row>
    <row r="7856" spans="1:6" x14ac:dyDescent="0.25">
      <c r="A7856" s="56">
        <v>37076</v>
      </c>
      <c r="E7856" s="56"/>
      <c r="F7856" s="56"/>
    </row>
    <row r="7857" spans="1:6" x14ac:dyDescent="0.25">
      <c r="A7857" s="56">
        <v>37077</v>
      </c>
      <c r="E7857" s="56"/>
      <c r="F7857" s="56"/>
    </row>
    <row r="7858" spans="1:6" x14ac:dyDescent="0.25">
      <c r="A7858" s="56">
        <v>37078</v>
      </c>
      <c r="E7858" s="56"/>
      <c r="F7858" s="56"/>
    </row>
    <row r="7859" spans="1:6" x14ac:dyDescent="0.25">
      <c r="A7859" s="56">
        <v>37079</v>
      </c>
      <c r="E7859" s="56"/>
      <c r="F7859" s="56"/>
    </row>
    <row r="7860" spans="1:6" x14ac:dyDescent="0.25">
      <c r="A7860" s="56">
        <v>37080</v>
      </c>
      <c r="E7860" s="56"/>
      <c r="F7860" s="56"/>
    </row>
    <row r="7861" spans="1:6" x14ac:dyDescent="0.25">
      <c r="A7861" s="56">
        <v>37081</v>
      </c>
      <c r="E7861" s="56"/>
      <c r="F7861" s="56"/>
    </row>
    <row r="7862" spans="1:6" x14ac:dyDescent="0.25">
      <c r="A7862" s="56">
        <v>37082</v>
      </c>
      <c r="E7862" s="56"/>
      <c r="F7862" s="56"/>
    </row>
    <row r="7863" spans="1:6" x14ac:dyDescent="0.25">
      <c r="A7863" s="56">
        <v>37083</v>
      </c>
      <c r="E7863" s="56"/>
      <c r="F7863" s="56"/>
    </row>
    <row r="7864" spans="1:6" x14ac:dyDescent="0.25">
      <c r="A7864" s="56">
        <v>37084</v>
      </c>
      <c r="E7864" s="56"/>
      <c r="F7864" s="56"/>
    </row>
    <row r="7865" spans="1:6" x14ac:dyDescent="0.25">
      <c r="A7865" s="56">
        <v>37085</v>
      </c>
      <c r="E7865" s="56"/>
      <c r="F7865" s="56"/>
    </row>
    <row r="7866" spans="1:6" x14ac:dyDescent="0.25">
      <c r="A7866" s="56">
        <v>37086</v>
      </c>
      <c r="E7866" s="56"/>
      <c r="F7866" s="56"/>
    </row>
    <row r="7867" spans="1:6" x14ac:dyDescent="0.25">
      <c r="A7867" s="56">
        <v>37087</v>
      </c>
      <c r="E7867" s="56"/>
      <c r="F7867" s="56"/>
    </row>
    <row r="7868" spans="1:6" x14ac:dyDescent="0.25">
      <c r="A7868" s="56">
        <v>37088</v>
      </c>
      <c r="E7868" s="56"/>
      <c r="F7868" s="56"/>
    </row>
    <row r="7869" spans="1:6" x14ac:dyDescent="0.25">
      <c r="A7869" s="56">
        <v>37089</v>
      </c>
      <c r="E7869" s="56"/>
      <c r="F7869" s="56"/>
    </row>
    <row r="7870" spans="1:6" x14ac:dyDescent="0.25">
      <c r="A7870" s="56">
        <v>37090</v>
      </c>
      <c r="E7870" s="56"/>
      <c r="F7870" s="56"/>
    </row>
    <row r="7871" spans="1:6" x14ac:dyDescent="0.25">
      <c r="A7871" s="56">
        <v>37091</v>
      </c>
      <c r="E7871" s="56"/>
      <c r="F7871" s="56"/>
    </row>
    <row r="7872" spans="1:6" x14ac:dyDescent="0.25">
      <c r="A7872" s="56">
        <v>37092</v>
      </c>
      <c r="E7872" s="56"/>
      <c r="F7872" s="56"/>
    </row>
    <row r="7873" spans="1:6" x14ac:dyDescent="0.25">
      <c r="A7873" s="56">
        <v>37093</v>
      </c>
      <c r="E7873" s="56"/>
      <c r="F7873" s="56"/>
    </row>
    <row r="7874" spans="1:6" x14ac:dyDescent="0.25">
      <c r="A7874" s="56">
        <v>37094</v>
      </c>
      <c r="E7874" s="56"/>
      <c r="F7874" s="56"/>
    </row>
    <row r="7875" spans="1:6" x14ac:dyDescent="0.25">
      <c r="A7875" s="56">
        <v>37095</v>
      </c>
      <c r="E7875" s="56"/>
      <c r="F7875" s="56"/>
    </row>
    <row r="7876" spans="1:6" x14ac:dyDescent="0.25">
      <c r="A7876" s="56">
        <v>37096</v>
      </c>
      <c r="E7876" s="56"/>
      <c r="F7876" s="56"/>
    </row>
    <row r="7877" spans="1:6" x14ac:dyDescent="0.25">
      <c r="A7877" s="56">
        <v>37097</v>
      </c>
      <c r="E7877" s="56"/>
      <c r="F7877" s="56"/>
    </row>
    <row r="7878" spans="1:6" x14ac:dyDescent="0.25">
      <c r="A7878" s="56">
        <v>37098</v>
      </c>
      <c r="E7878" s="56"/>
      <c r="F7878" s="56"/>
    </row>
    <row r="7879" spans="1:6" x14ac:dyDescent="0.25">
      <c r="A7879" s="56">
        <v>37099</v>
      </c>
      <c r="E7879" s="56"/>
      <c r="F7879" s="56"/>
    </row>
    <row r="7880" spans="1:6" x14ac:dyDescent="0.25">
      <c r="A7880" s="56">
        <v>37100</v>
      </c>
      <c r="E7880" s="56"/>
      <c r="F7880" s="56"/>
    </row>
    <row r="7881" spans="1:6" x14ac:dyDescent="0.25">
      <c r="A7881" s="56">
        <v>37101</v>
      </c>
      <c r="E7881" s="56"/>
      <c r="F7881" s="56"/>
    </row>
    <row r="7882" spans="1:6" x14ac:dyDescent="0.25">
      <c r="A7882" s="56">
        <v>37102</v>
      </c>
      <c r="E7882" s="56"/>
      <c r="F7882" s="56"/>
    </row>
    <row r="7883" spans="1:6" x14ac:dyDescent="0.25">
      <c r="A7883" s="56">
        <v>37103</v>
      </c>
      <c r="E7883" s="56"/>
      <c r="F7883" s="56"/>
    </row>
    <row r="7884" spans="1:6" x14ac:dyDescent="0.25">
      <c r="A7884" s="56">
        <v>37104</v>
      </c>
      <c r="E7884" s="56"/>
      <c r="F7884" s="56"/>
    </row>
    <row r="7885" spans="1:6" x14ac:dyDescent="0.25">
      <c r="A7885" s="56">
        <v>37105</v>
      </c>
      <c r="E7885" s="56"/>
      <c r="F7885" s="56"/>
    </row>
    <row r="7886" spans="1:6" x14ac:dyDescent="0.25">
      <c r="A7886" s="56">
        <v>37106</v>
      </c>
      <c r="E7886" s="56"/>
      <c r="F7886" s="56"/>
    </row>
    <row r="7887" spans="1:6" x14ac:dyDescent="0.25">
      <c r="A7887" s="56">
        <v>37107</v>
      </c>
      <c r="E7887" s="56"/>
      <c r="F7887" s="56"/>
    </row>
    <row r="7888" spans="1:6" x14ac:dyDescent="0.25">
      <c r="A7888" s="56">
        <v>37108</v>
      </c>
      <c r="E7888" s="56"/>
      <c r="F7888" s="56"/>
    </row>
    <row r="7889" spans="1:6" x14ac:dyDescent="0.25">
      <c r="A7889" s="56">
        <v>37109</v>
      </c>
      <c r="E7889" s="56"/>
      <c r="F7889" s="56"/>
    </row>
    <row r="7890" spans="1:6" x14ac:dyDescent="0.25">
      <c r="A7890" s="56">
        <v>37110</v>
      </c>
      <c r="E7890" s="56"/>
      <c r="F7890" s="56"/>
    </row>
    <row r="7891" spans="1:6" x14ac:dyDescent="0.25">
      <c r="A7891" s="56">
        <v>37111</v>
      </c>
      <c r="E7891" s="56"/>
      <c r="F7891" s="56"/>
    </row>
    <row r="7892" spans="1:6" x14ac:dyDescent="0.25">
      <c r="A7892" s="56">
        <v>37112</v>
      </c>
      <c r="E7892" s="56"/>
      <c r="F7892" s="56"/>
    </row>
    <row r="7893" spans="1:6" x14ac:dyDescent="0.25">
      <c r="A7893" s="56">
        <v>37113</v>
      </c>
      <c r="E7893" s="56"/>
      <c r="F7893" s="56"/>
    </row>
    <row r="7894" spans="1:6" x14ac:dyDescent="0.25">
      <c r="A7894" s="56">
        <v>37114</v>
      </c>
      <c r="E7894" s="56"/>
      <c r="F7894" s="56"/>
    </row>
    <row r="7895" spans="1:6" x14ac:dyDescent="0.25">
      <c r="A7895" s="56">
        <v>37115</v>
      </c>
      <c r="E7895" s="56"/>
      <c r="F7895" s="56"/>
    </row>
    <row r="7896" spans="1:6" x14ac:dyDescent="0.25">
      <c r="A7896" s="56">
        <v>37116</v>
      </c>
      <c r="E7896" s="56"/>
      <c r="F7896" s="56"/>
    </row>
    <row r="7897" spans="1:6" x14ac:dyDescent="0.25">
      <c r="A7897" s="56">
        <v>37117</v>
      </c>
      <c r="E7897" s="56"/>
      <c r="F7897" s="56"/>
    </row>
    <row r="7898" spans="1:6" x14ac:dyDescent="0.25">
      <c r="A7898" s="56">
        <v>37118</v>
      </c>
      <c r="E7898" s="56"/>
      <c r="F7898" s="56"/>
    </row>
    <row r="7899" spans="1:6" x14ac:dyDescent="0.25">
      <c r="A7899" s="56">
        <v>37119</v>
      </c>
      <c r="E7899" s="56"/>
      <c r="F7899" s="56"/>
    </row>
    <row r="7900" spans="1:6" x14ac:dyDescent="0.25">
      <c r="A7900" s="56">
        <v>37120</v>
      </c>
      <c r="E7900" s="56"/>
      <c r="F7900" s="56"/>
    </row>
    <row r="7901" spans="1:6" x14ac:dyDescent="0.25">
      <c r="A7901" s="56">
        <v>37121</v>
      </c>
      <c r="E7901" s="56"/>
      <c r="F7901" s="56"/>
    </row>
    <row r="7902" spans="1:6" x14ac:dyDescent="0.25">
      <c r="A7902" s="56">
        <v>37122</v>
      </c>
      <c r="E7902" s="56"/>
      <c r="F7902" s="56"/>
    </row>
    <row r="7903" spans="1:6" x14ac:dyDescent="0.25">
      <c r="A7903" s="56">
        <v>37123</v>
      </c>
      <c r="E7903" s="56"/>
      <c r="F7903" s="56"/>
    </row>
    <row r="7904" spans="1:6" x14ac:dyDescent="0.25">
      <c r="A7904" s="56">
        <v>37124</v>
      </c>
      <c r="E7904" s="56"/>
      <c r="F7904" s="56"/>
    </row>
    <row r="7905" spans="1:6" x14ac:dyDescent="0.25">
      <c r="A7905" s="56">
        <v>37125</v>
      </c>
      <c r="E7905" s="56"/>
      <c r="F7905" s="56"/>
    </row>
    <row r="7906" spans="1:6" x14ac:dyDescent="0.25">
      <c r="A7906" s="56">
        <v>37126</v>
      </c>
      <c r="E7906" s="56"/>
      <c r="F7906" s="56"/>
    </row>
    <row r="7907" spans="1:6" x14ac:dyDescent="0.25">
      <c r="A7907" s="56">
        <v>37127</v>
      </c>
      <c r="E7907" s="56"/>
      <c r="F7907" s="56"/>
    </row>
    <row r="7908" spans="1:6" x14ac:dyDescent="0.25">
      <c r="A7908" s="56">
        <v>37128</v>
      </c>
      <c r="E7908" s="56"/>
      <c r="F7908" s="56"/>
    </row>
    <row r="7909" spans="1:6" x14ac:dyDescent="0.25">
      <c r="A7909" s="56">
        <v>37129</v>
      </c>
      <c r="E7909" s="56"/>
      <c r="F7909" s="56"/>
    </row>
    <row r="7910" spans="1:6" x14ac:dyDescent="0.25">
      <c r="A7910" s="56">
        <v>37130</v>
      </c>
      <c r="E7910" s="56"/>
      <c r="F7910" s="56"/>
    </row>
    <row r="7911" spans="1:6" x14ac:dyDescent="0.25">
      <c r="A7911" s="56">
        <v>37131</v>
      </c>
      <c r="E7911" s="56"/>
      <c r="F7911" s="56"/>
    </row>
    <row r="7912" spans="1:6" x14ac:dyDescent="0.25">
      <c r="A7912" s="56">
        <v>37132</v>
      </c>
      <c r="E7912" s="56"/>
      <c r="F7912" s="56"/>
    </row>
    <row r="7913" spans="1:6" x14ac:dyDescent="0.25">
      <c r="A7913" s="56">
        <v>37133</v>
      </c>
      <c r="E7913" s="56"/>
      <c r="F7913" s="56"/>
    </row>
    <row r="7914" spans="1:6" x14ac:dyDescent="0.25">
      <c r="A7914" s="56">
        <v>37134</v>
      </c>
      <c r="E7914" s="56"/>
      <c r="F7914" s="56"/>
    </row>
    <row r="7915" spans="1:6" x14ac:dyDescent="0.25">
      <c r="A7915" s="56">
        <v>37135</v>
      </c>
      <c r="E7915" s="56"/>
      <c r="F7915" s="56"/>
    </row>
    <row r="7916" spans="1:6" x14ac:dyDescent="0.25">
      <c r="A7916" s="56">
        <v>37136</v>
      </c>
      <c r="E7916" s="56"/>
      <c r="F7916" s="56"/>
    </row>
    <row r="7917" spans="1:6" x14ac:dyDescent="0.25">
      <c r="A7917" s="56">
        <v>37137</v>
      </c>
      <c r="E7917" s="56"/>
      <c r="F7917" s="56"/>
    </row>
    <row r="7918" spans="1:6" x14ac:dyDescent="0.25">
      <c r="A7918" s="56">
        <v>37138</v>
      </c>
      <c r="E7918" s="56"/>
      <c r="F7918" s="56"/>
    </row>
    <row r="7919" spans="1:6" x14ac:dyDescent="0.25">
      <c r="A7919" s="56">
        <v>37139</v>
      </c>
      <c r="E7919" s="56"/>
      <c r="F7919" s="56"/>
    </row>
    <row r="7920" spans="1:6" x14ac:dyDescent="0.25">
      <c r="A7920" s="56">
        <v>37140</v>
      </c>
      <c r="E7920" s="56"/>
      <c r="F7920" s="56"/>
    </row>
    <row r="7921" spans="1:6" x14ac:dyDescent="0.25">
      <c r="A7921" s="56">
        <v>37141</v>
      </c>
      <c r="E7921" s="56"/>
      <c r="F7921" s="56"/>
    </row>
    <row r="7922" spans="1:6" x14ac:dyDescent="0.25">
      <c r="A7922" s="56">
        <v>37142</v>
      </c>
      <c r="E7922" s="56"/>
      <c r="F7922" s="56"/>
    </row>
    <row r="7923" spans="1:6" x14ac:dyDescent="0.25">
      <c r="A7923" s="56">
        <v>37143</v>
      </c>
      <c r="E7923" s="56"/>
      <c r="F7923" s="56"/>
    </row>
    <row r="7924" spans="1:6" x14ac:dyDescent="0.25">
      <c r="A7924" s="56">
        <v>37144</v>
      </c>
      <c r="E7924" s="56"/>
      <c r="F7924" s="56"/>
    </row>
    <row r="7925" spans="1:6" x14ac:dyDescent="0.25">
      <c r="A7925" s="56">
        <v>37145</v>
      </c>
      <c r="E7925" s="56"/>
      <c r="F7925" s="56"/>
    </row>
    <row r="7926" spans="1:6" x14ac:dyDescent="0.25">
      <c r="A7926" s="56">
        <v>37146</v>
      </c>
      <c r="E7926" s="56"/>
      <c r="F7926" s="56"/>
    </row>
    <row r="7927" spans="1:6" x14ac:dyDescent="0.25">
      <c r="A7927" s="56">
        <v>37147</v>
      </c>
      <c r="E7927" s="56"/>
      <c r="F7927" s="56"/>
    </row>
    <row r="7928" spans="1:6" x14ac:dyDescent="0.25">
      <c r="A7928" s="56">
        <v>37148</v>
      </c>
      <c r="E7928" s="56"/>
      <c r="F7928" s="56"/>
    </row>
    <row r="7929" spans="1:6" x14ac:dyDescent="0.25">
      <c r="A7929" s="56">
        <v>37149</v>
      </c>
      <c r="E7929" s="56"/>
      <c r="F7929" s="56"/>
    </row>
    <row r="7930" spans="1:6" x14ac:dyDescent="0.25">
      <c r="A7930" s="56">
        <v>37150</v>
      </c>
      <c r="E7930" s="56"/>
      <c r="F7930" s="56"/>
    </row>
    <row r="7931" spans="1:6" x14ac:dyDescent="0.25">
      <c r="A7931" s="56">
        <v>37151</v>
      </c>
      <c r="E7931" s="56"/>
      <c r="F7931" s="56"/>
    </row>
    <row r="7932" spans="1:6" x14ac:dyDescent="0.25">
      <c r="A7932" s="56">
        <v>37152</v>
      </c>
      <c r="E7932" s="56"/>
      <c r="F7932" s="56"/>
    </row>
    <row r="7933" spans="1:6" x14ac:dyDescent="0.25">
      <c r="A7933" s="56">
        <v>37153</v>
      </c>
      <c r="E7933" s="56"/>
      <c r="F7933" s="56"/>
    </row>
    <row r="7934" spans="1:6" x14ac:dyDescent="0.25">
      <c r="A7934" s="56">
        <v>37154</v>
      </c>
      <c r="E7934" s="56"/>
      <c r="F7934" s="56"/>
    </row>
    <row r="7935" spans="1:6" x14ac:dyDescent="0.25">
      <c r="A7935" s="56">
        <v>37155</v>
      </c>
      <c r="E7935" s="56"/>
      <c r="F7935" s="56"/>
    </row>
    <row r="7936" spans="1:6" x14ac:dyDescent="0.25">
      <c r="A7936" s="56">
        <v>37156</v>
      </c>
      <c r="E7936" s="56"/>
      <c r="F7936" s="56"/>
    </row>
    <row r="7937" spans="1:6" x14ac:dyDescent="0.25">
      <c r="A7937" s="56">
        <v>37157</v>
      </c>
      <c r="E7937" s="56"/>
      <c r="F7937" s="56"/>
    </row>
    <row r="7938" spans="1:6" x14ac:dyDescent="0.25">
      <c r="A7938" s="56">
        <v>37158</v>
      </c>
      <c r="E7938" s="56"/>
      <c r="F7938" s="56"/>
    </row>
    <row r="7939" spans="1:6" x14ac:dyDescent="0.25">
      <c r="A7939" s="56">
        <v>37159</v>
      </c>
      <c r="E7939" s="56"/>
      <c r="F7939" s="56"/>
    </row>
    <row r="7940" spans="1:6" x14ac:dyDescent="0.25">
      <c r="A7940" s="56">
        <v>37160</v>
      </c>
      <c r="E7940" s="56"/>
      <c r="F7940" s="56"/>
    </row>
    <row r="7941" spans="1:6" x14ac:dyDescent="0.25">
      <c r="A7941" s="56">
        <v>37161</v>
      </c>
      <c r="E7941" s="56"/>
      <c r="F7941" s="56"/>
    </row>
    <row r="7942" spans="1:6" x14ac:dyDescent="0.25">
      <c r="A7942" s="56">
        <v>37162</v>
      </c>
      <c r="E7942" s="56"/>
      <c r="F7942" s="56"/>
    </row>
    <row r="7943" spans="1:6" x14ac:dyDescent="0.25">
      <c r="A7943" s="56">
        <v>37163</v>
      </c>
      <c r="E7943" s="56"/>
      <c r="F7943" s="56"/>
    </row>
    <row r="7944" spans="1:6" x14ac:dyDescent="0.25">
      <c r="A7944" s="56">
        <v>37164</v>
      </c>
      <c r="E7944" s="56"/>
      <c r="F7944" s="56"/>
    </row>
    <row r="7945" spans="1:6" x14ac:dyDescent="0.25">
      <c r="A7945" s="56">
        <v>37165</v>
      </c>
      <c r="E7945" s="56"/>
      <c r="F7945" s="56"/>
    </row>
    <row r="7946" spans="1:6" x14ac:dyDescent="0.25">
      <c r="A7946" s="56">
        <v>37166</v>
      </c>
      <c r="E7946" s="56"/>
      <c r="F7946" s="56"/>
    </row>
    <row r="7947" spans="1:6" x14ac:dyDescent="0.25">
      <c r="A7947" s="56">
        <v>37167</v>
      </c>
      <c r="E7947" s="56"/>
      <c r="F7947" s="56"/>
    </row>
    <row r="7948" spans="1:6" x14ac:dyDescent="0.25">
      <c r="A7948" s="56">
        <v>37168</v>
      </c>
      <c r="E7948" s="56"/>
      <c r="F7948" s="56"/>
    </row>
    <row r="7949" spans="1:6" x14ac:dyDescent="0.25">
      <c r="A7949" s="56">
        <v>37169</v>
      </c>
      <c r="E7949" s="56"/>
      <c r="F7949" s="56"/>
    </row>
    <row r="7950" spans="1:6" x14ac:dyDescent="0.25">
      <c r="A7950" s="56">
        <v>37170</v>
      </c>
      <c r="E7950" s="56"/>
      <c r="F7950" s="56"/>
    </row>
    <row r="7951" spans="1:6" x14ac:dyDescent="0.25">
      <c r="A7951" s="56">
        <v>37171</v>
      </c>
      <c r="E7951" s="56"/>
      <c r="F7951" s="56"/>
    </row>
    <row r="7952" spans="1:6" x14ac:dyDescent="0.25">
      <c r="A7952" s="56">
        <v>37172</v>
      </c>
      <c r="E7952" s="56"/>
      <c r="F7952" s="56"/>
    </row>
    <row r="7953" spans="1:6" x14ac:dyDescent="0.25">
      <c r="A7953" s="56">
        <v>37173</v>
      </c>
      <c r="E7953" s="56"/>
      <c r="F7953" s="56"/>
    </row>
    <row r="7954" spans="1:6" x14ac:dyDescent="0.25">
      <c r="A7954" s="56">
        <v>37174</v>
      </c>
      <c r="E7954" s="56"/>
      <c r="F7954" s="56"/>
    </row>
    <row r="7955" spans="1:6" x14ac:dyDescent="0.25">
      <c r="A7955" s="56">
        <v>37175</v>
      </c>
      <c r="E7955" s="56"/>
      <c r="F7955" s="56"/>
    </row>
    <row r="7956" spans="1:6" x14ac:dyDescent="0.25">
      <c r="A7956" s="56">
        <v>37176</v>
      </c>
      <c r="E7956" s="56"/>
      <c r="F7956" s="56"/>
    </row>
    <row r="7957" spans="1:6" x14ac:dyDescent="0.25">
      <c r="A7957" s="56">
        <v>37177</v>
      </c>
      <c r="E7957" s="56"/>
      <c r="F7957" s="56"/>
    </row>
    <row r="7958" spans="1:6" x14ac:dyDescent="0.25">
      <c r="A7958" s="56">
        <v>37178</v>
      </c>
      <c r="E7958" s="56"/>
      <c r="F7958" s="56"/>
    </row>
    <row r="7959" spans="1:6" x14ac:dyDescent="0.25">
      <c r="A7959" s="56">
        <v>37179</v>
      </c>
      <c r="E7959" s="56"/>
      <c r="F7959" s="56"/>
    </row>
    <row r="7960" spans="1:6" x14ac:dyDescent="0.25">
      <c r="A7960" s="56">
        <v>37180</v>
      </c>
      <c r="E7960" s="56"/>
      <c r="F7960" s="56"/>
    </row>
    <row r="7961" spans="1:6" x14ac:dyDescent="0.25">
      <c r="A7961" s="56">
        <v>37181</v>
      </c>
      <c r="E7961" s="56"/>
      <c r="F7961" s="56"/>
    </row>
    <row r="7962" spans="1:6" x14ac:dyDescent="0.25">
      <c r="A7962" s="56">
        <v>37182</v>
      </c>
      <c r="E7962" s="56"/>
      <c r="F7962" s="56"/>
    </row>
    <row r="7963" spans="1:6" x14ac:dyDescent="0.25">
      <c r="A7963" s="56">
        <v>37183</v>
      </c>
      <c r="E7963" s="56"/>
      <c r="F7963" s="56"/>
    </row>
    <row r="7964" spans="1:6" x14ac:dyDescent="0.25">
      <c r="A7964" s="56">
        <v>37184</v>
      </c>
      <c r="E7964" s="56"/>
      <c r="F7964" s="56"/>
    </row>
    <row r="7965" spans="1:6" x14ac:dyDescent="0.25">
      <c r="A7965" s="56">
        <v>37185</v>
      </c>
      <c r="E7965" s="56"/>
      <c r="F7965" s="56"/>
    </row>
    <row r="7966" spans="1:6" x14ac:dyDescent="0.25">
      <c r="A7966" s="56">
        <v>37186</v>
      </c>
      <c r="E7966" s="56"/>
      <c r="F7966" s="56"/>
    </row>
    <row r="7967" spans="1:6" x14ac:dyDescent="0.25">
      <c r="A7967" s="56">
        <v>37187</v>
      </c>
      <c r="E7967" s="56"/>
      <c r="F7967" s="56"/>
    </row>
    <row r="7968" spans="1:6" x14ac:dyDescent="0.25">
      <c r="A7968" s="56">
        <v>37188</v>
      </c>
      <c r="E7968" s="56"/>
      <c r="F7968" s="56"/>
    </row>
    <row r="7969" spans="1:6" x14ac:dyDescent="0.25">
      <c r="A7969" s="56">
        <v>37189</v>
      </c>
      <c r="E7969" s="56"/>
      <c r="F7969" s="56"/>
    </row>
    <row r="7970" spans="1:6" x14ac:dyDescent="0.25">
      <c r="A7970" s="56">
        <v>37190</v>
      </c>
      <c r="E7970" s="56"/>
      <c r="F7970" s="56"/>
    </row>
    <row r="7971" spans="1:6" x14ac:dyDescent="0.25">
      <c r="A7971" s="56">
        <v>37191</v>
      </c>
      <c r="E7971" s="56"/>
      <c r="F7971" s="56"/>
    </row>
    <row r="7972" spans="1:6" x14ac:dyDescent="0.25">
      <c r="A7972" s="56">
        <v>37192</v>
      </c>
      <c r="E7972" s="56"/>
      <c r="F7972" s="56"/>
    </row>
    <row r="7973" spans="1:6" x14ac:dyDescent="0.25">
      <c r="A7973" s="56">
        <v>37193</v>
      </c>
      <c r="E7973" s="56"/>
      <c r="F7973" s="56"/>
    </row>
    <row r="7974" spans="1:6" x14ac:dyDescent="0.25">
      <c r="A7974" s="56">
        <v>37194</v>
      </c>
      <c r="E7974" s="56"/>
      <c r="F7974" s="56"/>
    </row>
    <row r="7975" spans="1:6" x14ac:dyDescent="0.25">
      <c r="A7975" s="56">
        <v>37195</v>
      </c>
      <c r="E7975" s="56"/>
      <c r="F7975" s="56"/>
    </row>
    <row r="7976" spans="1:6" x14ac:dyDescent="0.25">
      <c r="A7976" s="56">
        <v>37196</v>
      </c>
      <c r="E7976" s="56"/>
      <c r="F7976" s="56"/>
    </row>
    <row r="7977" spans="1:6" x14ac:dyDescent="0.25">
      <c r="A7977" s="56">
        <v>37197</v>
      </c>
      <c r="E7977" s="56"/>
      <c r="F7977" s="56"/>
    </row>
    <row r="7978" spans="1:6" x14ac:dyDescent="0.25">
      <c r="A7978" s="56">
        <v>37198</v>
      </c>
      <c r="E7978" s="56"/>
      <c r="F7978" s="56"/>
    </row>
    <row r="7979" spans="1:6" x14ac:dyDescent="0.25">
      <c r="A7979" s="56">
        <v>37199</v>
      </c>
      <c r="E7979" s="56"/>
      <c r="F7979" s="56"/>
    </row>
    <row r="7980" spans="1:6" x14ac:dyDescent="0.25">
      <c r="A7980" s="56">
        <v>37200</v>
      </c>
      <c r="E7980" s="56"/>
      <c r="F7980" s="56"/>
    </row>
    <row r="7981" spans="1:6" x14ac:dyDescent="0.25">
      <c r="A7981" s="56">
        <v>37201</v>
      </c>
      <c r="E7981" s="56"/>
      <c r="F7981" s="56"/>
    </row>
    <row r="7982" spans="1:6" x14ac:dyDescent="0.25">
      <c r="A7982" s="56">
        <v>37202</v>
      </c>
      <c r="E7982" s="56"/>
      <c r="F7982" s="56"/>
    </row>
    <row r="7983" spans="1:6" x14ac:dyDescent="0.25">
      <c r="A7983" s="56">
        <v>37203</v>
      </c>
      <c r="E7983" s="56"/>
      <c r="F7983" s="56"/>
    </row>
    <row r="7984" spans="1:6" x14ac:dyDescent="0.25">
      <c r="A7984" s="56">
        <v>37204</v>
      </c>
      <c r="E7984" s="56"/>
      <c r="F7984" s="56"/>
    </row>
    <row r="7985" spans="1:6" x14ac:dyDescent="0.25">
      <c r="A7985" s="56">
        <v>37205</v>
      </c>
      <c r="E7985" s="56"/>
      <c r="F7985" s="56"/>
    </row>
    <row r="7986" spans="1:6" x14ac:dyDescent="0.25">
      <c r="A7986" s="56">
        <v>37206</v>
      </c>
      <c r="E7986" s="56"/>
      <c r="F7986" s="56"/>
    </row>
    <row r="7987" spans="1:6" x14ac:dyDescent="0.25">
      <c r="A7987" s="56">
        <v>37207</v>
      </c>
      <c r="E7987" s="56"/>
      <c r="F7987" s="56"/>
    </row>
    <row r="7988" spans="1:6" x14ac:dyDescent="0.25">
      <c r="A7988" s="56">
        <v>37208</v>
      </c>
      <c r="E7988" s="56"/>
      <c r="F7988" s="56"/>
    </row>
    <row r="7989" spans="1:6" x14ac:dyDescent="0.25">
      <c r="A7989" s="56">
        <v>37209</v>
      </c>
      <c r="E7989" s="56"/>
      <c r="F7989" s="56"/>
    </row>
    <row r="7990" spans="1:6" x14ac:dyDescent="0.25">
      <c r="A7990" s="56">
        <v>37210</v>
      </c>
      <c r="E7990" s="56"/>
      <c r="F7990" s="56"/>
    </row>
    <row r="7991" spans="1:6" x14ac:dyDescent="0.25">
      <c r="A7991" s="56">
        <v>37211</v>
      </c>
      <c r="E7991" s="56"/>
      <c r="F7991" s="56"/>
    </row>
    <row r="7992" spans="1:6" x14ac:dyDescent="0.25">
      <c r="A7992" s="56">
        <v>37212</v>
      </c>
      <c r="E7992" s="56"/>
      <c r="F7992" s="56"/>
    </row>
    <row r="7993" spans="1:6" x14ac:dyDescent="0.25">
      <c r="A7993" s="56">
        <v>37213</v>
      </c>
      <c r="E7993" s="56"/>
      <c r="F7993" s="56"/>
    </row>
    <row r="7994" spans="1:6" x14ac:dyDescent="0.25">
      <c r="A7994" s="56">
        <v>37214</v>
      </c>
      <c r="E7994" s="56"/>
      <c r="F7994" s="56"/>
    </row>
    <row r="7995" spans="1:6" x14ac:dyDescent="0.25">
      <c r="A7995" s="56">
        <v>37215</v>
      </c>
      <c r="E7995" s="56"/>
      <c r="F7995" s="56"/>
    </row>
    <row r="7996" spans="1:6" x14ac:dyDescent="0.25">
      <c r="A7996" s="56">
        <v>37216</v>
      </c>
      <c r="E7996" s="56"/>
      <c r="F7996" s="56"/>
    </row>
    <row r="7997" spans="1:6" x14ac:dyDescent="0.25">
      <c r="A7997" s="56">
        <v>37217</v>
      </c>
      <c r="E7997" s="56"/>
      <c r="F7997" s="56"/>
    </row>
    <row r="7998" spans="1:6" x14ac:dyDescent="0.25">
      <c r="A7998" s="56">
        <v>37218</v>
      </c>
      <c r="E7998" s="56"/>
      <c r="F7998" s="56"/>
    </row>
    <row r="7999" spans="1:6" x14ac:dyDescent="0.25">
      <c r="A7999" s="56">
        <v>37219</v>
      </c>
      <c r="E7999" s="56"/>
      <c r="F7999" s="56"/>
    </row>
    <row r="8000" spans="1:6" x14ac:dyDescent="0.25">
      <c r="A8000" s="56">
        <v>37220</v>
      </c>
      <c r="E8000" s="56"/>
      <c r="F8000" s="56"/>
    </row>
    <row r="8001" spans="1:6" x14ac:dyDescent="0.25">
      <c r="A8001" s="56">
        <v>37221</v>
      </c>
      <c r="E8001" s="56"/>
      <c r="F8001" s="56"/>
    </row>
    <row r="8002" spans="1:6" x14ac:dyDescent="0.25">
      <c r="A8002" s="56">
        <v>37222</v>
      </c>
      <c r="E8002" s="56"/>
      <c r="F8002" s="56"/>
    </row>
    <row r="8003" spans="1:6" x14ac:dyDescent="0.25">
      <c r="A8003" s="56">
        <v>37223</v>
      </c>
      <c r="E8003" s="56"/>
      <c r="F8003" s="56"/>
    </row>
    <row r="8004" spans="1:6" x14ac:dyDescent="0.25">
      <c r="A8004" s="56">
        <v>37224</v>
      </c>
      <c r="E8004" s="56"/>
      <c r="F8004" s="56"/>
    </row>
    <row r="8005" spans="1:6" x14ac:dyDescent="0.25">
      <c r="A8005" s="56">
        <v>37225</v>
      </c>
      <c r="E8005" s="56"/>
      <c r="F8005" s="56"/>
    </row>
    <row r="8006" spans="1:6" x14ac:dyDescent="0.25">
      <c r="A8006" s="56">
        <v>37226</v>
      </c>
      <c r="E8006" s="56"/>
      <c r="F8006" s="56"/>
    </row>
    <row r="8007" spans="1:6" x14ac:dyDescent="0.25">
      <c r="A8007" s="56">
        <v>37227</v>
      </c>
      <c r="E8007" s="56"/>
      <c r="F8007" s="56"/>
    </row>
    <row r="8008" spans="1:6" x14ac:dyDescent="0.25">
      <c r="A8008" s="56">
        <v>37228</v>
      </c>
      <c r="E8008" s="56"/>
      <c r="F8008" s="56"/>
    </row>
    <row r="8009" spans="1:6" x14ac:dyDescent="0.25">
      <c r="A8009" s="56">
        <v>37229</v>
      </c>
      <c r="E8009" s="56"/>
      <c r="F8009" s="56"/>
    </row>
    <row r="8010" spans="1:6" x14ac:dyDescent="0.25">
      <c r="A8010" s="56">
        <v>37230</v>
      </c>
      <c r="E8010" s="56"/>
      <c r="F8010" s="56"/>
    </row>
    <row r="8011" spans="1:6" x14ac:dyDescent="0.25">
      <c r="A8011" s="56">
        <v>37231</v>
      </c>
      <c r="E8011" s="56"/>
      <c r="F8011" s="56"/>
    </row>
    <row r="8012" spans="1:6" x14ac:dyDescent="0.25">
      <c r="A8012" s="56">
        <v>37232</v>
      </c>
      <c r="E8012" s="56"/>
      <c r="F8012" s="56"/>
    </row>
    <row r="8013" spans="1:6" x14ac:dyDescent="0.25">
      <c r="A8013" s="56">
        <v>37233</v>
      </c>
      <c r="E8013" s="56"/>
      <c r="F8013" s="56"/>
    </row>
    <row r="8014" spans="1:6" x14ac:dyDescent="0.25">
      <c r="A8014" s="56">
        <v>37234</v>
      </c>
      <c r="E8014" s="56"/>
      <c r="F8014" s="56"/>
    </row>
    <row r="8015" spans="1:6" x14ac:dyDescent="0.25">
      <c r="A8015" s="56">
        <v>37235</v>
      </c>
      <c r="E8015" s="56"/>
      <c r="F8015" s="56"/>
    </row>
    <row r="8016" spans="1:6" x14ac:dyDescent="0.25">
      <c r="A8016" s="56">
        <v>37236</v>
      </c>
      <c r="E8016" s="56"/>
      <c r="F8016" s="56"/>
    </row>
    <row r="8017" spans="1:6" x14ac:dyDescent="0.25">
      <c r="A8017" s="56">
        <v>37237</v>
      </c>
      <c r="E8017" s="56"/>
      <c r="F8017" s="56"/>
    </row>
    <row r="8018" spans="1:6" x14ac:dyDescent="0.25">
      <c r="A8018" s="56">
        <v>37238</v>
      </c>
      <c r="E8018" s="56"/>
      <c r="F8018" s="56"/>
    </row>
    <row r="8019" spans="1:6" x14ac:dyDescent="0.25">
      <c r="A8019" s="56">
        <v>37239</v>
      </c>
      <c r="E8019" s="56"/>
      <c r="F8019" s="56"/>
    </row>
    <row r="8020" spans="1:6" x14ac:dyDescent="0.25">
      <c r="A8020" s="56">
        <v>37240</v>
      </c>
      <c r="E8020" s="56"/>
      <c r="F8020" s="56"/>
    </row>
    <row r="8021" spans="1:6" x14ac:dyDescent="0.25">
      <c r="A8021" s="56">
        <v>37241</v>
      </c>
      <c r="E8021" s="56"/>
      <c r="F8021" s="56"/>
    </row>
    <row r="8022" spans="1:6" x14ac:dyDescent="0.25">
      <c r="A8022" s="56">
        <v>37242</v>
      </c>
      <c r="E8022" s="56"/>
      <c r="F8022" s="56"/>
    </row>
    <row r="8023" spans="1:6" x14ac:dyDescent="0.25">
      <c r="A8023" s="56">
        <v>37243</v>
      </c>
      <c r="E8023" s="56"/>
      <c r="F8023" s="56"/>
    </row>
    <row r="8024" spans="1:6" x14ac:dyDescent="0.25">
      <c r="A8024" s="56">
        <v>37244</v>
      </c>
      <c r="E8024" s="56"/>
      <c r="F8024" s="56"/>
    </row>
    <row r="8025" spans="1:6" x14ac:dyDescent="0.25">
      <c r="A8025" s="56">
        <v>37245</v>
      </c>
      <c r="E8025" s="56"/>
      <c r="F8025" s="56"/>
    </row>
    <row r="8026" spans="1:6" x14ac:dyDescent="0.25">
      <c r="A8026" s="56">
        <v>37246</v>
      </c>
      <c r="E8026" s="56"/>
      <c r="F8026" s="56"/>
    </row>
    <row r="8027" spans="1:6" x14ac:dyDescent="0.25">
      <c r="A8027" s="56">
        <v>37247</v>
      </c>
      <c r="E8027" s="56"/>
      <c r="F8027" s="56"/>
    </row>
    <row r="8028" spans="1:6" x14ac:dyDescent="0.25">
      <c r="A8028" s="56">
        <v>37248</v>
      </c>
      <c r="E8028" s="56"/>
      <c r="F8028" s="56"/>
    </row>
    <row r="8029" spans="1:6" x14ac:dyDescent="0.25">
      <c r="A8029" s="56">
        <v>37249</v>
      </c>
      <c r="E8029" s="56"/>
      <c r="F8029" s="56"/>
    </row>
    <row r="8030" spans="1:6" x14ac:dyDescent="0.25">
      <c r="A8030" s="56">
        <v>37250</v>
      </c>
      <c r="E8030" s="56"/>
      <c r="F8030" s="56"/>
    </row>
    <row r="8031" spans="1:6" x14ac:dyDescent="0.25">
      <c r="A8031" s="56">
        <v>37251</v>
      </c>
      <c r="E8031" s="56"/>
      <c r="F8031" s="56"/>
    </row>
    <row r="8032" spans="1:6" x14ac:dyDescent="0.25">
      <c r="A8032" s="56">
        <v>37252</v>
      </c>
      <c r="E8032" s="56"/>
      <c r="F8032" s="56"/>
    </row>
    <row r="8033" spans="1:6" x14ac:dyDescent="0.25">
      <c r="A8033" s="56">
        <v>37253</v>
      </c>
      <c r="E8033" s="56"/>
      <c r="F8033" s="56"/>
    </row>
    <row r="8034" spans="1:6" x14ac:dyDescent="0.25">
      <c r="A8034" s="56">
        <v>37254</v>
      </c>
      <c r="E8034" s="56"/>
      <c r="F8034" s="56"/>
    </row>
    <row r="8035" spans="1:6" x14ac:dyDescent="0.25">
      <c r="A8035" s="56">
        <v>37255</v>
      </c>
      <c r="E8035" s="56"/>
      <c r="F8035" s="56"/>
    </row>
    <row r="8036" spans="1:6" x14ac:dyDescent="0.25">
      <c r="A8036" s="56">
        <v>37256</v>
      </c>
      <c r="E8036" s="56"/>
      <c r="F8036" s="56"/>
    </row>
    <row r="8037" spans="1:6" x14ac:dyDescent="0.25">
      <c r="A8037" s="56">
        <v>37257</v>
      </c>
      <c r="E8037" s="56"/>
      <c r="F8037" s="56"/>
    </row>
    <row r="8038" spans="1:6" x14ac:dyDescent="0.25">
      <c r="A8038" s="56">
        <v>37258</v>
      </c>
      <c r="E8038" s="56"/>
      <c r="F8038" s="56"/>
    </row>
    <row r="8039" spans="1:6" x14ac:dyDescent="0.25">
      <c r="A8039" s="56">
        <v>37259</v>
      </c>
      <c r="E8039" s="56"/>
      <c r="F8039" s="56"/>
    </row>
    <row r="8040" spans="1:6" x14ac:dyDescent="0.25">
      <c r="A8040" s="56">
        <v>37260</v>
      </c>
      <c r="E8040" s="56"/>
      <c r="F8040" s="56"/>
    </row>
    <row r="8041" spans="1:6" x14ac:dyDescent="0.25">
      <c r="A8041" s="56">
        <v>37261</v>
      </c>
      <c r="E8041" s="56"/>
      <c r="F8041" s="56"/>
    </row>
    <row r="8042" spans="1:6" x14ac:dyDescent="0.25">
      <c r="A8042" s="56">
        <v>37262</v>
      </c>
      <c r="E8042" s="56"/>
      <c r="F8042" s="56"/>
    </row>
    <row r="8043" spans="1:6" x14ac:dyDescent="0.25">
      <c r="A8043" s="56">
        <v>37263</v>
      </c>
      <c r="E8043" s="56"/>
      <c r="F8043" s="56"/>
    </row>
    <row r="8044" spans="1:6" x14ac:dyDescent="0.25">
      <c r="A8044" s="56">
        <v>37264</v>
      </c>
      <c r="E8044" s="56"/>
      <c r="F8044" s="56"/>
    </row>
    <row r="8045" spans="1:6" x14ac:dyDescent="0.25">
      <c r="A8045" s="56">
        <v>37265</v>
      </c>
      <c r="E8045" s="56"/>
      <c r="F8045" s="56"/>
    </row>
    <row r="8046" spans="1:6" x14ac:dyDescent="0.25">
      <c r="A8046" s="56">
        <v>37266</v>
      </c>
      <c r="E8046" s="56"/>
      <c r="F8046" s="56"/>
    </row>
    <row r="8047" spans="1:6" x14ac:dyDescent="0.25">
      <c r="A8047" s="56">
        <v>37267</v>
      </c>
      <c r="E8047" s="56"/>
      <c r="F8047" s="56"/>
    </row>
    <row r="8048" spans="1:6" x14ac:dyDescent="0.25">
      <c r="A8048" s="56">
        <v>37268</v>
      </c>
      <c r="E8048" s="56"/>
      <c r="F8048" s="56"/>
    </row>
    <row r="8049" spans="1:6" x14ac:dyDescent="0.25">
      <c r="A8049" s="56">
        <v>37269</v>
      </c>
      <c r="E8049" s="56"/>
      <c r="F8049" s="56"/>
    </row>
    <row r="8050" spans="1:6" x14ac:dyDescent="0.25">
      <c r="A8050" s="56">
        <v>37270</v>
      </c>
      <c r="E8050" s="56"/>
      <c r="F8050" s="56"/>
    </row>
    <row r="8051" spans="1:6" x14ac:dyDescent="0.25">
      <c r="A8051" s="56">
        <v>37271</v>
      </c>
      <c r="E8051" s="56"/>
      <c r="F8051" s="56"/>
    </row>
    <row r="8052" spans="1:6" x14ac:dyDescent="0.25">
      <c r="A8052" s="56">
        <v>37272</v>
      </c>
      <c r="E8052" s="56"/>
      <c r="F8052" s="56"/>
    </row>
    <row r="8053" spans="1:6" x14ac:dyDescent="0.25">
      <c r="A8053" s="56">
        <v>37273</v>
      </c>
      <c r="E8053" s="56"/>
      <c r="F8053" s="56"/>
    </row>
    <row r="8054" spans="1:6" x14ac:dyDescent="0.25">
      <c r="A8054" s="56">
        <v>37274</v>
      </c>
      <c r="E8054" s="56"/>
      <c r="F8054" s="56"/>
    </row>
    <row r="8055" spans="1:6" x14ac:dyDescent="0.25">
      <c r="A8055" s="56">
        <v>37275</v>
      </c>
      <c r="E8055" s="56"/>
      <c r="F8055" s="56"/>
    </row>
    <row r="8056" spans="1:6" x14ac:dyDescent="0.25">
      <c r="A8056" s="56">
        <v>37276</v>
      </c>
      <c r="E8056" s="56"/>
      <c r="F8056" s="56"/>
    </row>
    <row r="8057" spans="1:6" x14ac:dyDescent="0.25">
      <c r="A8057" s="56">
        <v>37277</v>
      </c>
      <c r="E8057" s="56"/>
      <c r="F8057" s="56"/>
    </row>
    <row r="8058" spans="1:6" x14ac:dyDescent="0.25">
      <c r="A8058" s="56">
        <v>37278</v>
      </c>
      <c r="E8058" s="56"/>
      <c r="F8058" s="56"/>
    </row>
    <row r="8059" spans="1:6" x14ac:dyDescent="0.25">
      <c r="A8059" s="56">
        <v>37279</v>
      </c>
      <c r="E8059" s="56"/>
      <c r="F8059" s="56"/>
    </row>
    <row r="8060" spans="1:6" x14ac:dyDescent="0.25">
      <c r="A8060" s="56">
        <v>37280</v>
      </c>
      <c r="E8060" s="56"/>
      <c r="F8060" s="56"/>
    </row>
    <row r="8061" spans="1:6" x14ac:dyDescent="0.25">
      <c r="A8061" s="56">
        <v>37281</v>
      </c>
      <c r="E8061" s="56"/>
      <c r="F8061" s="56"/>
    </row>
    <row r="8062" spans="1:6" x14ac:dyDescent="0.25">
      <c r="A8062" s="56">
        <v>37282</v>
      </c>
      <c r="E8062" s="56"/>
      <c r="F8062" s="56"/>
    </row>
    <row r="8063" spans="1:6" x14ac:dyDescent="0.25">
      <c r="A8063" s="56">
        <v>37283</v>
      </c>
      <c r="E8063" s="56"/>
      <c r="F8063" s="56"/>
    </row>
    <row r="8064" spans="1:6" x14ac:dyDescent="0.25">
      <c r="A8064" s="56">
        <v>37284</v>
      </c>
      <c r="E8064" s="56"/>
      <c r="F8064" s="56"/>
    </row>
    <row r="8065" spans="1:6" x14ac:dyDescent="0.25">
      <c r="A8065" s="56">
        <v>37285</v>
      </c>
      <c r="E8065" s="56"/>
      <c r="F8065" s="56"/>
    </row>
    <row r="8066" spans="1:6" x14ac:dyDescent="0.25">
      <c r="A8066" s="56">
        <v>37286</v>
      </c>
      <c r="E8066" s="56"/>
      <c r="F8066" s="56"/>
    </row>
    <row r="8067" spans="1:6" x14ac:dyDescent="0.25">
      <c r="A8067" s="56">
        <v>37287</v>
      </c>
      <c r="E8067" s="56"/>
      <c r="F8067" s="56"/>
    </row>
    <row r="8068" spans="1:6" x14ac:dyDescent="0.25">
      <c r="A8068" s="56">
        <v>37288</v>
      </c>
      <c r="E8068" s="56"/>
      <c r="F8068" s="56"/>
    </row>
    <row r="8069" spans="1:6" x14ac:dyDescent="0.25">
      <c r="A8069" s="56">
        <v>37289</v>
      </c>
      <c r="E8069" s="56"/>
      <c r="F8069" s="56"/>
    </row>
    <row r="8070" spans="1:6" x14ac:dyDescent="0.25">
      <c r="A8070" s="56">
        <v>37290</v>
      </c>
      <c r="E8070" s="56"/>
      <c r="F8070" s="56"/>
    </row>
    <row r="8071" spans="1:6" x14ac:dyDescent="0.25">
      <c r="A8071" s="56">
        <v>37291</v>
      </c>
      <c r="E8071" s="56"/>
      <c r="F8071" s="56"/>
    </row>
    <row r="8072" spans="1:6" x14ac:dyDescent="0.25">
      <c r="A8072" s="56">
        <v>37292</v>
      </c>
      <c r="E8072" s="56"/>
      <c r="F8072" s="56"/>
    </row>
    <row r="8073" spans="1:6" x14ac:dyDescent="0.25">
      <c r="A8073" s="56">
        <v>37293</v>
      </c>
      <c r="E8073" s="56"/>
      <c r="F8073" s="56"/>
    </row>
    <row r="8074" spans="1:6" x14ac:dyDescent="0.25">
      <c r="A8074" s="56">
        <v>37294</v>
      </c>
      <c r="E8074" s="56"/>
      <c r="F8074" s="56"/>
    </row>
    <row r="8075" spans="1:6" x14ac:dyDescent="0.25">
      <c r="A8075" s="56">
        <v>37295</v>
      </c>
      <c r="E8075" s="56"/>
      <c r="F8075" s="56"/>
    </row>
    <row r="8076" spans="1:6" x14ac:dyDescent="0.25">
      <c r="A8076" s="56">
        <v>37296</v>
      </c>
      <c r="E8076" s="56"/>
      <c r="F8076" s="56"/>
    </row>
    <row r="8077" spans="1:6" x14ac:dyDescent="0.25">
      <c r="A8077" s="56">
        <v>37297</v>
      </c>
      <c r="E8077" s="56"/>
      <c r="F8077" s="56"/>
    </row>
    <row r="8078" spans="1:6" x14ac:dyDescent="0.25">
      <c r="A8078" s="56">
        <v>37298</v>
      </c>
      <c r="E8078" s="56"/>
      <c r="F8078" s="56"/>
    </row>
    <row r="8079" spans="1:6" x14ac:dyDescent="0.25">
      <c r="A8079" s="56">
        <v>37299</v>
      </c>
      <c r="E8079" s="56"/>
      <c r="F8079" s="56"/>
    </row>
    <row r="8080" spans="1:6" x14ac:dyDescent="0.25">
      <c r="A8080" s="56">
        <v>37300</v>
      </c>
      <c r="E8080" s="56"/>
      <c r="F8080" s="56"/>
    </row>
    <row r="8081" spans="1:6" x14ac:dyDescent="0.25">
      <c r="A8081" s="56">
        <v>37301</v>
      </c>
      <c r="E8081" s="56"/>
      <c r="F8081" s="56"/>
    </row>
    <row r="8082" spans="1:6" x14ac:dyDescent="0.25">
      <c r="A8082" s="56">
        <v>37302</v>
      </c>
      <c r="E8082" s="56"/>
      <c r="F8082" s="56"/>
    </row>
    <row r="8083" spans="1:6" x14ac:dyDescent="0.25">
      <c r="A8083" s="56">
        <v>37303</v>
      </c>
      <c r="E8083" s="56"/>
      <c r="F8083" s="56"/>
    </row>
    <row r="8084" spans="1:6" x14ac:dyDescent="0.25">
      <c r="A8084" s="56">
        <v>37304</v>
      </c>
      <c r="E8084" s="56"/>
      <c r="F8084" s="56"/>
    </row>
    <row r="8085" spans="1:6" x14ac:dyDescent="0.25">
      <c r="A8085" s="56">
        <v>37305</v>
      </c>
      <c r="E8085" s="56"/>
      <c r="F8085" s="56"/>
    </row>
    <row r="8086" spans="1:6" x14ac:dyDescent="0.25">
      <c r="A8086" s="56">
        <v>37306</v>
      </c>
      <c r="E8086" s="56"/>
      <c r="F8086" s="56"/>
    </row>
    <row r="8087" spans="1:6" x14ac:dyDescent="0.25">
      <c r="A8087" s="56">
        <v>37307</v>
      </c>
      <c r="E8087" s="56"/>
      <c r="F8087" s="56"/>
    </row>
    <row r="8088" spans="1:6" x14ac:dyDescent="0.25">
      <c r="A8088" s="56">
        <v>37308</v>
      </c>
      <c r="E8088" s="56"/>
      <c r="F8088" s="56"/>
    </row>
    <row r="8089" spans="1:6" x14ac:dyDescent="0.25">
      <c r="A8089" s="56">
        <v>37309</v>
      </c>
      <c r="E8089" s="56"/>
      <c r="F8089" s="56"/>
    </row>
    <row r="8090" spans="1:6" x14ac:dyDescent="0.25">
      <c r="A8090" s="56">
        <v>37310</v>
      </c>
      <c r="E8090" s="56"/>
      <c r="F8090" s="56"/>
    </row>
    <row r="8091" spans="1:6" x14ac:dyDescent="0.25">
      <c r="A8091" s="56">
        <v>37311</v>
      </c>
      <c r="E8091" s="56"/>
      <c r="F8091" s="56"/>
    </row>
    <row r="8092" spans="1:6" x14ac:dyDescent="0.25">
      <c r="A8092" s="56">
        <v>37312</v>
      </c>
      <c r="E8092" s="56"/>
      <c r="F8092" s="56"/>
    </row>
    <row r="8093" spans="1:6" x14ac:dyDescent="0.25">
      <c r="A8093" s="56">
        <v>37313</v>
      </c>
      <c r="E8093" s="56"/>
      <c r="F8093" s="56"/>
    </row>
    <row r="8094" spans="1:6" x14ac:dyDescent="0.25">
      <c r="A8094" s="56">
        <v>37314</v>
      </c>
      <c r="E8094" s="56"/>
      <c r="F8094" s="56"/>
    </row>
    <row r="8095" spans="1:6" x14ac:dyDescent="0.25">
      <c r="A8095" s="56">
        <v>37315</v>
      </c>
      <c r="E8095" s="56"/>
      <c r="F8095" s="56"/>
    </row>
    <row r="8096" spans="1:6" x14ac:dyDescent="0.25">
      <c r="A8096" s="56">
        <v>37316</v>
      </c>
      <c r="E8096" s="56"/>
      <c r="F8096" s="56"/>
    </row>
    <row r="8097" spans="1:6" x14ac:dyDescent="0.25">
      <c r="A8097" s="56">
        <v>37317</v>
      </c>
      <c r="E8097" s="56"/>
      <c r="F8097" s="56"/>
    </row>
    <row r="8098" spans="1:6" x14ac:dyDescent="0.25">
      <c r="A8098" s="56">
        <v>37318</v>
      </c>
      <c r="E8098" s="56"/>
      <c r="F8098" s="56"/>
    </row>
    <row r="8099" spans="1:6" x14ac:dyDescent="0.25">
      <c r="A8099" s="56">
        <v>37319</v>
      </c>
      <c r="E8099" s="56"/>
      <c r="F8099" s="56"/>
    </row>
    <row r="8100" spans="1:6" x14ac:dyDescent="0.25">
      <c r="A8100" s="56">
        <v>37320</v>
      </c>
      <c r="E8100" s="56"/>
      <c r="F8100" s="56"/>
    </row>
    <row r="8101" spans="1:6" x14ac:dyDescent="0.25">
      <c r="A8101" s="56">
        <v>37321</v>
      </c>
      <c r="E8101" s="56"/>
      <c r="F8101" s="56"/>
    </row>
    <row r="8102" spans="1:6" x14ac:dyDescent="0.25">
      <c r="A8102" s="56">
        <v>37322</v>
      </c>
      <c r="E8102" s="56"/>
      <c r="F8102" s="56"/>
    </row>
    <row r="8103" spans="1:6" x14ac:dyDescent="0.25">
      <c r="A8103" s="56">
        <v>37323</v>
      </c>
      <c r="E8103" s="56"/>
      <c r="F8103" s="56"/>
    </row>
    <row r="8104" spans="1:6" x14ac:dyDescent="0.25">
      <c r="A8104" s="56">
        <v>37324</v>
      </c>
      <c r="E8104" s="56"/>
      <c r="F8104" s="56"/>
    </row>
    <row r="8105" spans="1:6" x14ac:dyDescent="0.25">
      <c r="A8105" s="56">
        <v>37325</v>
      </c>
      <c r="E8105" s="56"/>
      <c r="F8105" s="56"/>
    </row>
    <row r="8106" spans="1:6" x14ac:dyDescent="0.25">
      <c r="A8106" s="56">
        <v>37326</v>
      </c>
      <c r="E8106" s="56"/>
      <c r="F8106" s="56"/>
    </row>
    <row r="8107" spans="1:6" x14ac:dyDescent="0.25">
      <c r="A8107" s="56">
        <v>37327</v>
      </c>
      <c r="E8107" s="56"/>
      <c r="F8107" s="56"/>
    </row>
    <row r="8108" spans="1:6" x14ac:dyDescent="0.25">
      <c r="A8108" s="56">
        <v>37328</v>
      </c>
      <c r="E8108" s="56"/>
      <c r="F8108" s="56"/>
    </row>
    <row r="8109" spans="1:6" x14ac:dyDescent="0.25">
      <c r="A8109" s="56">
        <v>37329</v>
      </c>
      <c r="E8109" s="56"/>
      <c r="F8109" s="56"/>
    </row>
    <row r="8110" spans="1:6" x14ac:dyDescent="0.25">
      <c r="A8110" s="56">
        <v>37330</v>
      </c>
      <c r="E8110" s="56"/>
      <c r="F8110" s="56"/>
    </row>
    <row r="8111" spans="1:6" x14ac:dyDescent="0.25">
      <c r="A8111" s="56">
        <v>37331</v>
      </c>
      <c r="E8111" s="56"/>
      <c r="F8111" s="56"/>
    </row>
    <row r="8112" spans="1:6" x14ac:dyDescent="0.25">
      <c r="A8112" s="56">
        <v>37332</v>
      </c>
      <c r="E8112" s="56"/>
      <c r="F8112" s="56"/>
    </row>
    <row r="8113" spans="1:6" x14ac:dyDescent="0.25">
      <c r="A8113" s="56">
        <v>37333</v>
      </c>
      <c r="E8113" s="56"/>
      <c r="F8113" s="56"/>
    </row>
    <row r="8114" spans="1:6" x14ac:dyDescent="0.25">
      <c r="A8114" s="56">
        <v>37334</v>
      </c>
      <c r="E8114" s="56"/>
      <c r="F8114" s="56"/>
    </row>
    <row r="8115" spans="1:6" x14ac:dyDescent="0.25">
      <c r="A8115" s="56">
        <v>37335</v>
      </c>
      <c r="E8115" s="56"/>
      <c r="F8115" s="56"/>
    </row>
    <row r="8116" spans="1:6" x14ac:dyDescent="0.25">
      <c r="A8116" s="56">
        <v>37336</v>
      </c>
      <c r="E8116" s="56"/>
      <c r="F8116" s="56"/>
    </row>
    <row r="8117" spans="1:6" x14ac:dyDescent="0.25">
      <c r="A8117" s="56">
        <v>37337</v>
      </c>
      <c r="E8117" s="56"/>
      <c r="F8117" s="56"/>
    </row>
    <row r="8118" spans="1:6" x14ac:dyDescent="0.25">
      <c r="A8118" s="56">
        <v>37338</v>
      </c>
      <c r="E8118" s="56"/>
      <c r="F8118" s="56"/>
    </row>
    <row r="8119" spans="1:6" x14ac:dyDescent="0.25">
      <c r="A8119" s="56">
        <v>37339</v>
      </c>
      <c r="E8119" s="56"/>
      <c r="F8119" s="56"/>
    </row>
    <row r="8120" spans="1:6" x14ac:dyDescent="0.25">
      <c r="A8120" s="56">
        <v>37340</v>
      </c>
      <c r="E8120" s="56"/>
      <c r="F8120" s="56"/>
    </row>
    <row r="8121" spans="1:6" x14ac:dyDescent="0.25">
      <c r="A8121" s="56">
        <v>37341</v>
      </c>
      <c r="E8121" s="56"/>
      <c r="F8121" s="56"/>
    </row>
    <row r="8122" spans="1:6" x14ac:dyDescent="0.25">
      <c r="A8122" s="56">
        <v>37342</v>
      </c>
      <c r="E8122" s="56"/>
      <c r="F8122" s="56"/>
    </row>
    <row r="8123" spans="1:6" x14ac:dyDescent="0.25">
      <c r="A8123" s="56">
        <v>37343</v>
      </c>
      <c r="E8123" s="56"/>
      <c r="F8123" s="56"/>
    </row>
    <row r="8124" spans="1:6" x14ac:dyDescent="0.25">
      <c r="A8124" s="56">
        <v>37344</v>
      </c>
      <c r="E8124" s="56"/>
      <c r="F8124" s="56"/>
    </row>
    <row r="8125" spans="1:6" x14ac:dyDescent="0.25">
      <c r="A8125" s="56">
        <v>37345</v>
      </c>
      <c r="E8125" s="56"/>
      <c r="F8125" s="56"/>
    </row>
    <row r="8126" spans="1:6" x14ac:dyDescent="0.25">
      <c r="A8126" s="56">
        <v>37346</v>
      </c>
      <c r="E8126" s="56"/>
      <c r="F8126" s="56"/>
    </row>
    <row r="8127" spans="1:6" x14ac:dyDescent="0.25">
      <c r="A8127" s="56">
        <v>37347</v>
      </c>
      <c r="E8127" s="56"/>
      <c r="F8127" s="56"/>
    </row>
    <row r="8128" spans="1:6" x14ac:dyDescent="0.25">
      <c r="A8128" s="56">
        <v>37348</v>
      </c>
      <c r="E8128" s="56"/>
      <c r="F8128" s="56"/>
    </row>
    <row r="8129" spans="1:6" x14ac:dyDescent="0.25">
      <c r="A8129" s="56">
        <v>37349</v>
      </c>
      <c r="E8129" s="56"/>
      <c r="F8129" s="56"/>
    </row>
    <row r="8130" spans="1:6" x14ac:dyDescent="0.25">
      <c r="A8130" s="56">
        <v>37350</v>
      </c>
      <c r="E8130" s="56"/>
      <c r="F8130" s="56"/>
    </row>
    <row r="8131" spans="1:6" x14ac:dyDescent="0.25">
      <c r="A8131" s="56">
        <v>37351</v>
      </c>
      <c r="E8131" s="56"/>
      <c r="F8131" s="56"/>
    </row>
    <row r="8132" spans="1:6" x14ac:dyDescent="0.25">
      <c r="A8132" s="56">
        <v>37352</v>
      </c>
      <c r="E8132" s="56"/>
      <c r="F8132" s="56"/>
    </row>
    <row r="8133" spans="1:6" x14ac:dyDescent="0.25">
      <c r="A8133" s="56">
        <v>37353</v>
      </c>
      <c r="E8133" s="56"/>
      <c r="F8133" s="56"/>
    </row>
    <row r="8134" spans="1:6" x14ac:dyDescent="0.25">
      <c r="A8134" s="56">
        <v>37354</v>
      </c>
      <c r="E8134" s="56"/>
      <c r="F8134" s="56"/>
    </row>
    <row r="8135" spans="1:6" x14ac:dyDescent="0.25">
      <c r="A8135" s="56">
        <v>37355</v>
      </c>
      <c r="E8135" s="56"/>
      <c r="F8135" s="56"/>
    </row>
    <row r="8136" spans="1:6" x14ac:dyDescent="0.25">
      <c r="A8136" s="56">
        <v>37356</v>
      </c>
      <c r="E8136" s="56"/>
      <c r="F8136" s="56"/>
    </row>
    <row r="8137" spans="1:6" x14ac:dyDescent="0.25">
      <c r="A8137" s="56">
        <v>37357</v>
      </c>
      <c r="E8137" s="56"/>
      <c r="F8137" s="56"/>
    </row>
    <row r="8138" spans="1:6" x14ac:dyDescent="0.25">
      <c r="A8138" s="56">
        <v>37358</v>
      </c>
      <c r="E8138" s="56"/>
      <c r="F8138" s="56"/>
    </row>
    <row r="8139" spans="1:6" x14ac:dyDescent="0.25">
      <c r="A8139" s="56">
        <v>37359</v>
      </c>
      <c r="E8139" s="56"/>
      <c r="F8139" s="56"/>
    </row>
    <row r="8140" spans="1:6" x14ac:dyDescent="0.25">
      <c r="A8140" s="56">
        <v>37360</v>
      </c>
      <c r="E8140" s="56"/>
      <c r="F8140" s="56"/>
    </row>
    <row r="8141" spans="1:6" x14ac:dyDescent="0.25">
      <c r="A8141" s="56">
        <v>37361</v>
      </c>
      <c r="E8141" s="56"/>
      <c r="F8141" s="56"/>
    </row>
    <row r="8142" spans="1:6" x14ac:dyDescent="0.25">
      <c r="A8142" s="56">
        <v>37362</v>
      </c>
      <c r="E8142" s="56"/>
      <c r="F8142" s="56"/>
    </row>
    <row r="8143" spans="1:6" x14ac:dyDescent="0.25">
      <c r="A8143" s="56">
        <v>37363</v>
      </c>
      <c r="E8143" s="56"/>
      <c r="F8143" s="56"/>
    </row>
    <row r="8144" spans="1:6" x14ac:dyDescent="0.25">
      <c r="A8144" s="56">
        <v>37364</v>
      </c>
      <c r="E8144" s="56"/>
      <c r="F8144" s="56"/>
    </row>
    <row r="8145" spans="1:6" x14ac:dyDescent="0.25">
      <c r="A8145" s="56">
        <v>37365</v>
      </c>
      <c r="E8145" s="56"/>
      <c r="F8145" s="56"/>
    </row>
    <row r="8146" spans="1:6" x14ac:dyDescent="0.25">
      <c r="A8146" s="56">
        <v>37366</v>
      </c>
      <c r="E8146" s="56"/>
      <c r="F8146" s="56"/>
    </row>
    <row r="8147" spans="1:6" x14ac:dyDescent="0.25">
      <c r="A8147" s="56">
        <v>37367</v>
      </c>
      <c r="E8147" s="56"/>
      <c r="F8147" s="56"/>
    </row>
    <row r="8148" spans="1:6" x14ac:dyDescent="0.25">
      <c r="A8148" s="56">
        <v>37368</v>
      </c>
      <c r="E8148" s="56"/>
      <c r="F8148" s="56"/>
    </row>
    <row r="8149" spans="1:6" x14ac:dyDescent="0.25">
      <c r="A8149" s="56">
        <v>37369</v>
      </c>
      <c r="E8149" s="56"/>
      <c r="F8149" s="56"/>
    </row>
    <row r="8150" spans="1:6" x14ac:dyDescent="0.25">
      <c r="A8150" s="56">
        <v>37370</v>
      </c>
      <c r="E8150" s="56"/>
      <c r="F8150" s="56"/>
    </row>
    <row r="8151" spans="1:6" x14ac:dyDescent="0.25">
      <c r="A8151" s="56">
        <v>37371</v>
      </c>
      <c r="E8151" s="56"/>
      <c r="F8151" s="56"/>
    </row>
    <row r="8152" spans="1:6" x14ac:dyDescent="0.25">
      <c r="A8152" s="56">
        <v>37372</v>
      </c>
      <c r="E8152" s="56"/>
      <c r="F8152" s="56"/>
    </row>
    <row r="8153" spans="1:6" x14ac:dyDescent="0.25">
      <c r="A8153" s="56">
        <v>37373</v>
      </c>
      <c r="E8153" s="56"/>
      <c r="F8153" s="56"/>
    </row>
    <row r="8154" spans="1:6" x14ac:dyDescent="0.25">
      <c r="A8154" s="56">
        <v>37374</v>
      </c>
      <c r="E8154" s="56"/>
      <c r="F8154" s="56"/>
    </row>
    <row r="8155" spans="1:6" x14ac:dyDescent="0.25">
      <c r="A8155" s="56">
        <v>37375</v>
      </c>
      <c r="E8155" s="56"/>
      <c r="F8155" s="56"/>
    </row>
    <row r="8156" spans="1:6" x14ac:dyDescent="0.25">
      <c r="A8156" s="56">
        <v>37376</v>
      </c>
      <c r="E8156" s="56"/>
      <c r="F8156" s="56"/>
    </row>
    <row r="8157" spans="1:6" x14ac:dyDescent="0.25">
      <c r="A8157" s="56">
        <v>37377</v>
      </c>
      <c r="E8157" s="56"/>
      <c r="F8157" s="56"/>
    </row>
    <row r="8158" spans="1:6" x14ac:dyDescent="0.25">
      <c r="A8158" s="56">
        <v>37378</v>
      </c>
      <c r="E8158" s="56"/>
      <c r="F8158" s="56"/>
    </row>
    <row r="8159" spans="1:6" x14ac:dyDescent="0.25">
      <c r="A8159" s="56">
        <v>37379</v>
      </c>
      <c r="E8159" s="56"/>
      <c r="F8159" s="56"/>
    </row>
    <row r="8160" spans="1:6" x14ac:dyDescent="0.25">
      <c r="A8160" s="56">
        <v>37380</v>
      </c>
      <c r="E8160" s="56"/>
      <c r="F8160" s="56"/>
    </row>
    <row r="8161" spans="1:6" x14ac:dyDescent="0.25">
      <c r="A8161" s="56">
        <v>37381</v>
      </c>
      <c r="E8161" s="56"/>
      <c r="F8161" s="56"/>
    </row>
    <row r="8162" spans="1:6" x14ac:dyDescent="0.25">
      <c r="A8162" s="56">
        <v>37382</v>
      </c>
      <c r="E8162" s="56"/>
      <c r="F8162" s="56"/>
    </row>
    <row r="8163" spans="1:6" x14ac:dyDescent="0.25">
      <c r="A8163" s="56">
        <v>37383</v>
      </c>
      <c r="E8163" s="56"/>
      <c r="F8163" s="56"/>
    </row>
    <row r="8164" spans="1:6" x14ac:dyDescent="0.25">
      <c r="A8164" s="56">
        <v>37384</v>
      </c>
      <c r="E8164" s="56"/>
      <c r="F8164" s="56"/>
    </row>
    <row r="8165" spans="1:6" x14ac:dyDescent="0.25">
      <c r="A8165" s="56">
        <v>37385</v>
      </c>
      <c r="E8165" s="56"/>
      <c r="F8165" s="56"/>
    </row>
    <row r="8166" spans="1:6" x14ac:dyDescent="0.25">
      <c r="A8166" s="56">
        <v>37386</v>
      </c>
      <c r="E8166" s="56"/>
      <c r="F8166" s="56"/>
    </row>
    <row r="8167" spans="1:6" x14ac:dyDescent="0.25">
      <c r="A8167" s="56">
        <v>37387</v>
      </c>
      <c r="E8167" s="56"/>
      <c r="F8167" s="56"/>
    </row>
    <row r="8168" spans="1:6" x14ac:dyDescent="0.25">
      <c r="A8168" s="56">
        <v>37388</v>
      </c>
      <c r="E8168" s="56"/>
      <c r="F8168" s="56"/>
    </row>
    <row r="8169" spans="1:6" x14ac:dyDescent="0.25">
      <c r="A8169" s="56">
        <v>37389</v>
      </c>
      <c r="E8169" s="56"/>
      <c r="F8169" s="56"/>
    </row>
    <row r="8170" spans="1:6" x14ac:dyDescent="0.25">
      <c r="A8170" s="56">
        <v>37390</v>
      </c>
      <c r="E8170" s="56"/>
      <c r="F8170" s="56"/>
    </row>
    <row r="8171" spans="1:6" x14ac:dyDescent="0.25">
      <c r="A8171" s="56">
        <v>37391</v>
      </c>
      <c r="E8171" s="56"/>
      <c r="F8171" s="56"/>
    </row>
    <row r="8172" spans="1:6" x14ac:dyDescent="0.25">
      <c r="A8172" s="56">
        <v>37392</v>
      </c>
      <c r="E8172" s="56"/>
      <c r="F8172" s="56"/>
    </row>
    <row r="8173" spans="1:6" x14ac:dyDescent="0.25">
      <c r="A8173" s="56">
        <v>37393</v>
      </c>
      <c r="E8173" s="56"/>
      <c r="F8173" s="56"/>
    </row>
    <row r="8174" spans="1:6" x14ac:dyDescent="0.25">
      <c r="A8174" s="56">
        <v>37394</v>
      </c>
      <c r="E8174" s="56"/>
      <c r="F8174" s="56"/>
    </row>
    <row r="8175" spans="1:6" x14ac:dyDescent="0.25">
      <c r="A8175" s="56">
        <v>37395</v>
      </c>
      <c r="E8175" s="56"/>
      <c r="F8175" s="56"/>
    </row>
    <row r="8176" spans="1:6" x14ac:dyDescent="0.25">
      <c r="A8176" s="56">
        <v>37396</v>
      </c>
      <c r="E8176" s="56"/>
      <c r="F8176" s="56"/>
    </row>
    <row r="8177" spans="1:6" x14ac:dyDescent="0.25">
      <c r="A8177" s="56">
        <v>37397</v>
      </c>
      <c r="E8177" s="56"/>
      <c r="F8177" s="56"/>
    </row>
    <row r="8178" spans="1:6" x14ac:dyDescent="0.25">
      <c r="A8178" s="56">
        <v>37398</v>
      </c>
      <c r="E8178" s="56"/>
      <c r="F8178" s="56"/>
    </row>
    <row r="8179" spans="1:6" x14ac:dyDescent="0.25">
      <c r="A8179" s="56">
        <v>37399</v>
      </c>
      <c r="E8179" s="56"/>
      <c r="F8179" s="56"/>
    </row>
    <row r="8180" spans="1:6" x14ac:dyDescent="0.25">
      <c r="A8180" s="56">
        <v>37400</v>
      </c>
      <c r="E8180" s="56"/>
      <c r="F8180" s="56"/>
    </row>
    <row r="8181" spans="1:6" x14ac:dyDescent="0.25">
      <c r="A8181" s="56">
        <v>37401</v>
      </c>
      <c r="E8181" s="56"/>
      <c r="F8181" s="56"/>
    </row>
    <row r="8182" spans="1:6" x14ac:dyDescent="0.25">
      <c r="A8182" s="56">
        <v>37402</v>
      </c>
      <c r="E8182" s="56"/>
      <c r="F8182" s="56"/>
    </row>
    <row r="8183" spans="1:6" x14ac:dyDescent="0.25">
      <c r="A8183" s="56">
        <v>37403</v>
      </c>
      <c r="E8183" s="56"/>
      <c r="F8183" s="56"/>
    </row>
    <row r="8184" spans="1:6" x14ac:dyDescent="0.25">
      <c r="A8184" s="56">
        <v>37404</v>
      </c>
      <c r="E8184" s="56"/>
      <c r="F8184" s="56"/>
    </row>
    <row r="8185" spans="1:6" x14ac:dyDescent="0.25">
      <c r="A8185" s="56">
        <v>37405</v>
      </c>
      <c r="E8185" s="56"/>
      <c r="F8185" s="56"/>
    </row>
    <row r="8186" spans="1:6" x14ac:dyDescent="0.25">
      <c r="A8186" s="56">
        <v>37406</v>
      </c>
      <c r="E8186" s="56"/>
      <c r="F8186" s="56"/>
    </row>
    <row r="8187" spans="1:6" x14ac:dyDescent="0.25">
      <c r="A8187" s="56">
        <v>37407</v>
      </c>
      <c r="E8187" s="56"/>
      <c r="F8187" s="56"/>
    </row>
    <row r="8188" spans="1:6" x14ac:dyDescent="0.25">
      <c r="A8188" s="56">
        <v>37408</v>
      </c>
      <c r="E8188" s="56"/>
      <c r="F8188" s="56"/>
    </row>
    <row r="8189" spans="1:6" x14ac:dyDescent="0.25">
      <c r="A8189" s="56">
        <v>37409</v>
      </c>
      <c r="E8189" s="56"/>
      <c r="F8189" s="56"/>
    </row>
    <row r="8190" spans="1:6" x14ac:dyDescent="0.25">
      <c r="A8190" s="56">
        <v>37410</v>
      </c>
      <c r="E8190" s="56"/>
      <c r="F8190" s="56"/>
    </row>
    <row r="8191" spans="1:6" x14ac:dyDescent="0.25">
      <c r="A8191" s="56">
        <v>37411</v>
      </c>
      <c r="E8191" s="56"/>
      <c r="F8191" s="56"/>
    </row>
    <row r="8192" spans="1:6" x14ac:dyDescent="0.25">
      <c r="A8192" s="56">
        <v>37412</v>
      </c>
      <c r="E8192" s="56"/>
      <c r="F8192" s="56"/>
    </row>
    <row r="8193" spans="1:6" x14ac:dyDescent="0.25">
      <c r="A8193" s="56">
        <v>37413</v>
      </c>
      <c r="E8193" s="56"/>
      <c r="F8193" s="56"/>
    </row>
    <row r="8194" spans="1:6" x14ac:dyDescent="0.25">
      <c r="A8194" s="56">
        <v>37414</v>
      </c>
      <c r="E8194" s="56"/>
      <c r="F8194" s="56"/>
    </row>
    <row r="8195" spans="1:6" x14ac:dyDescent="0.25">
      <c r="A8195" s="56">
        <v>37415</v>
      </c>
      <c r="E8195" s="56"/>
      <c r="F8195" s="56"/>
    </row>
    <row r="8196" spans="1:6" x14ac:dyDescent="0.25">
      <c r="A8196" s="56">
        <v>37416</v>
      </c>
      <c r="E8196" s="56"/>
      <c r="F8196" s="56"/>
    </row>
    <row r="8197" spans="1:6" x14ac:dyDescent="0.25">
      <c r="A8197" s="56">
        <v>37417</v>
      </c>
      <c r="E8197" s="56"/>
      <c r="F8197" s="56"/>
    </row>
    <row r="8198" spans="1:6" x14ac:dyDescent="0.25">
      <c r="A8198" s="56">
        <v>37418</v>
      </c>
      <c r="E8198" s="56"/>
      <c r="F8198" s="56"/>
    </row>
    <row r="8199" spans="1:6" x14ac:dyDescent="0.25">
      <c r="A8199" s="56">
        <v>37419</v>
      </c>
      <c r="E8199" s="56"/>
      <c r="F8199" s="56"/>
    </row>
    <row r="8200" spans="1:6" x14ac:dyDescent="0.25">
      <c r="A8200" s="56">
        <v>37420</v>
      </c>
      <c r="E8200" s="56"/>
      <c r="F8200" s="56"/>
    </row>
    <row r="8201" spans="1:6" x14ac:dyDescent="0.25">
      <c r="A8201" s="56">
        <v>37421</v>
      </c>
      <c r="E8201" s="56"/>
      <c r="F8201" s="56"/>
    </row>
    <row r="8202" spans="1:6" x14ac:dyDescent="0.25">
      <c r="A8202" s="56">
        <v>37422</v>
      </c>
      <c r="E8202" s="56"/>
      <c r="F8202" s="56"/>
    </row>
    <row r="8203" spans="1:6" x14ac:dyDescent="0.25">
      <c r="A8203" s="56">
        <v>37423</v>
      </c>
      <c r="E8203" s="56"/>
      <c r="F8203" s="56"/>
    </row>
    <row r="8204" spans="1:6" x14ac:dyDescent="0.25">
      <c r="A8204" s="56">
        <v>37424</v>
      </c>
      <c r="E8204" s="56"/>
      <c r="F8204" s="56"/>
    </row>
    <row r="8205" spans="1:6" x14ac:dyDescent="0.25">
      <c r="A8205" s="56">
        <v>37425</v>
      </c>
      <c r="E8205" s="56"/>
      <c r="F8205" s="56"/>
    </row>
    <row r="8206" spans="1:6" x14ac:dyDescent="0.25">
      <c r="A8206" s="56">
        <v>37426</v>
      </c>
      <c r="E8206" s="56"/>
      <c r="F8206" s="56"/>
    </row>
    <row r="8207" spans="1:6" x14ac:dyDescent="0.25">
      <c r="A8207" s="56">
        <v>37427</v>
      </c>
      <c r="E8207" s="56"/>
      <c r="F8207" s="56"/>
    </row>
    <row r="8208" spans="1:6" x14ac:dyDescent="0.25">
      <c r="A8208" s="56">
        <v>37428</v>
      </c>
      <c r="E8208" s="56"/>
      <c r="F8208" s="56"/>
    </row>
    <row r="8209" spans="1:6" x14ac:dyDescent="0.25">
      <c r="A8209" s="56">
        <v>37429</v>
      </c>
      <c r="E8209" s="56"/>
      <c r="F8209" s="56"/>
    </row>
    <row r="8210" spans="1:6" x14ac:dyDescent="0.25">
      <c r="A8210" s="56">
        <v>37430</v>
      </c>
      <c r="E8210" s="56"/>
      <c r="F8210" s="56"/>
    </row>
    <row r="8211" spans="1:6" x14ac:dyDescent="0.25">
      <c r="A8211" s="56">
        <v>37431</v>
      </c>
      <c r="E8211" s="56"/>
      <c r="F8211" s="56"/>
    </row>
    <row r="8212" spans="1:6" x14ac:dyDescent="0.25">
      <c r="A8212" s="56">
        <v>37432</v>
      </c>
      <c r="E8212" s="56"/>
      <c r="F8212" s="56"/>
    </row>
    <row r="8213" spans="1:6" x14ac:dyDescent="0.25">
      <c r="A8213" s="56">
        <v>37433</v>
      </c>
      <c r="E8213" s="56"/>
      <c r="F8213" s="56"/>
    </row>
    <row r="8214" spans="1:6" x14ac:dyDescent="0.25">
      <c r="A8214" s="56">
        <v>37434</v>
      </c>
      <c r="E8214" s="56"/>
      <c r="F8214" s="56"/>
    </row>
    <row r="8215" spans="1:6" x14ac:dyDescent="0.25">
      <c r="A8215" s="56">
        <v>37435</v>
      </c>
      <c r="E8215" s="56"/>
      <c r="F8215" s="56"/>
    </row>
    <row r="8216" spans="1:6" x14ac:dyDescent="0.25">
      <c r="A8216" s="56">
        <v>37436</v>
      </c>
      <c r="E8216" s="56"/>
      <c r="F8216" s="56"/>
    </row>
    <row r="8217" spans="1:6" x14ac:dyDescent="0.25">
      <c r="A8217" s="56">
        <v>37437</v>
      </c>
      <c r="E8217" s="56"/>
      <c r="F8217" s="56"/>
    </row>
    <row r="8218" spans="1:6" x14ac:dyDescent="0.25">
      <c r="A8218" s="56">
        <v>37438</v>
      </c>
      <c r="E8218" s="56"/>
      <c r="F8218" s="56"/>
    </row>
    <row r="8219" spans="1:6" x14ac:dyDescent="0.25">
      <c r="A8219" s="56">
        <v>37439</v>
      </c>
      <c r="E8219" s="56"/>
      <c r="F8219" s="56"/>
    </row>
    <row r="8220" spans="1:6" x14ac:dyDescent="0.25">
      <c r="A8220" s="56">
        <v>37440</v>
      </c>
      <c r="E8220" s="56"/>
      <c r="F8220" s="56"/>
    </row>
    <row r="8221" spans="1:6" x14ac:dyDescent="0.25">
      <c r="A8221" s="56">
        <v>37441</v>
      </c>
      <c r="E8221" s="56"/>
      <c r="F8221" s="56"/>
    </row>
    <row r="8222" spans="1:6" x14ac:dyDescent="0.25">
      <c r="A8222" s="56">
        <v>37442</v>
      </c>
      <c r="E8222" s="56"/>
      <c r="F8222" s="56"/>
    </row>
    <row r="8223" spans="1:6" x14ac:dyDescent="0.25">
      <c r="A8223" s="56">
        <v>37443</v>
      </c>
      <c r="E8223" s="56"/>
      <c r="F8223" s="56"/>
    </row>
    <row r="8224" spans="1:6" x14ac:dyDescent="0.25">
      <c r="A8224" s="56">
        <v>37444</v>
      </c>
      <c r="E8224" s="56"/>
      <c r="F8224" s="56"/>
    </row>
    <row r="8225" spans="1:6" x14ac:dyDescent="0.25">
      <c r="A8225" s="56">
        <v>37445</v>
      </c>
      <c r="E8225" s="56"/>
      <c r="F8225" s="56"/>
    </row>
    <row r="8226" spans="1:6" x14ac:dyDescent="0.25">
      <c r="A8226" s="56">
        <v>37446</v>
      </c>
      <c r="E8226" s="56"/>
      <c r="F8226" s="56"/>
    </row>
    <row r="8227" spans="1:6" x14ac:dyDescent="0.25">
      <c r="A8227" s="56">
        <v>37447</v>
      </c>
      <c r="E8227" s="56"/>
      <c r="F8227" s="56"/>
    </row>
    <row r="8228" spans="1:6" x14ac:dyDescent="0.25">
      <c r="A8228" s="56">
        <v>37448</v>
      </c>
      <c r="E8228" s="56"/>
      <c r="F8228" s="56"/>
    </row>
    <row r="8229" spans="1:6" x14ac:dyDescent="0.25">
      <c r="A8229" s="56">
        <v>37449</v>
      </c>
      <c r="E8229" s="56"/>
      <c r="F8229" s="56"/>
    </row>
    <row r="8230" spans="1:6" x14ac:dyDescent="0.25">
      <c r="A8230" s="56">
        <v>37450</v>
      </c>
      <c r="E8230" s="56"/>
      <c r="F8230" s="56"/>
    </row>
    <row r="8231" spans="1:6" x14ac:dyDescent="0.25">
      <c r="A8231" s="56">
        <v>37451</v>
      </c>
      <c r="E8231" s="56"/>
      <c r="F8231" s="56"/>
    </row>
    <row r="8232" spans="1:6" x14ac:dyDescent="0.25">
      <c r="A8232" s="56">
        <v>37452</v>
      </c>
      <c r="E8232" s="56"/>
      <c r="F8232" s="56"/>
    </row>
    <row r="8233" spans="1:6" x14ac:dyDescent="0.25">
      <c r="A8233" s="56">
        <v>37453</v>
      </c>
      <c r="E8233" s="56"/>
      <c r="F8233" s="56"/>
    </row>
    <row r="8234" spans="1:6" x14ac:dyDescent="0.25">
      <c r="A8234" s="56">
        <v>37454</v>
      </c>
      <c r="E8234" s="56"/>
      <c r="F8234" s="56"/>
    </row>
    <row r="8235" spans="1:6" x14ac:dyDescent="0.25">
      <c r="A8235" s="56">
        <v>37455</v>
      </c>
      <c r="E8235" s="56"/>
      <c r="F8235" s="56"/>
    </row>
    <row r="8236" spans="1:6" x14ac:dyDescent="0.25">
      <c r="A8236" s="56">
        <v>37456</v>
      </c>
      <c r="E8236" s="56"/>
      <c r="F8236" s="56"/>
    </row>
    <row r="8237" spans="1:6" x14ac:dyDescent="0.25">
      <c r="A8237" s="56">
        <v>37457</v>
      </c>
      <c r="E8237" s="56"/>
      <c r="F8237" s="56"/>
    </row>
    <row r="8238" spans="1:6" x14ac:dyDescent="0.25">
      <c r="A8238" s="56">
        <v>37458</v>
      </c>
      <c r="E8238" s="56"/>
      <c r="F8238" s="56"/>
    </row>
    <row r="8239" spans="1:6" x14ac:dyDescent="0.25">
      <c r="A8239" s="56">
        <v>37459</v>
      </c>
      <c r="E8239" s="56"/>
      <c r="F8239" s="56"/>
    </row>
    <row r="8240" spans="1:6" x14ac:dyDescent="0.25">
      <c r="A8240" s="56">
        <v>37460</v>
      </c>
      <c r="E8240" s="56"/>
      <c r="F8240" s="56"/>
    </row>
    <row r="8241" spans="1:6" x14ac:dyDescent="0.25">
      <c r="A8241" s="56">
        <v>37461</v>
      </c>
      <c r="E8241" s="56"/>
      <c r="F8241" s="56"/>
    </row>
    <row r="8242" spans="1:6" x14ac:dyDescent="0.25">
      <c r="A8242" s="56">
        <v>37462</v>
      </c>
      <c r="E8242" s="56"/>
      <c r="F8242" s="56"/>
    </row>
    <row r="8243" spans="1:6" x14ac:dyDescent="0.25">
      <c r="A8243" s="56">
        <v>37463</v>
      </c>
      <c r="E8243" s="56"/>
      <c r="F8243" s="56"/>
    </row>
    <row r="8244" spans="1:6" x14ac:dyDescent="0.25">
      <c r="A8244" s="56">
        <v>37464</v>
      </c>
      <c r="E8244" s="56"/>
      <c r="F8244" s="56"/>
    </row>
    <row r="8245" spans="1:6" x14ac:dyDescent="0.25">
      <c r="A8245" s="56">
        <v>37465</v>
      </c>
      <c r="E8245" s="56"/>
      <c r="F8245" s="56"/>
    </row>
    <row r="8246" spans="1:6" x14ac:dyDescent="0.25">
      <c r="A8246" s="56">
        <v>37466</v>
      </c>
      <c r="E8246" s="56"/>
      <c r="F8246" s="56"/>
    </row>
    <row r="8247" spans="1:6" x14ac:dyDescent="0.25">
      <c r="A8247" s="56">
        <v>37467</v>
      </c>
      <c r="E8247" s="56"/>
      <c r="F8247" s="56"/>
    </row>
    <row r="8248" spans="1:6" x14ac:dyDescent="0.25">
      <c r="A8248" s="56">
        <v>37468</v>
      </c>
      <c r="E8248" s="56"/>
      <c r="F8248" s="56"/>
    </row>
    <row r="8249" spans="1:6" x14ac:dyDescent="0.25">
      <c r="A8249" s="56">
        <v>37469</v>
      </c>
      <c r="E8249" s="56"/>
      <c r="F8249" s="56"/>
    </row>
    <row r="8250" spans="1:6" x14ac:dyDescent="0.25">
      <c r="A8250" s="56">
        <v>37470</v>
      </c>
      <c r="E8250" s="56"/>
      <c r="F8250" s="56"/>
    </row>
    <row r="8251" spans="1:6" x14ac:dyDescent="0.25">
      <c r="A8251" s="56">
        <v>37471</v>
      </c>
      <c r="E8251" s="56"/>
      <c r="F8251" s="56"/>
    </row>
    <row r="8252" spans="1:6" x14ac:dyDescent="0.25">
      <c r="A8252" s="56">
        <v>37472</v>
      </c>
      <c r="E8252" s="56"/>
      <c r="F8252" s="56"/>
    </row>
    <row r="8253" spans="1:6" x14ac:dyDescent="0.25">
      <c r="A8253" s="56">
        <v>37473</v>
      </c>
      <c r="E8253" s="56"/>
      <c r="F8253" s="56"/>
    </row>
    <row r="8254" spans="1:6" x14ac:dyDescent="0.25">
      <c r="A8254" s="56">
        <v>37474</v>
      </c>
      <c r="E8254" s="56"/>
      <c r="F8254" s="56"/>
    </row>
    <row r="8255" spans="1:6" x14ac:dyDescent="0.25">
      <c r="A8255" s="56">
        <v>37475</v>
      </c>
      <c r="E8255" s="56"/>
      <c r="F8255" s="56"/>
    </row>
    <row r="8256" spans="1:6" x14ac:dyDescent="0.25">
      <c r="A8256" s="56">
        <v>37476</v>
      </c>
      <c r="E8256" s="56"/>
      <c r="F8256" s="56"/>
    </row>
    <row r="8257" spans="1:6" x14ac:dyDescent="0.25">
      <c r="A8257" s="56">
        <v>37477</v>
      </c>
      <c r="E8257" s="56"/>
      <c r="F8257" s="56"/>
    </row>
    <row r="8258" spans="1:6" x14ac:dyDescent="0.25">
      <c r="A8258" s="56">
        <v>37478</v>
      </c>
      <c r="E8258" s="56"/>
      <c r="F8258" s="56"/>
    </row>
    <row r="8259" spans="1:6" x14ac:dyDescent="0.25">
      <c r="A8259" s="56">
        <v>37479</v>
      </c>
      <c r="E8259" s="56"/>
      <c r="F8259" s="56"/>
    </row>
    <row r="8260" spans="1:6" x14ac:dyDescent="0.25">
      <c r="A8260" s="56">
        <v>37480</v>
      </c>
      <c r="E8260" s="56"/>
      <c r="F8260" s="56"/>
    </row>
    <row r="8261" spans="1:6" x14ac:dyDescent="0.25">
      <c r="A8261" s="56">
        <v>37481</v>
      </c>
      <c r="E8261" s="56"/>
      <c r="F8261" s="56"/>
    </row>
    <row r="8262" spans="1:6" x14ac:dyDescent="0.25">
      <c r="A8262" s="56">
        <v>37482</v>
      </c>
      <c r="E8262" s="56"/>
      <c r="F8262" s="56"/>
    </row>
    <row r="8263" spans="1:6" x14ac:dyDescent="0.25">
      <c r="A8263" s="56">
        <v>37483</v>
      </c>
      <c r="E8263" s="56"/>
      <c r="F8263" s="56"/>
    </row>
    <row r="8264" spans="1:6" x14ac:dyDescent="0.25">
      <c r="A8264" s="56">
        <v>37484</v>
      </c>
      <c r="E8264" s="56"/>
      <c r="F8264" s="56"/>
    </row>
    <row r="8265" spans="1:6" x14ac:dyDescent="0.25">
      <c r="A8265" s="56">
        <v>37485</v>
      </c>
      <c r="E8265" s="56"/>
      <c r="F8265" s="56"/>
    </row>
    <row r="8266" spans="1:6" x14ac:dyDescent="0.25">
      <c r="A8266" s="56">
        <v>37486</v>
      </c>
      <c r="E8266" s="56"/>
      <c r="F8266" s="56"/>
    </row>
    <row r="8267" spans="1:6" x14ac:dyDescent="0.25">
      <c r="A8267" s="56">
        <v>37487</v>
      </c>
      <c r="E8267" s="56"/>
      <c r="F8267" s="56"/>
    </row>
    <row r="8268" spans="1:6" x14ac:dyDescent="0.25">
      <c r="A8268" s="56">
        <v>37488</v>
      </c>
      <c r="E8268" s="56"/>
      <c r="F8268" s="56"/>
    </row>
    <row r="8269" spans="1:6" x14ac:dyDescent="0.25">
      <c r="A8269" s="56">
        <v>37489</v>
      </c>
      <c r="E8269" s="56"/>
      <c r="F8269" s="56"/>
    </row>
    <row r="8270" spans="1:6" x14ac:dyDescent="0.25">
      <c r="A8270" s="56">
        <v>37490</v>
      </c>
      <c r="E8270" s="56"/>
      <c r="F8270" s="56"/>
    </row>
    <row r="8271" spans="1:6" x14ac:dyDescent="0.25">
      <c r="A8271" s="56">
        <v>37491</v>
      </c>
      <c r="E8271" s="56"/>
      <c r="F8271" s="56"/>
    </row>
    <row r="8272" spans="1:6" x14ac:dyDescent="0.25">
      <c r="A8272" s="56">
        <v>37492</v>
      </c>
      <c r="E8272" s="56"/>
      <c r="F8272" s="56"/>
    </row>
    <row r="8273" spans="1:6" x14ac:dyDescent="0.25">
      <c r="A8273" s="56">
        <v>37493</v>
      </c>
      <c r="E8273" s="56"/>
      <c r="F8273" s="56"/>
    </row>
    <row r="8274" spans="1:6" x14ac:dyDescent="0.25">
      <c r="A8274" s="56">
        <v>37494</v>
      </c>
      <c r="E8274" s="56"/>
      <c r="F8274" s="56"/>
    </row>
    <row r="8275" spans="1:6" x14ac:dyDescent="0.25">
      <c r="A8275" s="56">
        <v>37495</v>
      </c>
      <c r="E8275" s="56"/>
      <c r="F8275" s="56"/>
    </row>
    <row r="8276" spans="1:6" x14ac:dyDescent="0.25">
      <c r="A8276" s="56">
        <v>37496</v>
      </c>
      <c r="E8276" s="56"/>
      <c r="F8276" s="56"/>
    </row>
    <row r="8277" spans="1:6" x14ac:dyDescent="0.25">
      <c r="A8277" s="56">
        <v>37497</v>
      </c>
      <c r="E8277" s="56"/>
      <c r="F8277" s="56"/>
    </row>
    <row r="8278" spans="1:6" x14ac:dyDescent="0.25">
      <c r="A8278" s="56">
        <v>37498</v>
      </c>
      <c r="E8278" s="56"/>
      <c r="F8278" s="56"/>
    </row>
    <row r="8279" spans="1:6" x14ac:dyDescent="0.25">
      <c r="A8279" s="56">
        <v>37499</v>
      </c>
      <c r="E8279" s="56"/>
      <c r="F8279" s="56"/>
    </row>
    <row r="8280" spans="1:6" x14ac:dyDescent="0.25">
      <c r="A8280" s="56">
        <v>37500</v>
      </c>
      <c r="E8280" s="56"/>
      <c r="F8280" s="56"/>
    </row>
    <row r="8281" spans="1:6" x14ac:dyDescent="0.25">
      <c r="A8281" s="56">
        <v>37501</v>
      </c>
      <c r="E8281" s="56"/>
      <c r="F8281" s="56"/>
    </row>
    <row r="8282" spans="1:6" x14ac:dyDescent="0.25">
      <c r="A8282" s="56">
        <v>37502</v>
      </c>
      <c r="E8282" s="56"/>
      <c r="F8282" s="56"/>
    </row>
    <row r="8283" spans="1:6" x14ac:dyDescent="0.25">
      <c r="A8283" s="56">
        <v>37503</v>
      </c>
      <c r="E8283" s="56"/>
      <c r="F8283" s="56"/>
    </row>
    <row r="8284" spans="1:6" x14ac:dyDescent="0.25">
      <c r="A8284" s="56">
        <v>37504</v>
      </c>
      <c r="E8284" s="56"/>
      <c r="F8284" s="56"/>
    </row>
    <row r="8285" spans="1:6" x14ac:dyDescent="0.25">
      <c r="A8285" s="56">
        <v>37505</v>
      </c>
      <c r="E8285" s="56"/>
      <c r="F8285" s="56"/>
    </row>
    <row r="8286" spans="1:6" x14ac:dyDescent="0.25">
      <c r="A8286" s="56">
        <v>37506</v>
      </c>
      <c r="E8286" s="56"/>
      <c r="F8286" s="56"/>
    </row>
    <row r="8287" spans="1:6" x14ac:dyDescent="0.25">
      <c r="A8287" s="56">
        <v>37507</v>
      </c>
      <c r="E8287" s="56"/>
      <c r="F8287" s="56"/>
    </row>
    <row r="8288" spans="1:6" x14ac:dyDescent="0.25">
      <c r="A8288" s="56">
        <v>37508</v>
      </c>
      <c r="E8288" s="56"/>
      <c r="F8288" s="56"/>
    </row>
    <row r="8289" spans="1:6" x14ac:dyDescent="0.25">
      <c r="A8289" s="56">
        <v>37509</v>
      </c>
      <c r="E8289" s="56"/>
      <c r="F8289" s="56"/>
    </row>
    <row r="8290" spans="1:6" x14ac:dyDescent="0.25">
      <c r="A8290" s="56">
        <v>37510</v>
      </c>
      <c r="E8290" s="56"/>
      <c r="F8290" s="56"/>
    </row>
    <row r="8291" spans="1:6" x14ac:dyDescent="0.25">
      <c r="A8291" s="56">
        <v>37511</v>
      </c>
      <c r="E8291" s="56"/>
      <c r="F8291" s="56"/>
    </row>
    <row r="8292" spans="1:6" x14ac:dyDescent="0.25">
      <c r="A8292" s="56">
        <v>37512</v>
      </c>
      <c r="E8292" s="56"/>
      <c r="F8292" s="56"/>
    </row>
    <row r="8293" spans="1:6" x14ac:dyDescent="0.25">
      <c r="A8293" s="56">
        <v>37513</v>
      </c>
      <c r="E8293" s="56"/>
      <c r="F8293" s="56"/>
    </row>
    <row r="8294" spans="1:6" x14ac:dyDescent="0.25">
      <c r="A8294" s="56">
        <v>37514</v>
      </c>
      <c r="E8294" s="56"/>
      <c r="F8294" s="56"/>
    </row>
    <row r="8295" spans="1:6" x14ac:dyDescent="0.25">
      <c r="A8295" s="56">
        <v>37515</v>
      </c>
      <c r="E8295" s="56"/>
      <c r="F8295" s="56"/>
    </row>
    <row r="8296" spans="1:6" x14ac:dyDescent="0.25">
      <c r="A8296" s="56">
        <v>37516</v>
      </c>
      <c r="E8296" s="56"/>
      <c r="F8296" s="56"/>
    </row>
    <row r="8297" spans="1:6" x14ac:dyDescent="0.25">
      <c r="A8297" s="56">
        <v>37517</v>
      </c>
      <c r="E8297" s="56"/>
      <c r="F8297" s="56"/>
    </row>
    <row r="8298" spans="1:6" x14ac:dyDescent="0.25">
      <c r="A8298" s="56">
        <v>37518</v>
      </c>
      <c r="E8298" s="56"/>
      <c r="F8298" s="56"/>
    </row>
    <row r="8299" spans="1:6" x14ac:dyDescent="0.25">
      <c r="A8299" s="56">
        <v>37519</v>
      </c>
      <c r="E8299" s="56"/>
      <c r="F8299" s="56"/>
    </row>
    <row r="8300" spans="1:6" x14ac:dyDescent="0.25">
      <c r="A8300" s="56">
        <v>37520</v>
      </c>
      <c r="E8300" s="56"/>
      <c r="F8300" s="56"/>
    </row>
    <row r="8301" spans="1:6" x14ac:dyDescent="0.25">
      <c r="A8301" s="56">
        <v>37521</v>
      </c>
      <c r="E8301" s="56"/>
      <c r="F8301" s="56"/>
    </row>
    <row r="8302" spans="1:6" x14ac:dyDescent="0.25">
      <c r="A8302" s="56">
        <v>37522</v>
      </c>
      <c r="E8302" s="56"/>
      <c r="F8302" s="56"/>
    </row>
    <row r="8303" spans="1:6" x14ac:dyDescent="0.25">
      <c r="A8303" s="56">
        <v>37523</v>
      </c>
      <c r="E8303" s="56"/>
      <c r="F8303" s="56"/>
    </row>
    <row r="8304" spans="1:6" x14ac:dyDescent="0.25">
      <c r="A8304" s="56">
        <v>37524</v>
      </c>
      <c r="E8304" s="56"/>
      <c r="F8304" s="56"/>
    </row>
    <row r="8305" spans="1:6" x14ac:dyDescent="0.25">
      <c r="A8305" s="56">
        <v>37525</v>
      </c>
      <c r="E8305" s="56"/>
      <c r="F8305" s="56"/>
    </row>
    <row r="8306" spans="1:6" x14ac:dyDescent="0.25">
      <c r="A8306" s="56">
        <v>37526</v>
      </c>
      <c r="E8306" s="56"/>
      <c r="F8306" s="56"/>
    </row>
    <row r="8307" spans="1:6" x14ac:dyDescent="0.25">
      <c r="A8307" s="56">
        <v>37527</v>
      </c>
      <c r="E8307" s="56"/>
      <c r="F8307" s="56"/>
    </row>
    <row r="8308" spans="1:6" x14ac:dyDescent="0.25">
      <c r="A8308" s="56">
        <v>37528</v>
      </c>
      <c r="E8308" s="56"/>
      <c r="F8308" s="56"/>
    </row>
    <row r="8309" spans="1:6" x14ac:dyDescent="0.25">
      <c r="A8309" s="56">
        <v>37529</v>
      </c>
      <c r="E8309" s="56"/>
      <c r="F8309" s="56"/>
    </row>
    <row r="8310" spans="1:6" x14ac:dyDescent="0.25">
      <c r="A8310" s="56">
        <v>37530</v>
      </c>
      <c r="E8310" s="56"/>
      <c r="F8310" s="56"/>
    </row>
    <row r="8311" spans="1:6" x14ac:dyDescent="0.25">
      <c r="A8311" s="56">
        <v>37531</v>
      </c>
      <c r="E8311" s="56"/>
      <c r="F8311" s="56"/>
    </row>
    <row r="8312" spans="1:6" x14ac:dyDescent="0.25">
      <c r="A8312" s="56">
        <v>37532</v>
      </c>
      <c r="E8312" s="56"/>
      <c r="F8312" s="56"/>
    </row>
    <row r="8313" spans="1:6" x14ac:dyDescent="0.25">
      <c r="A8313" s="56">
        <v>37533</v>
      </c>
      <c r="E8313" s="56"/>
      <c r="F8313" s="56"/>
    </row>
    <row r="8314" spans="1:6" x14ac:dyDescent="0.25">
      <c r="A8314" s="56">
        <v>37534</v>
      </c>
      <c r="E8314" s="56"/>
      <c r="F8314" s="56"/>
    </row>
    <row r="8315" spans="1:6" x14ac:dyDescent="0.25">
      <c r="A8315" s="56">
        <v>37535</v>
      </c>
      <c r="E8315" s="56"/>
      <c r="F8315" s="56"/>
    </row>
    <row r="8316" spans="1:6" x14ac:dyDescent="0.25">
      <c r="A8316" s="56">
        <v>37536</v>
      </c>
      <c r="E8316" s="56"/>
      <c r="F8316" s="56"/>
    </row>
    <row r="8317" spans="1:6" x14ac:dyDescent="0.25">
      <c r="A8317" s="56">
        <v>37537</v>
      </c>
      <c r="E8317" s="56"/>
      <c r="F8317" s="56"/>
    </row>
    <row r="8318" spans="1:6" x14ac:dyDescent="0.25">
      <c r="A8318" s="56">
        <v>37538</v>
      </c>
      <c r="E8318" s="56"/>
      <c r="F8318" s="56"/>
    </row>
    <row r="8319" spans="1:6" x14ac:dyDescent="0.25">
      <c r="A8319" s="56">
        <v>37539</v>
      </c>
      <c r="E8319" s="56"/>
      <c r="F8319" s="56"/>
    </row>
    <row r="8320" spans="1:6" x14ac:dyDescent="0.25">
      <c r="A8320" s="56">
        <v>37540</v>
      </c>
      <c r="E8320" s="56"/>
      <c r="F8320" s="56"/>
    </row>
    <row r="8321" spans="1:6" x14ac:dyDescent="0.25">
      <c r="A8321" s="56">
        <v>37541</v>
      </c>
      <c r="E8321" s="56"/>
      <c r="F8321" s="56"/>
    </row>
    <row r="8322" spans="1:6" x14ac:dyDescent="0.25">
      <c r="A8322" s="56">
        <v>37542</v>
      </c>
      <c r="E8322" s="56"/>
      <c r="F8322" s="56"/>
    </row>
    <row r="8323" spans="1:6" x14ac:dyDescent="0.25">
      <c r="A8323" s="56">
        <v>37543</v>
      </c>
      <c r="E8323" s="56"/>
      <c r="F8323" s="56"/>
    </row>
    <row r="8324" spans="1:6" x14ac:dyDescent="0.25">
      <c r="A8324" s="56">
        <v>37544</v>
      </c>
      <c r="E8324" s="56"/>
      <c r="F8324" s="56"/>
    </row>
    <row r="8325" spans="1:6" x14ac:dyDescent="0.25">
      <c r="A8325" s="56">
        <v>37545</v>
      </c>
      <c r="E8325" s="56"/>
      <c r="F8325" s="56"/>
    </row>
    <row r="8326" spans="1:6" x14ac:dyDescent="0.25">
      <c r="A8326" s="56">
        <v>37546</v>
      </c>
      <c r="E8326" s="56"/>
      <c r="F8326" s="56"/>
    </row>
    <row r="8327" spans="1:6" x14ac:dyDescent="0.25">
      <c r="A8327" s="56">
        <v>37547</v>
      </c>
      <c r="E8327" s="56"/>
      <c r="F8327" s="56"/>
    </row>
    <row r="8328" spans="1:6" x14ac:dyDescent="0.25">
      <c r="A8328" s="56">
        <v>37548</v>
      </c>
      <c r="E8328" s="56"/>
      <c r="F8328" s="56"/>
    </row>
    <row r="8329" spans="1:6" x14ac:dyDescent="0.25">
      <c r="A8329" s="56">
        <v>37549</v>
      </c>
      <c r="E8329" s="56"/>
      <c r="F8329" s="56"/>
    </row>
    <row r="8330" spans="1:6" x14ac:dyDescent="0.25">
      <c r="A8330" s="56">
        <v>37550</v>
      </c>
      <c r="E8330" s="56"/>
      <c r="F8330" s="56"/>
    </row>
    <row r="8331" spans="1:6" x14ac:dyDescent="0.25">
      <c r="A8331" s="56">
        <v>37551</v>
      </c>
      <c r="E8331" s="56"/>
      <c r="F8331" s="56"/>
    </row>
    <row r="8332" spans="1:6" x14ac:dyDescent="0.25">
      <c r="A8332" s="56">
        <v>37552</v>
      </c>
      <c r="E8332" s="56"/>
      <c r="F8332" s="56"/>
    </row>
    <row r="8333" spans="1:6" x14ac:dyDescent="0.25">
      <c r="A8333" s="56">
        <v>37553</v>
      </c>
      <c r="E8333" s="56"/>
      <c r="F8333" s="56"/>
    </row>
    <row r="8334" spans="1:6" x14ac:dyDescent="0.25">
      <c r="A8334" s="56">
        <v>37554</v>
      </c>
      <c r="E8334" s="56"/>
      <c r="F8334" s="56"/>
    </row>
    <row r="8335" spans="1:6" x14ac:dyDescent="0.25">
      <c r="A8335" s="56">
        <v>37555</v>
      </c>
      <c r="E8335" s="56"/>
      <c r="F8335" s="56"/>
    </row>
    <row r="8336" spans="1:6" x14ac:dyDescent="0.25">
      <c r="A8336" s="56">
        <v>37556</v>
      </c>
      <c r="E8336" s="56"/>
      <c r="F8336" s="56"/>
    </row>
    <row r="8337" spans="1:6" x14ac:dyDescent="0.25">
      <c r="A8337" s="56">
        <v>37557</v>
      </c>
      <c r="E8337" s="56"/>
      <c r="F8337" s="56"/>
    </row>
    <row r="8338" spans="1:6" x14ac:dyDescent="0.25">
      <c r="A8338" s="56">
        <v>37558</v>
      </c>
      <c r="E8338" s="56"/>
      <c r="F8338" s="56"/>
    </row>
    <row r="8339" spans="1:6" x14ac:dyDescent="0.25">
      <c r="A8339" s="56">
        <v>37559</v>
      </c>
      <c r="E8339" s="56"/>
      <c r="F8339" s="56"/>
    </row>
    <row r="8340" spans="1:6" x14ac:dyDescent="0.25">
      <c r="A8340" s="56">
        <v>37560</v>
      </c>
      <c r="E8340" s="56"/>
      <c r="F8340" s="56"/>
    </row>
    <row r="8341" spans="1:6" x14ac:dyDescent="0.25">
      <c r="A8341" s="56">
        <v>37561</v>
      </c>
      <c r="E8341" s="56"/>
      <c r="F8341" s="56"/>
    </row>
    <row r="8342" spans="1:6" x14ac:dyDescent="0.25">
      <c r="A8342" s="56">
        <v>37562</v>
      </c>
      <c r="E8342" s="56"/>
      <c r="F8342" s="56"/>
    </row>
    <row r="8343" spans="1:6" x14ac:dyDescent="0.25">
      <c r="A8343" s="56">
        <v>37563</v>
      </c>
      <c r="E8343" s="56"/>
      <c r="F8343" s="56"/>
    </row>
    <row r="8344" spans="1:6" x14ac:dyDescent="0.25">
      <c r="A8344" s="56">
        <v>37564</v>
      </c>
      <c r="E8344" s="56"/>
      <c r="F8344" s="56"/>
    </row>
    <row r="8345" spans="1:6" x14ac:dyDescent="0.25">
      <c r="A8345" s="56">
        <v>37565</v>
      </c>
      <c r="E8345" s="56"/>
      <c r="F8345" s="56"/>
    </row>
    <row r="8346" spans="1:6" x14ac:dyDescent="0.25">
      <c r="A8346" s="56">
        <v>37566</v>
      </c>
      <c r="E8346" s="56"/>
      <c r="F8346" s="56"/>
    </row>
    <row r="8347" spans="1:6" x14ac:dyDescent="0.25">
      <c r="A8347" s="56">
        <v>37567</v>
      </c>
      <c r="E8347" s="56"/>
      <c r="F8347" s="56"/>
    </row>
    <row r="8348" spans="1:6" x14ac:dyDescent="0.25">
      <c r="A8348" s="56">
        <v>37568</v>
      </c>
      <c r="E8348" s="56"/>
      <c r="F8348" s="56"/>
    </row>
    <row r="8349" spans="1:6" x14ac:dyDescent="0.25">
      <c r="A8349" s="56">
        <v>37569</v>
      </c>
      <c r="E8349" s="56"/>
      <c r="F8349" s="56"/>
    </row>
    <row r="8350" spans="1:6" x14ac:dyDescent="0.25">
      <c r="A8350" s="56">
        <v>37570</v>
      </c>
      <c r="E8350" s="56"/>
      <c r="F8350" s="56"/>
    </row>
    <row r="8351" spans="1:6" x14ac:dyDescent="0.25">
      <c r="A8351" s="56">
        <v>37571</v>
      </c>
      <c r="E8351" s="56"/>
      <c r="F8351" s="56"/>
    </row>
    <row r="8352" spans="1:6" x14ac:dyDescent="0.25">
      <c r="A8352" s="56">
        <v>37572</v>
      </c>
      <c r="E8352" s="56"/>
      <c r="F8352" s="56"/>
    </row>
    <row r="8353" spans="1:6" x14ac:dyDescent="0.25">
      <c r="A8353" s="56">
        <v>37573</v>
      </c>
      <c r="E8353" s="56"/>
      <c r="F8353" s="56"/>
    </row>
    <row r="8354" spans="1:6" x14ac:dyDescent="0.25">
      <c r="A8354" s="56">
        <v>37574</v>
      </c>
      <c r="E8354" s="56"/>
      <c r="F8354" s="56"/>
    </row>
    <row r="8355" spans="1:6" x14ac:dyDescent="0.25">
      <c r="A8355" s="56">
        <v>37575</v>
      </c>
      <c r="E8355" s="56"/>
      <c r="F8355" s="56"/>
    </row>
    <row r="8356" spans="1:6" x14ac:dyDescent="0.25">
      <c r="A8356" s="56">
        <v>37576</v>
      </c>
      <c r="E8356" s="56"/>
      <c r="F8356" s="56"/>
    </row>
    <row r="8357" spans="1:6" x14ac:dyDescent="0.25">
      <c r="A8357" s="56">
        <v>37577</v>
      </c>
      <c r="E8357" s="56"/>
      <c r="F8357" s="56"/>
    </row>
    <row r="8358" spans="1:6" x14ac:dyDescent="0.25">
      <c r="A8358" s="56">
        <v>37578</v>
      </c>
      <c r="E8358" s="56"/>
      <c r="F8358" s="56"/>
    </row>
    <row r="8359" spans="1:6" x14ac:dyDescent="0.25">
      <c r="A8359" s="56">
        <v>37579</v>
      </c>
      <c r="E8359" s="56"/>
      <c r="F8359" s="56"/>
    </row>
    <row r="8360" spans="1:6" x14ac:dyDescent="0.25">
      <c r="A8360" s="56">
        <v>37580</v>
      </c>
      <c r="E8360" s="56"/>
      <c r="F8360" s="56"/>
    </row>
    <row r="8361" spans="1:6" x14ac:dyDescent="0.25">
      <c r="A8361" s="56">
        <v>37581</v>
      </c>
      <c r="E8361" s="56"/>
      <c r="F8361" s="56"/>
    </row>
    <row r="8362" spans="1:6" x14ac:dyDescent="0.25">
      <c r="A8362" s="56">
        <v>37582</v>
      </c>
      <c r="E8362" s="56"/>
      <c r="F8362" s="56"/>
    </row>
    <row r="8363" spans="1:6" x14ac:dyDescent="0.25">
      <c r="A8363" s="56">
        <v>37583</v>
      </c>
      <c r="E8363" s="56"/>
      <c r="F8363" s="56"/>
    </row>
    <row r="8364" spans="1:6" x14ac:dyDescent="0.25">
      <c r="A8364" s="56">
        <v>37584</v>
      </c>
      <c r="E8364" s="56"/>
      <c r="F8364" s="56"/>
    </row>
    <row r="8365" spans="1:6" x14ac:dyDescent="0.25">
      <c r="A8365" s="56">
        <v>37585</v>
      </c>
      <c r="E8365" s="56"/>
      <c r="F8365" s="56"/>
    </row>
    <row r="8366" spans="1:6" x14ac:dyDescent="0.25">
      <c r="A8366" s="56">
        <v>37586</v>
      </c>
      <c r="E8366" s="56"/>
      <c r="F8366" s="56"/>
    </row>
    <row r="8367" spans="1:6" x14ac:dyDescent="0.25">
      <c r="A8367" s="56">
        <v>37587</v>
      </c>
      <c r="E8367" s="56"/>
      <c r="F8367" s="56"/>
    </row>
    <row r="8368" spans="1:6" x14ac:dyDescent="0.25">
      <c r="A8368" s="56">
        <v>37588</v>
      </c>
      <c r="E8368" s="56"/>
      <c r="F8368" s="56"/>
    </row>
    <row r="8369" spans="1:6" x14ac:dyDescent="0.25">
      <c r="A8369" s="56">
        <v>37589</v>
      </c>
      <c r="E8369" s="56"/>
      <c r="F8369" s="56"/>
    </row>
    <row r="8370" spans="1:6" x14ac:dyDescent="0.25">
      <c r="A8370" s="56">
        <v>37590</v>
      </c>
      <c r="E8370" s="56"/>
      <c r="F8370" s="56"/>
    </row>
    <row r="8371" spans="1:6" x14ac:dyDescent="0.25">
      <c r="A8371" s="56">
        <v>37591</v>
      </c>
      <c r="E8371" s="56"/>
      <c r="F8371" s="56"/>
    </row>
    <row r="8372" spans="1:6" x14ac:dyDescent="0.25">
      <c r="A8372" s="56">
        <v>37592</v>
      </c>
      <c r="E8372" s="56"/>
      <c r="F8372" s="56"/>
    </row>
    <row r="8373" spans="1:6" x14ac:dyDescent="0.25">
      <c r="A8373" s="56">
        <v>37593</v>
      </c>
      <c r="E8373" s="56"/>
      <c r="F8373" s="56"/>
    </row>
    <row r="8374" spans="1:6" x14ac:dyDescent="0.25">
      <c r="A8374" s="56">
        <v>37594</v>
      </c>
      <c r="E8374" s="56"/>
      <c r="F8374" s="56"/>
    </row>
    <row r="8375" spans="1:6" x14ac:dyDescent="0.25">
      <c r="A8375" s="56">
        <v>37595</v>
      </c>
      <c r="E8375" s="56"/>
      <c r="F8375" s="56"/>
    </row>
    <row r="8376" spans="1:6" x14ac:dyDescent="0.25">
      <c r="A8376" s="56">
        <v>37596</v>
      </c>
      <c r="E8376" s="56"/>
      <c r="F8376" s="56"/>
    </row>
    <row r="8377" spans="1:6" x14ac:dyDescent="0.25">
      <c r="A8377" s="56">
        <v>37597</v>
      </c>
      <c r="E8377" s="56"/>
      <c r="F8377" s="56"/>
    </row>
    <row r="8378" spans="1:6" x14ac:dyDescent="0.25">
      <c r="A8378" s="56">
        <v>37598</v>
      </c>
      <c r="E8378" s="56"/>
      <c r="F8378" s="56"/>
    </row>
    <row r="8379" spans="1:6" x14ac:dyDescent="0.25">
      <c r="A8379" s="56">
        <v>37599</v>
      </c>
      <c r="E8379" s="56"/>
      <c r="F8379" s="56"/>
    </row>
    <row r="8380" spans="1:6" x14ac:dyDescent="0.25">
      <c r="A8380" s="56">
        <v>37600</v>
      </c>
      <c r="E8380" s="56"/>
      <c r="F8380" s="56"/>
    </row>
    <row r="8381" spans="1:6" x14ac:dyDescent="0.25">
      <c r="A8381" s="56">
        <v>37601</v>
      </c>
      <c r="E8381" s="56"/>
      <c r="F8381" s="56"/>
    </row>
    <row r="8382" spans="1:6" x14ac:dyDescent="0.25">
      <c r="A8382" s="56">
        <v>37602</v>
      </c>
      <c r="E8382" s="56"/>
      <c r="F8382" s="56"/>
    </row>
    <row r="8383" spans="1:6" x14ac:dyDescent="0.25">
      <c r="A8383" s="56">
        <v>37603</v>
      </c>
      <c r="E8383" s="56"/>
      <c r="F8383" s="56"/>
    </row>
    <row r="8384" spans="1:6" x14ac:dyDescent="0.25">
      <c r="A8384" s="56">
        <v>37604</v>
      </c>
      <c r="E8384" s="56"/>
      <c r="F8384" s="56"/>
    </row>
    <row r="8385" spans="1:6" x14ac:dyDescent="0.25">
      <c r="A8385" s="56">
        <v>37605</v>
      </c>
      <c r="E8385" s="56"/>
      <c r="F8385" s="56"/>
    </row>
    <row r="8386" spans="1:6" x14ac:dyDescent="0.25">
      <c r="A8386" s="56">
        <v>37606</v>
      </c>
      <c r="E8386" s="56"/>
      <c r="F8386" s="56"/>
    </row>
    <row r="8387" spans="1:6" x14ac:dyDescent="0.25">
      <c r="A8387" s="56">
        <v>37607</v>
      </c>
      <c r="E8387" s="56"/>
      <c r="F8387" s="56"/>
    </row>
    <row r="8388" spans="1:6" x14ac:dyDescent="0.25">
      <c r="A8388" s="56">
        <v>37608</v>
      </c>
      <c r="E8388" s="56"/>
      <c r="F8388" s="56"/>
    </row>
    <row r="8389" spans="1:6" x14ac:dyDescent="0.25">
      <c r="A8389" s="56">
        <v>37609</v>
      </c>
      <c r="E8389" s="56"/>
      <c r="F8389" s="56"/>
    </row>
    <row r="8390" spans="1:6" x14ac:dyDescent="0.25">
      <c r="A8390" s="56">
        <v>37610</v>
      </c>
      <c r="E8390" s="56"/>
      <c r="F8390" s="56"/>
    </row>
    <row r="8391" spans="1:6" x14ac:dyDescent="0.25">
      <c r="A8391" s="56">
        <v>37611</v>
      </c>
      <c r="E8391" s="56"/>
      <c r="F8391" s="56"/>
    </row>
    <row r="8392" spans="1:6" x14ac:dyDescent="0.25">
      <c r="A8392" s="56">
        <v>37612</v>
      </c>
      <c r="E8392" s="56"/>
      <c r="F8392" s="56"/>
    </row>
    <row r="8393" spans="1:6" x14ac:dyDescent="0.25">
      <c r="A8393" s="56">
        <v>37613</v>
      </c>
      <c r="E8393" s="56"/>
      <c r="F8393" s="56"/>
    </row>
    <row r="8394" spans="1:6" x14ac:dyDescent="0.25">
      <c r="A8394" s="56">
        <v>37614</v>
      </c>
      <c r="E8394" s="56"/>
      <c r="F8394" s="56"/>
    </row>
    <row r="8395" spans="1:6" x14ac:dyDescent="0.25">
      <c r="A8395" s="56">
        <v>37615</v>
      </c>
      <c r="E8395" s="56"/>
      <c r="F8395" s="56"/>
    </row>
    <row r="8396" spans="1:6" x14ac:dyDescent="0.25">
      <c r="A8396" s="56">
        <v>37616</v>
      </c>
      <c r="E8396" s="56"/>
      <c r="F8396" s="56"/>
    </row>
    <row r="8397" spans="1:6" x14ac:dyDescent="0.25">
      <c r="A8397" s="56">
        <v>37617</v>
      </c>
      <c r="E8397" s="56"/>
      <c r="F8397" s="56"/>
    </row>
    <row r="8398" spans="1:6" x14ac:dyDescent="0.25">
      <c r="A8398" s="56">
        <v>37618</v>
      </c>
      <c r="E8398" s="56"/>
      <c r="F8398" s="56"/>
    </row>
    <row r="8399" spans="1:6" x14ac:dyDescent="0.25">
      <c r="A8399" s="56">
        <v>37619</v>
      </c>
      <c r="E8399" s="56"/>
      <c r="F8399" s="56"/>
    </row>
    <row r="8400" spans="1:6" x14ac:dyDescent="0.25">
      <c r="A8400" s="56">
        <v>37620</v>
      </c>
      <c r="E8400" s="56"/>
      <c r="F8400" s="56"/>
    </row>
    <row r="8401" spans="1:6" x14ac:dyDescent="0.25">
      <c r="A8401" s="56">
        <v>37621</v>
      </c>
      <c r="E8401" s="56"/>
      <c r="F8401" s="56"/>
    </row>
    <row r="8402" spans="1:6" x14ac:dyDescent="0.25">
      <c r="A8402" s="56">
        <v>37622</v>
      </c>
      <c r="E8402" s="56"/>
      <c r="F8402" s="56"/>
    </row>
    <row r="8403" spans="1:6" x14ac:dyDescent="0.25">
      <c r="A8403" s="56">
        <v>37623</v>
      </c>
      <c r="E8403" s="56"/>
      <c r="F8403" s="56"/>
    </row>
    <row r="8404" spans="1:6" x14ac:dyDescent="0.25">
      <c r="A8404" s="56">
        <v>37624</v>
      </c>
      <c r="E8404" s="56"/>
      <c r="F8404" s="56"/>
    </row>
    <row r="8405" spans="1:6" x14ac:dyDescent="0.25">
      <c r="A8405" s="56">
        <v>37625</v>
      </c>
      <c r="E8405" s="56"/>
      <c r="F8405" s="56"/>
    </row>
    <row r="8406" spans="1:6" x14ac:dyDescent="0.25">
      <c r="A8406" s="56">
        <v>37626</v>
      </c>
      <c r="E8406" s="56"/>
      <c r="F8406" s="56"/>
    </row>
    <row r="8407" spans="1:6" x14ac:dyDescent="0.25">
      <c r="A8407" s="56">
        <v>37627</v>
      </c>
      <c r="E8407" s="56"/>
      <c r="F8407" s="56"/>
    </row>
    <row r="8408" spans="1:6" x14ac:dyDescent="0.25">
      <c r="A8408" s="56">
        <v>37628</v>
      </c>
      <c r="E8408" s="56"/>
      <c r="F8408" s="56"/>
    </row>
    <row r="8409" spans="1:6" x14ac:dyDescent="0.25">
      <c r="A8409" s="56">
        <v>37629</v>
      </c>
      <c r="E8409" s="56"/>
      <c r="F8409" s="56"/>
    </row>
    <row r="8410" spans="1:6" x14ac:dyDescent="0.25">
      <c r="A8410" s="56">
        <v>37630</v>
      </c>
      <c r="E8410" s="56"/>
      <c r="F8410" s="56"/>
    </row>
    <row r="8411" spans="1:6" x14ac:dyDescent="0.25">
      <c r="A8411" s="56">
        <v>37631</v>
      </c>
      <c r="E8411" s="56"/>
      <c r="F8411" s="56"/>
    </row>
    <row r="8412" spans="1:6" x14ac:dyDescent="0.25">
      <c r="A8412" s="56">
        <v>37632</v>
      </c>
      <c r="E8412" s="56"/>
      <c r="F8412" s="56"/>
    </row>
    <row r="8413" spans="1:6" x14ac:dyDescent="0.25">
      <c r="A8413" s="56">
        <v>37633</v>
      </c>
      <c r="E8413" s="56"/>
      <c r="F8413" s="56"/>
    </row>
    <row r="8414" spans="1:6" x14ac:dyDescent="0.25">
      <c r="A8414" s="56">
        <v>37634</v>
      </c>
      <c r="E8414" s="56"/>
      <c r="F8414" s="56"/>
    </row>
    <row r="8415" spans="1:6" x14ac:dyDescent="0.25">
      <c r="A8415" s="56">
        <v>37635</v>
      </c>
      <c r="E8415" s="56"/>
      <c r="F8415" s="56"/>
    </row>
    <row r="8416" spans="1:6" x14ac:dyDescent="0.25">
      <c r="A8416" s="56">
        <v>37636</v>
      </c>
      <c r="E8416" s="56"/>
      <c r="F8416" s="56"/>
    </row>
    <row r="8417" spans="1:6" x14ac:dyDescent="0.25">
      <c r="A8417" s="56">
        <v>37637</v>
      </c>
      <c r="E8417" s="56"/>
      <c r="F8417" s="56"/>
    </row>
    <row r="8418" spans="1:6" x14ac:dyDescent="0.25">
      <c r="A8418" s="56">
        <v>37638</v>
      </c>
      <c r="E8418" s="56"/>
      <c r="F8418" s="56"/>
    </row>
    <row r="8419" spans="1:6" x14ac:dyDescent="0.25">
      <c r="A8419" s="56">
        <v>37639</v>
      </c>
      <c r="E8419" s="56"/>
      <c r="F8419" s="56"/>
    </row>
    <row r="8420" spans="1:6" x14ac:dyDescent="0.25">
      <c r="A8420" s="56">
        <v>37640</v>
      </c>
      <c r="E8420" s="56"/>
      <c r="F8420" s="56"/>
    </row>
    <row r="8421" spans="1:6" x14ac:dyDescent="0.25">
      <c r="A8421" s="56">
        <v>37641</v>
      </c>
      <c r="E8421" s="56"/>
      <c r="F8421" s="56"/>
    </row>
    <row r="8422" spans="1:6" x14ac:dyDescent="0.25">
      <c r="A8422" s="56">
        <v>37642</v>
      </c>
      <c r="E8422" s="56"/>
      <c r="F8422" s="56"/>
    </row>
    <row r="8423" spans="1:6" x14ac:dyDescent="0.25">
      <c r="A8423" s="56">
        <v>37643</v>
      </c>
      <c r="E8423" s="56"/>
      <c r="F8423" s="56"/>
    </row>
    <row r="8424" spans="1:6" x14ac:dyDescent="0.25">
      <c r="A8424" s="56">
        <v>37644</v>
      </c>
      <c r="E8424" s="56"/>
      <c r="F8424" s="56"/>
    </row>
    <row r="8425" spans="1:6" x14ac:dyDescent="0.25">
      <c r="A8425" s="56">
        <v>37645</v>
      </c>
      <c r="E8425" s="56"/>
      <c r="F8425" s="56"/>
    </row>
    <row r="8426" spans="1:6" x14ac:dyDescent="0.25">
      <c r="A8426" s="56">
        <v>37646</v>
      </c>
      <c r="E8426" s="56"/>
      <c r="F8426" s="56"/>
    </row>
    <row r="8427" spans="1:6" x14ac:dyDescent="0.25">
      <c r="A8427" s="56">
        <v>37647</v>
      </c>
      <c r="E8427" s="56"/>
      <c r="F8427" s="56"/>
    </row>
    <row r="8428" spans="1:6" x14ac:dyDescent="0.25">
      <c r="A8428" s="56">
        <v>37648</v>
      </c>
      <c r="E8428" s="56"/>
      <c r="F8428" s="56"/>
    </row>
    <row r="8429" spans="1:6" x14ac:dyDescent="0.25">
      <c r="A8429" s="56">
        <v>37649</v>
      </c>
      <c r="E8429" s="56"/>
      <c r="F8429" s="56"/>
    </row>
    <row r="8430" spans="1:6" x14ac:dyDescent="0.25">
      <c r="A8430" s="56">
        <v>37650</v>
      </c>
      <c r="E8430" s="56"/>
      <c r="F8430" s="56"/>
    </row>
    <row r="8431" spans="1:6" x14ac:dyDescent="0.25">
      <c r="A8431" s="56">
        <v>37651</v>
      </c>
      <c r="E8431" s="56"/>
      <c r="F8431" s="56"/>
    </row>
    <row r="8432" spans="1:6" x14ac:dyDescent="0.25">
      <c r="A8432" s="56">
        <v>37652</v>
      </c>
      <c r="E8432" s="56"/>
      <c r="F8432" s="56"/>
    </row>
    <row r="8433" spans="1:6" x14ac:dyDescent="0.25">
      <c r="A8433" s="56">
        <v>37653</v>
      </c>
      <c r="E8433" s="56"/>
      <c r="F8433" s="56"/>
    </row>
    <row r="8434" spans="1:6" x14ac:dyDescent="0.25">
      <c r="A8434" s="56">
        <v>37654</v>
      </c>
      <c r="E8434" s="56"/>
      <c r="F8434" s="56"/>
    </row>
    <row r="8435" spans="1:6" x14ac:dyDescent="0.25">
      <c r="A8435" s="56">
        <v>37655</v>
      </c>
      <c r="E8435" s="56"/>
      <c r="F8435" s="56"/>
    </row>
    <row r="8436" spans="1:6" x14ac:dyDescent="0.25">
      <c r="A8436" s="56">
        <v>37656</v>
      </c>
      <c r="E8436" s="56"/>
      <c r="F8436" s="56"/>
    </row>
    <row r="8437" spans="1:6" x14ac:dyDescent="0.25">
      <c r="A8437" s="56">
        <v>37657</v>
      </c>
      <c r="E8437" s="56"/>
      <c r="F8437" s="56"/>
    </row>
    <row r="8438" spans="1:6" x14ac:dyDescent="0.25">
      <c r="A8438" s="56">
        <v>37658</v>
      </c>
      <c r="E8438" s="56"/>
      <c r="F8438" s="56"/>
    </row>
    <row r="8439" spans="1:6" x14ac:dyDescent="0.25">
      <c r="A8439" s="56">
        <v>37659</v>
      </c>
      <c r="E8439" s="56"/>
      <c r="F8439" s="56"/>
    </row>
    <row r="8440" spans="1:6" x14ac:dyDescent="0.25">
      <c r="A8440" s="56">
        <v>37660</v>
      </c>
      <c r="E8440" s="56"/>
      <c r="F8440" s="56"/>
    </row>
    <row r="8441" spans="1:6" x14ac:dyDescent="0.25">
      <c r="A8441" s="56">
        <v>37661</v>
      </c>
      <c r="E8441" s="56"/>
      <c r="F8441" s="56"/>
    </row>
    <row r="8442" spans="1:6" x14ac:dyDescent="0.25">
      <c r="A8442" s="56">
        <v>37662</v>
      </c>
      <c r="E8442" s="56"/>
      <c r="F8442" s="56"/>
    </row>
    <row r="8443" spans="1:6" x14ac:dyDescent="0.25">
      <c r="A8443" s="56">
        <v>37663</v>
      </c>
      <c r="E8443" s="56"/>
      <c r="F8443" s="56"/>
    </row>
    <row r="8444" spans="1:6" x14ac:dyDescent="0.25">
      <c r="A8444" s="56">
        <v>37664</v>
      </c>
      <c r="E8444" s="56"/>
      <c r="F8444" s="56"/>
    </row>
    <row r="8445" spans="1:6" x14ac:dyDescent="0.25">
      <c r="A8445" s="56">
        <v>37665</v>
      </c>
      <c r="E8445" s="56"/>
      <c r="F8445" s="56"/>
    </row>
    <row r="8446" spans="1:6" x14ac:dyDescent="0.25">
      <c r="A8446" s="56">
        <v>37666</v>
      </c>
      <c r="E8446" s="56"/>
      <c r="F8446" s="56"/>
    </row>
    <row r="8447" spans="1:6" x14ac:dyDescent="0.25">
      <c r="A8447" s="56">
        <v>37667</v>
      </c>
      <c r="E8447" s="56"/>
      <c r="F8447" s="56"/>
    </row>
    <row r="8448" spans="1:6" x14ac:dyDescent="0.25">
      <c r="A8448" s="56">
        <v>37668</v>
      </c>
      <c r="E8448" s="56"/>
      <c r="F8448" s="56"/>
    </row>
    <row r="8449" spans="1:6" x14ac:dyDescent="0.25">
      <c r="A8449" s="56">
        <v>37669</v>
      </c>
      <c r="E8449" s="56"/>
      <c r="F8449" s="56"/>
    </row>
    <row r="8450" spans="1:6" x14ac:dyDescent="0.25">
      <c r="A8450" s="56">
        <v>37670</v>
      </c>
      <c r="E8450" s="56"/>
      <c r="F8450" s="56"/>
    </row>
    <row r="8451" spans="1:6" x14ac:dyDescent="0.25">
      <c r="A8451" s="56">
        <v>37671</v>
      </c>
      <c r="E8451" s="56"/>
      <c r="F8451" s="56"/>
    </row>
    <row r="8452" spans="1:6" x14ac:dyDescent="0.25">
      <c r="A8452" s="56">
        <v>37672</v>
      </c>
      <c r="E8452" s="56"/>
      <c r="F8452" s="56"/>
    </row>
    <row r="8453" spans="1:6" x14ac:dyDescent="0.25">
      <c r="A8453" s="56">
        <v>37673</v>
      </c>
      <c r="E8453" s="56"/>
      <c r="F8453" s="56"/>
    </row>
    <row r="8454" spans="1:6" x14ac:dyDescent="0.25">
      <c r="A8454" s="56">
        <v>37674</v>
      </c>
      <c r="E8454" s="56"/>
      <c r="F8454" s="56"/>
    </row>
    <row r="8455" spans="1:6" x14ac:dyDescent="0.25">
      <c r="A8455" s="56">
        <v>37675</v>
      </c>
      <c r="E8455" s="56"/>
      <c r="F8455" s="56"/>
    </row>
    <row r="8456" spans="1:6" x14ac:dyDescent="0.25">
      <c r="A8456" s="56">
        <v>37676</v>
      </c>
      <c r="E8456" s="56"/>
      <c r="F8456" s="56"/>
    </row>
    <row r="8457" spans="1:6" x14ac:dyDescent="0.25">
      <c r="A8457" s="56">
        <v>37677</v>
      </c>
      <c r="E8457" s="56"/>
      <c r="F8457" s="56"/>
    </row>
    <row r="8458" spans="1:6" x14ac:dyDescent="0.25">
      <c r="A8458" s="56">
        <v>37678</v>
      </c>
      <c r="E8458" s="56"/>
      <c r="F8458" s="56"/>
    </row>
    <row r="8459" spans="1:6" x14ac:dyDescent="0.25">
      <c r="A8459" s="56">
        <v>37679</v>
      </c>
      <c r="E8459" s="56"/>
      <c r="F8459" s="56"/>
    </row>
    <row r="8460" spans="1:6" x14ac:dyDescent="0.25">
      <c r="A8460" s="56">
        <v>37680</v>
      </c>
      <c r="E8460" s="56"/>
      <c r="F8460" s="56"/>
    </row>
    <row r="8461" spans="1:6" x14ac:dyDescent="0.25">
      <c r="A8461" s="56">
        <v>37681</v>
      </c>
      <c r="E8461" s="56"/>
      <c r="F8461" s="56"/>
    </row>
    <row r="8462" spans="1:6" x14ac:dyDescent="0.25">
      <c r="A8462" s="56">
        <v>37682</v>
      </c>
      <c r="E8462" s="56"/>
      <c r="F8462" s="56"/>
    </row>
    <row r="8463" spans="1:6" x14ac:dyDescent="0.25">
      <c r="A8463" s="56">
        <v>37683</v>
      </c>
      <c r="E8463" s="56"/>
      <c r="F8463" s="56"/>
    </row>
    <row r="8464" spans="1:6" x14ac:dyDescent="0.25">
      <c r="A8464" s="56">
        <v>37684</v>
      </c>
      <c r="E8464" s="56"/>
      <c r="F8464" s="56"/>
    </row>
    <row r="8465" spans="1:6" x14ac:dyDescent="0.25">
      <c r="A8465" s="56">
        <v>37685</v>
      </c>
      <c r="E8465" s="56"/>
      <c r="F8465" s="56"/>
    </row>
    <row r="8466" spans="1:6" x14ac:dyDescent="0.25">
      <c r="A8466" s="56">
        <v>37686</v>
      </c>
      <c r="E8466" s="56"/>
      <c r="F8466" s="56"/>
    </row>
    <row r="8467" spans="1:6" x14ac:dyDescent="0.25">
      <c r="A8467" s="56">
        <v>37687</v>
      </c>
      <c r="E8467" s="56"/>
      <c r="F8467" s="56"/>
    </row>
    <row r="8468" spans="1:6" x14ac:dyDescent="0.25">
      <c r="A8468" s="56">
        <v>37688</v>
      </c>
      <c r="E8468" s="56"/>
      <c r="F8468" s="56"/>
    </row>
    <row r="8469" spans="1:6" x14ac:dyDescent="0.25">
      <c r="A8469" s="56">
        <v>37689</v>
      </c>
      <c r="E8469" s="56"/>
      <c r="F8469" s="56"/>
    </row>
    <row r="8470" spans="1:6" x14ac:dyDescent="0.25">
      <c r="A8470" s="56">
        <v>37690</v>
      </c>
      <c r="E8470" s="56"/>
      <c r="F8470" s="56"/>
    </row>
    <row r="8471" spans="1:6" x14ac:dyDescent="0.25">
      <c r="A8471" s="56">
        <v>37691</v>
      </c>
      <c r="E8471" s="56"/>
      <c r="F8471" s="56"/>
    </row>
    <row r="8472" spans="1:6" x14ac:dyDescent="0.25">
      <c r="A8472" s="56">
        <v>37692</v>
      </c>
      <c r="E8472" s="56"/>
      <c r="F8472" s="56"/>
    </row>
    <row r="8473" spans="1:6" x14ac:dyDescent="0.25">
      <c r="A8473" s="56">
        <v>37693</v>
      </c>
      <c r="E8473" s="56"/>
      <c r="F8473" s="56"/>
    </row>
    <row r="8474" spans="1:6" x14ac:dyDescent="0.25">
      <c r="A8474" s="56">
        <v>37694</v>
      </c>
      <c r="E8474" s="56"/>
      <c r="F8474" s="56"/>
    </row>
    <row r="8475" spans="1:6" x14ac:dyDescent="0.25">
      <c r="A8475" s="56">
        <v>37695</v>
      </c>
      <c r="E8475" s="56"/>
      <c r="F8475" s="56"/>
    </row>
    <row r="8476" spans="1:6" x14ac:dyDescent="0.25">
      <c r="A8476" s="56">
        <v>37696</v>
      </c>
      <c r="E8476" s="56"/>
      <c r="F8476" s="56"/>
    </row>
    <row r="8477" spans="1:6" x14ac:dyDescent="0.25">
      <c r="A8477" s="56">
        <v>37697</v>
      </c>
      <c r="E8477" s="56"/>
      <c r="F8477" s="56"/>
    </row>
    <row r="8478" spans="1:6" x14ac:dyDescent="0.25">
      <c r="A8478" s="56">
        <v>37698</v>
      </c>
      <c r="E8478" s="56"/>
      <c r="F8478" s="56"/>
    </row>
    <row r="8479" spans="1:6" x14ac:dyDescent="0.25">
      <c r="A8479" s="56">
        <v>37699</v>
      </c>
      <c r="E8479" s="56"/>
      <c r="F8479" s="56"/>
    </row>
    <row r="8480" spans="1:6" x14ac:dyDescent="0.25">
      <c r="A8480" s="56">
        <v>37700</v>
      </c>
      <c r="E8480" s="56"/>
      <c r="F8480" s="56"/>
    </row>
    <row r="8481" spans="1:6" x14ac:dyDescent="0.25">
      <c r="A8481" s="56">
        <v>37701</v>
      </c>
      <c r="E8481" s="56"/>
      <c r="F8481" s="56"/>
    </row>
    <row r="8482" spans="1:6" x14ac:dyDescent="0.25">
      <c r="A8482" s="56">
        <v>37702</v>
      </c>
      <c r="E8482" s="56"/>
      <c r="F8482" s="56"/>
    </row>
    <row r="8483" spans="1:6" x14ac:dyDescent="0.25">
      <c r="A8483" s="56">
        <v>37703</v>
      </c>
      <c r="E8483" s="56"/>
      <c r="F8483" s="56"/>
    </row>
    <row r="8484" spans="1:6" x14ac:dyDescent="0.25">
      <c r="A8484" s="56">
        <v>37704</v>
      </c>
      <c r="E8484" s="56"/>
      <c r="F8484" s="56"/>
    </row>
    <row r="8485" spans="1:6" x14ac:dyDescent="0.25">
      <c r="A8485" s="56">
        <v>37705</v>
      </c>
      <c r="E8485" s="56"/>
      <c r="F8485" s="56"/>
    </row>
    <row r="8486" spans="1:6" x14ac:dyDescent="0.25">
      <c r="A8486" s="56">
        <v>37706</v>
      </c>
      <c r="E8486" s="56"/>
      <c r="F8486" s="56"/>
    </row>
    <row r="8487" spans="1:6" x14ac:dyDescent="0.25">
      <c r="A8487" s="56">
        <v>37707</v>
      </c>
      <c r="E8487" s="56"/>
      <c r="F8487" s="56"/>
    </row>
    <row r="8488" spans="1:6" x14ac:dyDescent="0.25">
      <c r="A8488" s="56">
        <v>37708</v>
      </c>
      <c r="E8488" s="56"/>
      <c r="F8488" s="56"/>
    </row>
    <row r="8489" spans="1:6" x14ac:dyDescent="0.25">
      <c r="A8489" s="56">
        <v>37709</v>
      </c>
      <c r="E8489" s="56"/>
      <c r="F8489" s="56"/>
    </row>
    <row r="8490" spans="1:6" x14ac:dyDescent="0.25">
      <c r="A8490" s="56">
        <v>37710</v>
      </c>
      <c r="E8490" s="56"/>
      <c r="F8490" s="56"/>
    </row>
    <row r="8491" spans="1:6" x14ac:dyDescent="0.25">
      <c r="A8491" s="56">
        <v>37711</v>
      </c>
      <c r="E8491" s="56"/>
      <c r="F8491" s="56"/>
    </row>
    <row r="8492" spans="1:6" x14ac:dyDescent="0.25">
      <c r="A8492" s="56">
        <v>37712</v>
      </c>
      <c r="E8492" s="56"/>
      <c r="F8492" s="56"/>
    </row>
    <row r="8493" spans="1:6" x14ac:dyDescent="0.25">
      <c r="A8493" s="56">
        <v>37713</v>
      </c>
      <c r="E8493" s="56"/>
      <c r="F8493" s="56"/>
    </row>
    <row r="8494" spans="1:6" x14ac:dyDescent="0.25">
      <c r="A8494" s="56">
        <v>37714</v>
      </c>
      <c r="E8494" s="56"/>
      <c r="F8494" s="56"/>
    </row>
    <row r="8495" spans="1:6" x14ac:dyDescent="0.25">
      <c r="A8495" s="56">
        <v>37715</v>
      </c>
      <c r="E8495" s="56"/>
      <c r="F8495" s="56"/>
    </row>
    <row r="8496" spans="1:6" x14ac:dyDescent="0.25">
      <c r="A8496" s="56">
        <v>37716</v>
      </c>
      <c r="E8496" s="56"/>
      <c r="F8496" s="56"/>
    </row>
    <row r="8497" spans="1:6" x14ac:dyDescent="0.25">
      <c r="A8497" s="56">
        <v>37717</v>
      </c>
      <c r="E8497" s="56"/>
      <c r="F8497" s="56"/>
    </row>
    <row r="8498" spans="1:6" x14ac:dyDescent="0.25">
      <c r="A8498" s="56">
        <v>37718</v>
      </c>
      <c r="E8498" s="56"/>
      <c r="F8498" s="56"/>
    </row>
    <row r="8499" spans="1:6" x14ac:dyDescent="0.25">
      <c r="A8499" s="56">
        <v>37719</v>
      </c>
      <c r="E8499" s="56"/>
      <c r="F8499" s="56"/>
    </row>
    <row r="8500" spans="1:6" x14ac:dyDescent="0.25">
      <c r="A8500" s="56">
        <v>37720</v>
      </c>
      <c r="E8500" s="56"/>
      <c r="F8500" s="56"/>
    </row>
    <row r="8501" spans="1:6" x14ac:dyDescent="0.25">
      <c r="A8501" s="56">
        <v>37721</v>
      </c>
      <c r="E8501" s="56"/>
      <c r="F8501" s="56"/>
    </row>
    <row r="8502" spans="1:6" x14ac:dyDescent="0.25">
      <c r="A8502" s="56">
        <v>37722</v>
      </c>
      <c r="E8502" s="56"/>
      <c r="F8502" s="56"/>
    </row>
    <row r="8503" spans="1:6" x14ac:dyDescent="0.25">
      <c r="A8503" s="56">
        <v>37723</v>
      </c>
      <c r="E8503" s="56"/>
      <c r="F8503" s="56"/>
    </row>
    <row r="8504" spans="1:6" x14ac:dyDescent="0.25">
      <c r="A8504" s="56">
        <v>37724</v>
      </c>
      <c r="E8504" s="56"/>
      <c r="F8504" s="56"/>
    </row>
    <row r="8505" spans="1:6" x14ac:dyDescent="0.25">
      <c r="A8505" s="56">
        <v>37725</v>
      </c>
      <c r="E8505" s="56"/>
      <c r="F8505" s="56"/>
    </row>
    <row r="8506" spans="1:6" x14ac:dyDescent="0.25">
      <c r="A8506" s="56">
        <v>37726</v>
      </c>
      <c r="E8506" s="56"/>
      <c r="F8506" s="56"/>
    </row>
    <row r="8507" spans="1:6" x14ac:dyDescent="0.25">
      <c r="A8507" s="56">
        <v>37727</v>
      </c>
      <c r="E8507" s="56"/>
      <c r="F8507" s="56"/>
    </row>
    <row r="8508" spans="1:6" x14ac:dyDescent="0.25">
      <c r="A8508" s="56">
        <v>37728</v>
      </c>
      <c r="E8508" s="56"/>
      <c r="F8508" s="56"/>
    </row>
    <row r="8509" spans="1:6" x14ac:dyDescent="0.25">
      <c r="A8509" s="56">
        <v>37729</v>
      </c>
      <c r="E8509" s="56"/>
      <c r="F8509" s="56"/>
    </row>
    <row r="8510" spans="1:6" x14ac:dyDescent="0.25">
      <c r="A8510" s="56">
        <v>37730</v>
      </c>
      <c r="E8510" s="56"/>
      <c r="F8510" s="56"/>
    </row>
    <row r="8511" spans="1:6" x14ac:dyDescent="0.25">
      <c r="A8511" s="56">
        <v>37731</v>
      </c>
      <c r="E8511" s="56"/>
      <c r="F8511" s="56"/>
    </row>
    <row r="8512" spans="1:6" x14ac:dyDescent="0.25">
      <c r="A8512" s="56">
        <v>37732</v>
      </c>
      <c r="E8512" s="56"/>
      <c r="F8512" s="56"/>
    </row>
    <row r="8513" spans="1:6" x14ac:dyDescent="0.25">
      <c r="A8513" s="56">
        <v>37733</v>
      </c>
      <c r="E8513" s="56"/>
      <c r="F8513" s="56"/>
    </row>
    <row r="8514" spans="1:6" x14ac:dyDescent="0.25">
      <c r="A8514" s="56">
        <v>37734</v>
      </c>
      <c r="E8514" s="56"/>
      <c r="F8514" s="56"/>
    </row>
    <row r="8515" spans="1:6" x14ac:dyDescent="0.25">
      <c r="A8515" s="56">
        <v>37735</v>
      </c>
      <c r="E8515" s="56"/>
      <c r="F8515" s="56"/>
    </row>
    <row r="8516" spans="1:6" x14ac:dyDescent="0.25">
      <c r="A8516" s="56">
        <v>37736</v>
      </c>
      <c r="E8516" s="56"/>
      <c r="F8516" s="56"/>
    </row>
    <row r="8517" spans="1:6" x14ac:dyDescent="0.25">
      <c r="A8517" s="56">
        <v>37737</v>
      </c>
      <c r="E8517" s="56"/>
      <c r="F8517" s="56"/>
    </row>
    <row r="8518" spans="1:6" x14ac:dyDescent="0.25">
      <c r="A8518" s="56">
        <v>37738</v>
      </c>
      <c r="E8518" s="56"/>
      <c r="F8518" s="56"/>
    </row>
    <row r="8519" spans="1:6" x14ac:dyDescent="0.25">
      <c r="A8519" s="56">
        <v>37739</v>
      </c>
      <c r="E8519" s="56"/>
      <c r="F8519" s="56"/>
    </row>
    <row r="8520" spans="1:6" x14ac:dyDescent="0.25">
      <c r="A8520" s="56">
        <v>37740</v>
      </c>
      <c r="E8520" s="56"/>
      <c r="F8520" s="56"/>
    </row>
    <row r="8521" spans="1:6" x14ac:dyDescent="0.25">
      <c r="A8521" s="56">
        <v>37741</v>
      </c>
      <c r="E8521" s="56"/>
      <c r="F8521" s="56"/>
    </row>
    <row r="8522" spans="1:6" x14ac:dyDescent="0.25">
      <c r="A8522" s="56">
        <v>37742</v>
      </c>
      <c r="E8522" s="56"/>
      <c r="F8522" s="56"/>
    </row>
    <row r="8523" spans="1:6" x14ac:dyDescent="0.25">
      <c r="A8523" s="56">
        <v>37743</v>
      </c>
      <c r="E8523" s="56"/>
      <c r="F8523" s="56"/>
    </row>
    <row r="8524" spans="1:6" x14ac:dyDescent="0.25">
      <c r="A8524" s="56">
        <v>37744</v>
      </c>
      <c r="E8524" s="56"/>
      <c r="F8524" s="56"/>
    </row>
    <row r="8525" spans="1:6" x14ac:dyDescent="0.25">
      <c r="A8525" s="56">
        <v>37745</v>
      </c>
      <c r="E8525" s="56"/>
      <c r="F8525" s="56"/>
    </row>
    <row r="8526" spans="1:6" x14ac:dyDescent="0.25">
      <c r="A8526" s="56">
        <v>37746</v>
      </c>
      <c r="E8526" s="56"/>
      <c r="F8526" s="56"/>
    </row>
    <row r="8527" spans="1:6" x14ac:dyDescent="0.25">
      <c r="A8527" s="56">
        <v>37747</v>
      </c>
      <c r="E8527" s="56"/>
      <c r="F8527" s="56"/>
    </row>
    <row r="8528" spans="1:6" x14ac:dyDescent="0.25">
      <c r="A8528" s="56">
        <v>37748</v>
      </c>
      <c r="E8528" s="56"/>
      <c r="F8528" s="56"/>
    </row>
    <row r="8529" spans="1:6" x14ac:dyDescent="0.25">
      <c r="A8529" s="56">
        <v>37749</v>
      </c>
      <c r="E8529" s="56"/>
      <c r="F8529" s="56"/>
    </row>
    <row r="8530" spans="1:6" x14ac:dyDescent="0.25">
      <c r="A8530" s="56">
        <v>37750</v>
      </c>
      <c r="E8530" s="56"/>
      <c r="F8530" s="56"/>
    </row>
    <row r="8531" spans="1:6" x14ac:dyDescent="0.25">
      <c r="A8531" s="56">
        <v>37751</v>
      </c>
      <c r="E8531" s="56"/>
      <c r="F8531" s="56"/>
    </row>
    <row r="8532" spans="1:6" x14ac:dyDescent="0.25">
      <c r="A8532" s="56">
        <v>37752</v>
      </c>
      <c r="E8532" s="56"/>
      <c r="F8532" s="56"/>
    </row>
    <row r="8533" spans="1:6" x14ac:dyDescent="0.25">
      <c r="A8533" s="56">
        <v>37753</v>
      </c>
      <c r="E8533" s="56"/>
      <c r="F8533" s="56"/>
    </row>
    <row r="8534" spans="1:6" x14ac:dyDescent="0.25">
      <c r="A8534" s="56">
        <v>37754</v>
      </c>
      <c r="E8534" s="56"/>
      <c r="F8534" s="56"/>
    </row>
    <row r="8535" spans="1:6" x14ac:dyDescent="0.25">
      <c r="A8535" s="56">
        <v>37755</v>
      </c>
      <c r="E8535" s="56"/>
      <c r="F8535" s="56"/>
    </row>
    <row r="8536" spans="1:6" x14ac:dyDescent="0.25">
      <c r="A8536" s="56">
        <v>37756</v>
      </c>
      <c r="E8536" s="56"/>
      <c r="F8536" s="56"/>
    </row>
    <row r="8537" spans="1:6" x14ac:dyDescent="0.25">
      <c r="A8537" s="56">
        <v>37757</v>
      </c>
      <c r="E8537" s="56"/>
      <c r="F8537" s="56"/>
    </row>
    <row r="8538" spans="1:6" x14ac:dyDescent="0.25">
      <c r="A8538" s="56">
        <v>37758</v>
      </c>
      <c r="E8538" s="56"/>
      <c r="F8538" s="56"/>
    </row>
    <row r="8539" spans="1:6" x14ac:dyDescent="0.25">
      <c r="A8539" s="56">
        <v>37759</v>
      </c>
      <c r="E8539" s="56"/>
      <c r="F8539" s="56"/>
    </row>
    <row r="8540" spans="1:6" x14ac:dyDescent="0.25">
      <c r="A8540" s="56">
        <v>37760</v>
      </c>
      <c r="E8540" s="56"/>
      <c r="F8540" s="56"/>
    </row>
    <row r="8541" spans="1:6" x14ac:dyDescent="0.25">
      <c r="A8541" s="56">
        <v>37761</v>
      </c>
      <c r="E8541" s="56"/>
      <c r="F8541" s="56"/>
    </row>
    <row r="8542" spans="1:6" x14ac:dyDescent="0.25">
      <c r="A8542" s="56">
        <v>37762</v>
      </c>
      <c r="E8542" s="56"/>
      <c r="F8542" s="56"/>
    </row>
    <row r="8543" spans="1:6" x14ac:dyDescent="0.25">
      <c r="A8543" s="56">
        <v>37763</v>
      </c>
      <c r="E8543" s="56"/>
      <c r="F8543" s="56"/>
    </row>
    <row r="8544" spans="1:6" x14ac:dyDescent="0.25">
      <c r="A8544" s="56">
        <v>37764</v>
      </c>
      <c r="E8544" s="56"/>
      <c r="F8544" s="56"/>
    </row>
    <row r="8545" spans="1:6" x14ac:dyDescent="0.25">
      <c r="A8545" s="56">
        <v>37765</v>
      </c>
      <c r="E8545" s="56"/>
      <c r="F8545" s="56"/>
    </row>
    <row r="8546" spans="1:6" x14ac:dyDescent="0.25">
      <c r="A8546" s="56">
        <v>37766</v>
      </c>
      <c r="E8546" s="56"/>
      <c r="F8546" s="56"/>
    </row>
    <row r="8547" spans="1:6" x14ac:dyDescent="0.25">
      <c r="A8547" s="56">
        <v>37767</v>
      </c>
      <c r="E8547" s="56"/>
      <c r="F8547" s="56"/>
    </row>
    <row r="8548" spans="1:6" x14ac:dyDescent="0.25">
      <c r="A8548" s="56">
        <v>37768</v>
      </c>
      <c r="E8548" s="56"/>
      <c r="F8548" s="56"/>
    </row>
    <row r="8549" spans="1:6" x14ac:dyDescent="0.25">
      <c r="A8549" s="56">
        <v>37769</v>
      </c>
      <c r="E8549" s="56"/>
      <c r="F8549" s="56"/>
    </row>
    <row r="8550" spans="1:6" x14ac:dyDescent="0.25">
      <c r="A8550" s="56">
        <v>37770</v>
      </c>
      <c r="E8550" s="56"/>
      <c r="F8550" s="56"/>
    </row>
    <row r="8551" spans="1:6" x14ac:dyDescent="0.25">
      <c r="A8551" s="56">
        <v>37771</v>
      </c>
      <c r="E8551" s="56"/>
      <c r="F8551" s="56"/>
    </row>
    <row r="8552" spans="1:6" x14ac:dyDescent="0.25">
      <c r="A8552" s="56">
        <v>37772</v>
      </c>
      <c r="E8552" s="56"/>
      <c r="F8552" s="56"/>
    </row>
    <row r="8553" spans="1:6" x14ac:dyDescent="0.25">
      <c r="A8553" s="56">
        <v>37773</v>
      </c>
      <c r="E8553" s="56"/>
      <c r="F8553" s="56"/>
    </row>
    <row r="8554" spans="1:6" x14ac:dyDescent="0.25">
      <c r="A8554" s="56">
        <v>37774</v>
      </c>
      <c r="E8554" s="56"/>
      <c r="F8554" s="56"/>
    </row>
    <row r="8555" spans="1:6" x14ac:dyDescent="0.25">
      <c r="A8555" s="56">
        <v>37775</v>
      </c>
      <c r="E8555" s="56"/>
      <c r="F8555" s="56"/>
    </row>
    <row r="8556" spans="1:6" x14ac:dyDescent="0.25">
      <c r="A8556" s="56">
        <v>37776</v>
      </c>
      <c r="E8556" s="56"/>
      <c r="F8556" s="56"/>
    </row>
    <row r="8557" spans="1:6" x14ac:dyDescent="0.25">
      <c r="A8557" s="56">
        <v>37777</v>
      </c>
      <c r="E8557" s="56"/>
      <c r="F8557" s="56"/>
    </row>
    <row r="8558" spans="1:6" x14ac:dyDescent="0.25">
      <c r="A8558" s="56">
        <v>37778</v>
      </c>
      <c r="E8558" s="56"/>
      <c r="F8558" s="56"/>
    </row>
    <row r="8559" spans="1:6" x14ac:dyDescent="0.25">
      <c r="A8559" s="56">
        <v>37779</v>
      </c>
      <c r="E8559" s="56"/>
      <c r="F8559" s="56"/>
    </row>
    <row r="8560" spans="1:6" x14ac:dyDescent="0.25">
      <c r="A8560" s="56">
        <v>37780</v>
      </c>
      <c r="E8560" s="56"/>
      <c r="F8560" s="56"/>
    </row>
    <row r="8561" spans="1:6" x14ac:dyDescent="0.25">
      <c r="A8561" s="56">
        <v>37781</v>
      </c>
      <c r="E8561" s="56"/>
      <c r="F8561" s="56"/>
    </row>
    <row r="8562" spans="1:6" x14ac:dyDescent="0.25">
      <c r="A8562" s="56">
        <v>37782</v>
      </c>
      <c r="E8562" s="56"/>
      <c r="F8562" s="56"/>
    </row>
    <row r="8563" spans="1:6" x14ac:dyDescent="0.25">
      <c r="A8563" s="56">
        <v>37783</v>
      </c>
      <c r="E8563" s="56"/>
      <c r="F8563" s="56"/>
    </row>
    <row r="8564" spans="1:6" x14ac:dyDescent="0.25">
      <c r="A8564" s="56">
        <v>37784</v>
      </c>
      <c r="E8564" s="56"/>
      <c r="F8564" s="56"/>
    </row>
    <row r="8565" spans="1:6" x14ac:dyDescent="0.25">
      <c r="A8565" s="56">
        <v>37785</v>
      </c>
      <c r="E8565" s="56"/>
      <c r="F8565" s="56"/>
    </row>
    <row r="8566" spans="1:6" x14ac:dyDescent="0.25">
      <c r="A8566" s="56">
        <v>37786</v>
      </c>
      <c r="E8566" s="56"/>
      <c r="F8566" s="56"/>
    </row>
    <row r="8567" spans="1:6" x14ac:dyDescent="0.25">
      <c r="A8567" s="56">
        <v>37787</v>
      </c>
      <c r="E8567" s="56"/>
      <c r="F8567" s="56"/>
    </row>
    <row r="8568" spans="1:6" x14ac:dyDescent="0.25">
      <c r="A8568" s="56">
        <v>37788</v>
      </c>
      <c r="E8568" s="56"/>
      <c r="F8568" s="56"/>
    </row>
    <row r="8569" spans="1:6" x14ac:dyDescent="0.25">
      <c r="A8569" s="56">
        <v>37789</v>
      </c>
      <c r="E8569" s="56"/>
      <c r="F8569" s="56"/>
    </row>
    <row r="8570" spans="1:6" x14ac:dyDescent="0.25">
      <c r="A8570" s="56">
        <v>37790</v>
      </c>
      <c r="E8570" s="56"/>
      <c r="F8570" s="56"/>
    </row>
    <row r="8571" spans="1:6" x14ac:dyDescent="0.25">
      <c r="A8571" s="56">
        <v>37791</v>
      </c>
      <c r="E8571" s="56"/>
      <c r="F8571" s="56"/>
    </row>
    <row r="8572" spans="1:6" x14ac:dyDescent="0.25">
      <c r="A8572" s="56">
        <v>37792</v>
      </c>
      <c r="E8572" s="56"/>
      <c r="F8572" s="56"/>
    </row>
    <row r="8573" spans="1:6" x14ac:dyDescent="0.25">
      <c r="A8573" s="56">
        <v>37793</v>
      </c>
      <c r="E8573" s="56"/>
      <c r="F8573" s="56"/>
    </row>
    <row r="8574" spans="1:6" x14ac:dyDescent="0.25">
      <c r="A8574" s="56">
        <v>37794</v>
      </c>
      <c r="E8574" s="56"/>
      <c r="F8574" s="56"/>
    </row>
    <row r="8575" spans="1:6" x14ac:dyDescent="0.25">
      <c r="A8575" s="56">
        <v>37795</v>
      </c>
      <c r="E8575" s="56"/>
      <c r="F8575" s="56"/>
    </row>
    <row r="8576" spans="1:6" x14ac:dyDescent="0.25">
      <c r="A8576" s="56">
        <v>37796</v>
      </c>
      <c r="E8576" s="56"/>
      <c r="F8576" s="56"/>
    </row>
    <row r="8577" spans="1:6" x14ac:dyDescent="0.25">
      <c r="A8577" s="56">
        <v>37797</v>
      </c>
      <c r="E8577" s="56"/>
      <c r="F8577" s="56"/>
    </row>
    <row r="8578" spans="1:6" x14ac:dyDescent="0.25">
      <c r="A8578" s="56">
        <v>37798</v>
      </c>
      <c r="E8578" s="56"/>
      <c r="F8578" s="56"/>
    </row>
    <row r="8579" spans="1:6" x14ac:dyDescent="0.25">
      <c r="A8579" s="56">
        <v>37799</v>
      </c>
      <c r="E8579" s="56"/>
      <c r="F8579" s="56"/>
    </row>
    <row r="8580" spans="1:6" x14ac:dyDescent="0.25">
      <c r="A8580" s="56">
        <v>37800</v>
      </c>
      <c r="E8580" s="56"/>
      <c r="F8580" s="56"/>
    </row>
    <row r="8581" spans="1:6" x14ac:dyDescent="0.25">
      <c r="A8581" s="56">
        <v>37801</v>
      </c>
      <c r="E8581" s="56"/>
      <c r="F8581" s="56"/>
    </row>
    <row r="8582" spans="1:6" x14ac:dyDescent="0.25">
      <c r="A8582" s="56">
        <v>37802</v>
      </c>
      <c r="E8582" s="56"/>
      <c r="F8582" s="56"/>
    </row>
    <row r="8583" spans="1:6" x14ac:dyDescent="0.25">
      <c r="A8583" s="56">
        <v>37803</v>
      </c>
      <c r="E8583" s="56"/>
      <c r="F8583" s="56"/>
    </row>
    <row r="8584" spans="1:6" x14ac:dyDescent="0.25">
      <c r="A8584" s="56">
        <v>37804</v>
      </c>
      <c r="E8584" s="56"/>
      <c r="F8584" s="56"/>
    </row>
    <row r="8585" spans="1:6" x14ac:dyDescent="0.25">
      <c r="A8585" s="56">
        <v>37805</v>
      </c>
      <c r="E8585" s="56"/>
      <c r="F8585" s="56"/>
    </row>
    <row r="8586" spans="1:6" x14ac:dyDescent="0.25">
      <c r="A8586" s="56">
        <v>37806</v>
      </c>
      <c r="E8586" s="56"/>
      <c r="F8586" s="56"/>
    </row>
    <row r="8587" spans="1:6" x14ac:dyDescent="0.25">
      <c r="A8587" s="56">
        <v>37807</v>
      </c>
      <c r="E8587" s="56"/>
      <c r="F8587" s="56"/>
    </row>
    <row r="8588" spans="1:6" x14ac:dyDescent="0.25">
      <c r="A8588" s="56">
        <v>37808</v>
      </c>
      <c r="E8588" s="56"/>
      <c r="F8588" s="56"/>
    </row>
    <row r="8589" spans="1:6" x14ac:dyDescent="0.25">
      <c r="A8589" s="56">
        <v>37809</v>
      </c>
      <c r="E8589" s="56"/>
      <c r="F8589" s="56"/>
    </row>
    <row r="8590" spans="1:6" x14ac:dyDescent="0.25">
      <c r="A8590" s="56">
        <v>37810</v>
      </c>
      <c r="E8590" s="56"/>
      <c r="F8590" s="56"/>
    </row>
    <row r="8591" spans="1:6" x14ac:dyDescent="0.25">
      <c r="A8591" s="56">
        <v>37811</v>
      </c>
      <c r="E8591" s="56"/>
      <c r="F8591" s="56"/>
    </row>
    <row r="8592" spans="1:6" x14ac:dyDescent="0.25">
      <c r="A8592" s="56">
        <v>37812</v>
      </c>
      <c r="E8592" s="56"/>
      <c r="F8592" s="56"/>
    </row>
    <row r="8593" spans="1:6" x14ac:dyDescent="0.25">
      <c r="A8593" s="56">
        <v>37813</v>
      </c>
      <c r="E8593" s="56"/>
      <c r="F8593" s="56"/>
    </row>
    <row r="8594" spans="1:6" x14ac:dyDescent="0.25">
      <c r="A8594" s="56">
        <v>37814</v>
      </c>
      <c r="E8594" s="56"/>
      <c r="F8594" s="56"/>
    </row>
    <row r="8595" spans="1:6" x14ac:dyDescent="0.25">
      <c r="A8595" s="56">
        <v>37815</v>
      </c>
      <c r="E8595" s="56"/>
      <c r="F8595" s="56"/>
    </row>
    <row r="8596" spans="1:6" x14ac:dyDescent="0.25">
      <c r="A8596" s="56">
        <v>37816</v>
      </c>
      <c r="E8596" s="56"/>
      <c r="F8596" s="56"/>
    </row>
    <row r="8597" spans="1:6" x14ac:dyDescent="0.25">
      <c r="A8597" s="56">
        <v>37817</v>
      </c>
      <c r="E8597" s="56"/>
      <c r="F8597" s="56"/>
    </row>
    <row r="8598" spans="1:6" x14ac:dyDescent="0.25">
      <c r="A8598" s="56">
        <v>37818</v>
      </c>
      <c r="E8598" s="56"/>
      <c r="F8598" s="56"/>
    </row>
    <row r="8599" spans="1:6" x14ac:dyDescent="0.25">
      <c r="A8599" s="56">
        <v>37819</v>
      </c>
      <c r="E8599" s="56"/>
      <c r="F8599" s="56"/>
    </row>
    <row r="8600" spans="1:6" x14ac:dyDescent="0.25">
      <c r="A8600" s="56">
        <v>37820</v>
      </c>
      <c r="E8600" s="56"/>
      <c r="F8600" s="56"/>
    </row>
    <row r="8601" spans="1:6" x14ac:dyDescent="0.25">
      <c r="A8601" s="56">
        <v>37821</v>
      </c>
      <c r="E8601" s="56"/>
      <c r="F8601" s="56"/>
    </row>
    <row r="8602" spans="1:6" x14ac:dyDescent="0.25">
      <c r="A8602" s="56">
        <v>37822</v>
      </c>
      <c r="E8602" s="56"/>
      <c r="F8602" s="56"/>
    </row>
    <row r="8603" spans="1:6" x14ac:dyDescent="0.25">
      <c r="A8603" s="56">
        <v>37823</v>
      </c>
      <c r="E8603" s="56"/>
      <c r="F8603" s="56"/>
    </row>
    <row r="8604" spans="1:6" x14ac:dyDescent="0.25">
      <c r="A8604" s="56">
        <v>37824</v>
      </c>
      <c r="E8604" s="56"/>
      <c r="F8604" s="56"/>
    </row>
    <row r="8605" spans="1:6" x14ac:dyDescent="0.25">
      <c r="A8605" s="56">
        <v>37825</v>
      </c>
      <c r="E8605" s="56"/>
      <c r="F8605" s="56"/>
    </row>
    <row r="8606" spans="1:6" x14ac:dyDescent="0.25">
      <c r="A8606" s="56">
        <v>37826</v>
      </c>
      <c r="E8606" s="56"/>
      <c r="F8606" s="56"/>
    </row>
    <row r="8607" spans="1:6" x14ac:dyDescent="0.25">
      <c r="A8607" s="56">
        <v>37827</v>
      </c>
      <c r="E8607" s="56"/>
      <c r="F8607" s="56"/>
    </row>
    <row r="8608" spans="1:6" x14ac:dyDescent="0.25">
      <c r="A8608" s="56">
        <v>37828</v>
      </c>
      <c r="E8608" s="56"/>
      <c r="F8608" s="56"/>
    </row>
    <row r="8609" spans="1:6" x14ac:dyDescent="0.25">
      <c r="A8609" s="56">
        <v>37829</v>
      </c>
      <c r="E8609" s="56"/>
      <c r="F8609" s="56"/>
    </row>
    <row r="8610" spans="1:6" x14ac:dyDescent="0.25">
      <c r="A8610" s="56">
        <v>37830</v>
      </c>
      <c r="E8610" s="56"/>
      <c r="F8610" s="56"/>
    </row>
    <row r="8611" spans="1:6" x14ac:dyDescent="0.25">
      <c r="A8611" s="56">
        <v>37831</v>
      </c>
      <c r="E8611" s="56"/>
      <c r="F8611" s="56"/>
    </row>
    <row r="8612" spans="1:6" x14ac:dyDescent="0.25">
      <c r="A8612" s="56">
        <v>37832</v>
      </c>
      <c r="E8612" s="56"/>
      <c r="F8612" s="56"/>
    </row>
    <row r="8613" spans="1:6" x14ac:dyDescent="0.25">
      <c r="A8613" s="56">
        <v>37833</v>
      </c>
      <c r="E8613" s="56"/>
      <c r="F8613" s="56"/>
    </row>
    <row r="8614" spans="1:6" x14ac:dyDescent="0.25">
      <c r="A8614" s="56">
        <v>37834</v>
      </c>
      <c r="E8614" s="56"/>
      <c r="F8614" s="56"/>
    </row>
    <row r="8615" spans="1:6" x14ac:dyDescent="0.25">
      <c r="A8615" s="56">
        <v>37835</v>
      </c>
      <c r="E8615" s="56"/>
      <c r="F8615" s="56"/>
    </row>
    <row r="8616" spans="1:6" x14ac:dyDescent="0.25">
      <c r="A8616" s="56">
        <v>37836</v>
      </c>
      <c r="E8616" s="56"/>
      <c r="F8616" s="56"/>
    </row>
    <row r="8617" spans="1:6" x14ac:dyDescent="0.25">
      <c r="A8617" s="56">
        <v>37837</v>
      </c>
      <c r="E8617" s="56"/>
      <c r="F8617" s="56"/>
    </row>
    <row r="8618" spans="1:6" x14ac:dyDescent="0.25">
      <c r="A8618" s="56">
        <v>37838</v>
      </c>
      <c r="E8618" s="56"/>
      <c r="F8618" s="56"/>
    </row>
    <row r="8619" spans="1:6" x14ac:dyDescent="0.25">
      <c r="A8619" s="56">
        <v>37839</v>
      </c>
      <c r="E8619" s="56"/>
      <c r="F8619" s="56"/>
    </row>
    <row r="8620" spans="1:6" x14ac:dyDescent="0.25">
      <c r="A8620" s="56">
        <v>37840</v>
      </c>
      <c r="E8620" s="56"/>
      <c r="F8620" s="56"/>
    </row>
    <row r="8621" spans="1:6" x14ac:dyDescent="0.25">
      <c r="A8621" s="56">
        <v>37841</v>
      </c>
      <c r="E8621" s="56"/>
      <c r="F8621" s="56"/>
    </row>
    <row r="8622" spans="1:6" x14ac:dyDescent="0.25">
      <c r="A8622" s="56">
        <v>37842</v>
      </c>
      <c r="E8622" s="56"/>
      <c r="F8622" s="56"/>
    </row>
    <row r="8623" spans="1:6" x14ac:dyDescent="0.25">
      <c r="A8623" s="56">
        <v>37843</v>
      </c>
      <c r="E8623" s="56"/>
      <c r="F8623" s="56"/>
    </row>
    <row r="8624" spans="1:6" x14ac:dyDescent="0.25">
      <c r="A8624" s="56">
        <v>37844</v>
      </c>
      <c r="E8624" s="56"/>
      <c r="F8624" s="56"/>
    </row>
    <row r="8625" spans="1:6" x14ac:dyDescent="0.25">
      <c r="A8625" s="56">
        <v>37845</v>
      </c>
      <c r="E8625" s="56"/>
      <c r="F8625" s="56"/>
    </row>
    <row r="8626" spans="1:6" x14ac:dyDescent="0.25">
      <c r="A8626" s="56">
        <v>37846</v>
      </c>
      <c r="E8626" s="56"/>
      <c r="F8626" s="56"/>
    </row>
    <row r="8627" spans="1:6" x14ac:dyDescent="0.25">
      <c r="A8627" s="56">
        <v>37847</v>
      </c>
      <c r="E8627" s="56"/>
      <c r="F8627" s="56"/>
    </row>
    <row r="8628" spans="1:6" x14ac:dyDescent="0.25">
      <c r="A8628" s="56">
        <v>37848</v>
      </c>
      <c r="E8628" s="56"/>
      <c r="F8628" s="56"/>
    </row>
    <row r="8629" spans="1:6" x14ac:dyDescent="0.25">
      <c r="A8629" s="56">
        <v>37849</v>
      </c>
      <c r="E8629" s="56"/>
      <c r="F8629" s="56"/>
    </row>
    <row r="8630" spans="1:6" x14ac:dyDescent="0.25">
      <c r="A8630" s="56">
        <v>37850</v>
      </c>
      <c r="E8630" s="56"/>
      <c r="F8630" s="56"/>
    </row>
    <row r="8631" spans="1:6" x14ac:dyDescent="0.25">
      <c r="A8631" s="56">
        <v>37851</v>
      </c>
      <c r="E8631" s="56"/>
      <c r="F8631" s="56"/>
    </row>
    <row r="8632" spans="1:6" x14ac:dyDescent="0.25">
      <c r="A8632" s="56">
        <v>37852</v>
      </c>
      <c r="E8632" s="56"/>
      <c r="F8632" s="56"/>
    </row>
    <row r="8633" spans="1:6" x14ac:dyDescent="0.25">
      <c r="A8633" s="56">
        <v>37853</v>
      </c>
      <c r="E8633" s="56"/>
      <c r="F8633" s="56"/>
    </row>
    <row r="8634" spans="1:6" x14ac:dyDescent="0.25">
      <c r="A8634" s="56">
        <v>37854</v>
      </c>
      <c r="E8634" s="56"/>
      <c r="F8634" s="56"/>
    </row>
    <row r="8635" spans="1:6" x14ac:dyDescent="0.25">
      <c r="A8635" s="56">
        <v>37855</v>
      </c>
      <c r="E8635" s="56"/>
      <c r="F8635" s="56"/>
    </row>
    <row r="8636" spans="1:6" x14ac:dyDescent="0.25">
      <c r="A8636" s="56">
        <v>37856</v>
      </c>
      <c r="E8636" s="56"/>
      <c r="F8636" s="56"/>
    </row>
    <row r="8637" spans="1:6" x14ac:dyDescent="0.25">
      <c r="A8637" s="56">
        <v>37857</v>
      </c>
      <c r="E8637" s="56"/>
      <c r="F8637" s="56"/>
    </row>
    <row r="8638" spans="1:6" x14ac:dyDescent="0.25">
      <c r="A8638" s="56">
        <v>37858</v>
      </c>
      <c r="E8638" s="56"/>
      <c r="F8638" s="56"/>
    </row>
    <row r="8639" spans="1:6" x14ac:dyDescent="0.25">
      <c r="A8639" s="56">
        <v>37859</v>
      </c>
      <c r="E8639" s="56"/>
      <c r="F8639" s="56"/>
    </row>
    <row r="8640" spans="1:6" x14ac:dyDescent="0.25">
      <c r="A8640" s="56">
        <v>37860</v>
      </c>
      <c r="E8640" s="56"/>
      <c r="F8640" s="56"/>
    </row>
    <row r="8641" spans="1:6" x14ac:dyDescent="0.25">
      <c r="A8641" s="56">
        <v>37861</v>
      </c>
      <c r="E8641" s="56"/>
      <c r="F8641" s="56"/>
    </row>
    <row r="8642" spans="1:6" x14ac:dyDescent="0.25">
      <c r="A8642" s="56">
        <v>37862</v>
      </c>
      <c r="E8642" s="56"/>
      <c r="F8642" s="56"/>
    </row>
    <row r="8643" spans="1:6" x14ac:dyDescent="0.25">
      <c r="A8643" s="56">
        <v>37863</v>
      </c>
      <c r="E8643" s="56"/>
      <c r="F8643" s="56"/>
    </row>
    <row r="8644" spans="1:6" x14ac:dyDescent="0.25">
      <c r="A8644" s="56">
        <v>37864</v>
      </c>
      <c r="E8644" s="56"/>
      <c r="F8644" s="56"/>
    </row>
    <row r="8645" spans="1:6" x14ac:dyDescent="0.25">
      <c r="A8645" s="56">
        <v>37865</v>
      </c>
      <c r="E8645" s="56"/>
      <c r="F8645" s="56"/>
    </row>
    <row r="8646" spans="1:6" x14ac:dyDescent="0.25">
      <c r="A8646" s="56">
        <v>37866</v>
      </c>
      <c r="E8646" s="56"/>
      <c r="F8646" s="56"/>
    </row>
    <row r="8647" spans="1:6" x14ac:dyDescent="0.25">
      <c r="A8647" s="56">
        <v>37867</v>
      </c>
      <c r="E8647" s="56"/>
      <c r="F8647" s="56"/>
    </row>
    <row r="8648" spans="1:6" x14ac:dyDescent="0.25">
      <c r="A8648" s="56">
        <v>37868</v>
      </c>
      <c r="E8648" s="56"/>
      <c r="F8648" s="56"/>
    </row>
    <row r="8649" spans="1:6" x14ac:dyDescent="0.25">
      <c r="A8649" s="56">
        <v>37869</v>
      </c>
      <c r="E8649" s="56"/>
      <c r="F8649" s="56"/>
    </row>
    <row r="8650" spans="1:6" x14ac:dyDescent="0.25">
      <c r="A8650" s="56">
        <v>37870</v>
      </c>
      <c r="E8650" s="56"/>
      <c r="F8650" s="56"/>
    </row>
    <row r="8651" spans="1:6" x14ac:dyDescent="0.25">
      <c r="A8651" s="56">
        <v>37871</v>
      </c>
      <c r="E8651" s="56"/>
      <c r="F8651" s="56"/>
    </row>
    <row r="8652" spans="1:6" x14ac:dyDescent="0.25">
      <c r="A8652" s="56">
        <v>37872</v>
      </c>
      <c r="E8652" s="56"/>
      <c r="F8652" s="56"/>
    </row>
    <row r="8653" spans="1:6" x14ac:dyDescent="0.25">
      <c r="A8653" s="56">
        <v>37873</v>
      </c>
      <c r="E8653" s="56"/>
      <c r="F8653" s="56"/>
    </row>
    <row r="8654" spans="1:6" x14ac:dyDescent="0.25">
      <c r="A8654" s="56">
        <v>37874</v>
      </c>
      <c r="E8654" s="56"/>
      <c r="F8654" s="56"/>
    </row>
    <row r="8655" spans="1:6" x14ac:dyDescent="0.25">
      <c r="A8655" s="56">
        <v>37875</v>
      </c>
      <c r="E8655" s="56"/>
      <c r="F8655" s="56"/>
    </row>
    <row r="8656" spans="1:6" x14ac:dyDescent="0.25">
      <c r="A8656" s="56">
        <v>37876</v>
      </c>
      <c r="E8656" s="56"/>
      <c r="F8656" s="56"/>
    </row>
    <row r="8657" spans="1:6" x14ac:dyDescent="0.25">
      <c r="A8657" s="56">
        <v>37877</v>
      </c>
      <c r="E8657" s="56"/>
      <c r="F8657" s="56"/>
    </row>
    <row r="8658" spans="1:6" x14ac:dyDescent="0.25">
      <c r="A8658" s="56">
        <v>37878</v>
      </c>
      <c r="E8658" s="56"/>
      <c r="F8658" s="56"/>
    </row>
    <row r="8659" spans="1:6" x14ac:dyDescent="0.25">
      <c r="A8659" s="56">
        <v>37879</v>
      </c>
      <c r="E8659" s="56"/>
      <c r="F8659" s="56"/>
    </row>
    <row r="8660" spans="1:6" x14ac:dyDescent="0.25">
      <c r="A8660" s="56">
        <v>37880</v>
      </c>
      <c r="E8660" s="56"/>
      <c r="F8660" s="56"/>
    </row>
    <row r="8661" spans="1:6" x14ac:dyDescent="0.25">
      <c r="A8661" s="56">
        <v>37881</v>
      </c>
      <c r="E8661" s="56"/>
      <c r="F8661" s="56"/>
    </row>
    <row r="8662" spans="1:6" x14ac:dyDescent="0.25">
      <c r="A8662" s="56">
        <v>37882</v>
      </c>
      <c r="E8662" s="56"/>
      <c r="F8662" s="56"/>
    </row>
    <row r="8663" spans="1:6" x14ac:dyDescent="0.25">
      <c r="A8663" s="56">
        <v>37883</v>
      </c>
      <c r="E8663" s="56"/>
      <c r="F8663" s="56"/>
    </row>
    <row r="8664" spans="1:6" x14ac:dyDescent="0.25">
      <c r="A8664" s="56">
        <v>37884</v>
      </c>
      <c r="E8664" s="56"/>
      <c r="F8664" s="56"/>
    </row>
    <row r="8665" spans="1:6" x14ac:dyDescent="0.25">
      <c r="A8665" s="56">
        <v>37885</v>
      </c>
      <c r="E8665" s="56"/>
      <c r="F8665" s="56"/>
    </row>
    <row r="8666" spans="1:6" x14ac:dyDescent="0.25">
      <c r="A8666" s="56">
        <v>37886</v>
      </c>
      <c r="E8666" s="56"/>
      <c r="F8666" s="56"/>
    </row>
    <row r="8667" spans="1:6" x14ac:dyDescent="0.25">
      <c r="A8667" s="56">
        <v>37887</v>
      </c>
      <c r="E8667" s="56"/>
      <c r="F8667" s="56"/>
    </row>
    <row r="8668" spans="1:6" x14ac:dyDescent="0.25">
      <c r="A8668" s="56">
        <v>37888</v>
      </c>
      <c r="E8668" s="56"/>
      <c r="F8668" s="56"/>
    </row>
    <row r="8669" spans="1:6" x14ac:dyDescent="0.25">
      <c r="A8669" s="56">
        <v>37889</v>
      </c>
      <c r="E8669" s="56"/>
      <c r="F8669" s="56"/>
    </row>
    <row r="8670" spans="1:6" x14ac:dyDescent="0.25">
      <c r="A8670" s="56">
        <v>37890</v>
      </c>
      <c r="E8670" s="56"/>
      <c r="F8670" s="56"/>
    </row>
    <row r="8671" spans="1:6" x14ac:dyDescent="0.25">
      <c r="A8671" s="56">
        <v>37891</v>
      </c>
      <c r="E8671" s="56"/>
      <c r="F8671" s="56"/>
    </row>
    <row r="8672" spans="1:6" x14ac:dyDescent="0.25">
      <c r="A8672" s="56">
        <v>37892</v>
      </c>
      <c r="E8672" s="56"/>
      <c r="F8672" s="56"/>
    </row>
    <row r="8673" spans="1:6" x14ac:dyDescent="0.25">
      <c r="A8673" s="56">
        <v>37893</v>
      </c>
      <c r="E8673" s="56"/>
      <c r="F8673" s="56"/>
    </row>
    <row r="8674" spans="1:6" x14ac:dyDescent="0.25">
      <c r="A8674" s="56">
        <v>37894</v>
      </c>
      <c r="E8674" s="56"/>
      <c r="F8674" s="56"/>
    </row>
    <row r="8675" spans="1:6" x14ac:dyDescent="0.25">
      <c r="A8675" s="56">
        <v>37895</v>
      </c>
      <c r="E8675" s="56"/>
      <c r="F8675" s="56"/>
    </row>
    <row r="8676" spans="1:6" x14ac:dyDescent="0.25">
      <c r="A8676" s="56">
        <v>37896</v>
      </c>
      <c r="E8676" s="56"/>
      <c r="F8676" s="56"/>
    </row>
    <row r="8677" spans="1:6" x14ac:dyDescent="0.25">
      <c r="A8677" s="56">
        <v>37897</v>
      </c>
      <c r="E8677" s="56"/>
      <c r="F8677" s="56"/>
    </row>
    <row r="8678" spans="1:6" x14ac:dyDescent="0.25">
      <c r="A8678" s="56">
        <v>37898</v>
      </c>
      <c r="E8678" s="56"/>
      <c r="F8678" s="56"/>
    </row>
    <row r="8679" spans="1:6" x14ac:dyDescent="0.25">
      <c r="A8679" s="56">
        <v>37899</v>
      </c>
      <c r="E8679" s="56"/>
      <c r="F8679" s="56"/>
    </row>
    <row r="8680" spans="1:6" x14ac:dyDescent="0.25">
      <c r="A8680" s="56">
        <v>37900</v>
      </c>
      <c r="E8680" s="56"/>
      <c r="F8680" s="56"/>
    </row>
    <row r="8681" spans="1:6" x14ac:dyDescent="0.25">
      <c r="A8681" s="56">
        <v>37901</v>
      </c>
      <c r="E8681" s="56"/>
      <c r="F8681" s="56"/>
    </row>
    <row r="8682" spans="1:6" x14ac:dyDescent="0.25">
      <c r="A8682" s="56">
        <v>37902</v>
      </c>
      <c r="E8682" s="56"/>
      <c r="F8682" s="56"/>
    </row>
    <row r="8683" spans="1:6" x14ac:dyDescent="0.25">
      <c r="A8683" s="56">
        <v>37903</v>
      </c>
      <c r="E8683" s="56"/>
      <c r="F8683" s="56"/>
    </row>
    <row r="8684" spans="1:6" x14ac:dyDescent="0.25">
      <c r="A8684" s="56">
        <v>37904</v>
      </c>
      <c r="E8684" s="56"/>
      <c r="F8684" s="56"/>
    </row>
    <row r="8685" spans="1:6" x14ac:dyDescent="0.25">
      <c r="A8685" s="56">
        <v>37905</v>
      </c>
      <c r="E8685" s="56"/>
      <c r="F8685" s="56"/>
    </row>
    <row r="8686" spans="1:6" x14ac:dyDescent="0.25">
      <c r="A8686" s="56">
        <v>37906</v>
      </c>
      <c r="E8686" s="56"/>
      <c r="F8686" s="56"/>
    </row>
    <row r="8687" spans="1:6" x14ac:dyDescent="0.25">
      <c r="A8687" s="56">
        <v>37907</v>
      </c>
      <c r="E8687" s="56"/>
      <c r="F8687" s="56"/>
    </row>
    <row r="8688" spans="1:6" x14ac:dyDescent="0.25">
      <c r="A8688" s="56">
        <v>37908</v>
      </c>
      <c r="E8688" s="56"/>
      <c r="F8688" s="56"/>
    </row>
    <row r="8689" spans="1:6" x14ac:dyDescent="0.25">
      <c r="A8689" s="56">
        <v>37909</v>
      </c>
      <c r="E8689" s="56"/>
      <c r="F8689" s="56"/>
    </row>
    <row r="8690" spans="1:6" x14ac:dyDescent="0.25">
      <c r="A8690" s="56">
        <v>37910</v>
      </c>
      <c r="E8690" s="56"/>
      <c r="F8690" s="56"/>
    </row>
    <row r="8691" spans="1:6" x14ac:dyDescent="0.25">
      <c r="A8691" s="56">
        <v>37911</v>
      </c>
      <c r="E8691" s="56"/>
      <c r="F8691" s="56"/>
    </row>
    <row r="8692" spans="1:6" x14ac:dyDescent="0.25">
      <c r="A8692" s="56">
        <v>37912</v>
      </c>
      <c r="E8692" s="56"/>
      <c r="F8692" s="56"/>
    </row>
    <row r="8693" spans="1:6" x14ac:dyDescent="0.25">
      <c r="A8693" s="56">
        <v>37913</v>
      </c>
      <c r="E8693" s="56"/>
      <c r="F8693" s="56"/>
    </row>
    <row r="8694" spans="1:6" x14ac:dyDescent="0.25">
      <c r="A8694" s="56">
        <v>37914</v>
      </c>
      <c r="E8694" s="56"/>
      <c r="F8694" s="56"/>
    </row>
    <row r="8695" spans="1:6" x14ac:dyDescent="0.25">
      <c r="A8695" s="56">
        <v>37915</v>
      </c>
      <c r="E8695" s="56"/>
      <c r="F8695" s="56"/>
    </row>
    <row r="8696" spans="1:6" x14ac:dyDescent="0.25">
      <c r="A8696" s="56">
        <v>37916</v>
      </c>
      <c r="E8696" s="56"/>
      <c r="F8696" s="56"/>
    </row>
    <row r="8697" spans="1:6" x14ac:dyDescent="0.25">
      <c r="A8697" s="56">
        <v>37917</v>
      </c>
      <c r="E8697" s="56"/>
      <c r="F8697" s="56"/>
    </row>
    <row r="8698" spans="1:6" x14ac:dyDescent="0.25">
      <c r="A8698" s="56">
        <v>37918</v>
      </c>
      <c r="E8698" s="56"/>
      <c r="F8698" s="56"/>
    </row>
    <row r="8699" spans="1:6" x14ac:dyDescent="0.25">
      <c r="A8699" s="56">
        <v>37919</v>
      </c>
      <c r="E8699" s="56"/>
      <c r="F8699" s="56"/>
    </row>
    <row r="8700" spans="1:6" x14ac:dyDescent="0.25">
      <c r="A8700" s="56">
        <v>37920</v>
      </c>
      <c r="E8700" s="56"/>
      <c r="F8700" s="56"/>
    </row>
    <row r="8701" spans="1:6" x14ac:dyDescent="0.25">
      <c r="A8701" s="56">
        <v>37921</v>
      </c>
      <c r="E8701" s="56"/>
      <c r="F8701" s="56"/>
    </row>
    <row r="8702" spans="1:6" x14ac:dyDescent="0.25">
      <c r="A8702" s="56">
        <v>37922</v>
      </c>
      <c r="E8702" s="56"/>
      <c r="F8702" s="56"/>
    </row>
    <row r="8703" spans="1:6" x14ac:dyDescent="0.25">
      <c r="A8703" s="56">
        <v>37923</v>
      </c>
      <c r="E8703" s="56"/>
      <c r="F8703" s="56"/>
    </row>
    <row r="8704" spans="1:6" x14ac:dyDescent="0.25">
      <c r="A8704" s="56">
        <v>37924</v>
      </c>
      <c r="E8704" s="56"/>
      <c r="F8704" s="56"/>
    </row>
    <row r="8705" spans="1:6" x14ac:dyDescent="0.25">
      <c r="A8705" s="56">
        <v>37925</v>
      </c>
      <c r="E8705" s="56"/>
      <c r="F8705" s="56"/>
    </row>
    <row r="8706" spans="1:6" x14ac:dyDescent="0.25">
      <c r="A8706" s="56">
        <v>37926</v>
      </c>
      <c r="E8706" s="56"/>
      <c r="F8706" s="56"/>
    </row>
    <row r="8707" spans="1:6" x14ac:dyDescent="0.25">
      <c r="A8707" s="56">
        <v>37927</v>
      </c>
      <c r="E8707" s="56"/>
      <c r="F8707" s="56"/>
    </row>
    <row r="8708" spans="1:6" x14ac:dyDescent="0.25">
      <c r="A8708" s="56">
        <v>37928</v>
      </c>
      <c r="E8708" s="56"/>
      <c r="F8708" s="56"/>
    </row>
    <row r="8709" spans="1:6" x14ac:dyDescent="0.25">
      <c r="A8709" s="56">
        <v>37929</v>
      </c>
      <c r="E8709" s="56"/>
      <c r="F8709" s="56"/>
    </row>
    <row r="8710" spans="1:6" x14ac:dyDescent="0.25">
      <c r="A8710" s="56">
        <v>37930</v>
      </c>
      <c r="E8710" s="56"/>
      <c r="F8710" s="56"/>
    </row>
    <row r="8711" spans="1:6" x14ac:dyDescent="0.25">
      <c r="A8711" s="56">
        <v>37931</v>
      </c>
      <c r="E8711" s="56"/>
      <c r="F8711" s="56"/>
    </row>
    <row r="8712" spans="1:6" x14ac:dyDescent="0.25">
      <c r="A8712" s="56">
        <v>37932</v>
      </c>
      <c r="E8712" s="56"/>
      <c r="F8712" s="56"/>
    </row>
    <row r="8713" spans="1:6" x14ac:dyDescent="0.25">
      <c r="A8713" s="56">
        <v>37933</v>
      </c>
      <c r="E8713" s="56"/>
      <c r="F8713" s="56"/>
    </row>
    <row r="8714" spans="1:6" x14ac:dyDescent="0.25">
      <c r="A8714" s="56">
        <v>37934</v>
      </c>
      <c r="E8714" s="56"/>
      <c r="F8714" s="56"/>
    </row>
    <row r="8715" spans="1:6" x14ac:dyDescent="0.25">
      <c r="A8715" s="56">
        <v>37935</v>
      </c>
      <c r="E8715" s="56"/>
      <c r="F8715" s="56"/>
    </row>
    <row r="8716" spans="1:6" x14ac:dyDescent="0.25">
      <c r="A8716" s="56">
        <v>37936</v>
      </c>
      <c r="E8716" s="56"/>
      <c r="F8716" s="56"/>
    </row>
    <row r="8717" spans="1:6" x14ac:dyDescent="0.25">
      <c r="A8717" s="56">
        <v>37937</v>
      </c>
      <c r="E8717" s="56"/>
      <c r="F8717" s="56"/>
    </row>
    <row r="8718" spans="1:6" x14ac:dyDescent="0.25">
      <c r="A8718" s="56">
        <v>37938</v>
      </c>
      <c r="E8718" s="56"/>
      <c r="F8718" s="56"/>
    </row>
    <row r="8719" spans="1:6" x14ac:dyDescent="0.25">
      <c r="A8719" s="56">
        <v>37939</v>
      </c>
      <c r="E8719" s="56"/>
      <c r="F8719" s="56"/>
    </row>
    <row r="8720" spans="1:6" x14ac:dyDescent="0.25">
      <c r="A8720" s="56">
        <v>37940</v>
      </c>
      <c r="E8720" s="56"/>
      <c r="F8720" s="56"/>
    </row>
    <row r="8721" spans="1:6" x14ac:dyDescent="0.25">
      <c r="A8721" s="56">
        <v>37941</v>
      </c>
      <c r="E8721" s="56"/>
      <c r="F8721" s="56"/>
    </row>
    <row r="8722" spans="1:6" x14ac:dyDescent="0.25">
      <c r="A8722" s="56">
        <v>37942</v>
      </c>
      <c r="E8722" s="56"/>
      <c r="F8722" s="56"/>
    </row>
    <row r="8723" spans="1:6" x14ac:dyDescent="0.25">
      <c r="A8723" s="56">
        <v>37943</v>
      </c>
      <c r="E8723" s="56"/>
      <c r="F8723" s="56"/>
    </row>
    <row r="8724" spans="1:6" x14ac:dyDescent="0.25">
      <c r="A8724" s="56">
        <v>37944</v>
      </c>
      <c r="E8724" s="56"/>
      <c r="F8724" s="56"/>
    </row>
    <row r="8725" spans="1:6" x14ac:dyDescent="0.25">
      <c r="A8725" s="56">
        <v>37945</v>
      </c>
      <c r="E8725" s="56"/>
      <c r="F8725" s="56"/>
    </row>
    <row r="8726" spans="1:6" x14ac:dyDescent="0.25">
      <c r="A8726" s="56">
        <v>37946</v>
      </c>
      <c r="E8726" s="56"/>
      <c r="F8726" s="56"/>
    </row>
    <row r="8727" spans="1:6" x14ac:dyDescent="0.25">
      <c r="A8727" s="56">
        <v>37947</v>
      </c>
      <c r="E8727" s="56"/>
      <c r="F8727" s="56"/>
    </row>
    <row r="8728" spans="1:6" x14ac:dyDescent="0.25">
      <c r="A8728" s="56">
        <v>37948</v>
      </c>
      <c r="E8728" s="56"/>
      <c r="F8728" s="56"/>
    </row>
    <row r="8729" spans="1:6" x14ac:dyDescent="0.25">
      <c r="A8729" s="56">
        <v>37949</v>
      </c>
      <c r="E8729" s="56"/>
      <c r="F8729" s="56"/>
    </row>
    <row r="8730" spans="1:6" x14ac:dyDescent="0.25">
      <c r="A8730" s="56">
        <v>37950</v>
      </c>
      <c r="E8730" s="56"/>
      <c r="F8730" s="56"/>
    </row>
    <row r="8731" spans="1:6" x14ac:dyDescent="0.25">
      <c r="A8731" s="56">
        <v>37951</v>
      </c>
      <c r="E8731" s="56"/>
      <c r="F8731" s="56"/>
    </row>
    <row r="8732" spans="1:6" x14ac:dyDescent="0.25">
      <c r="A8732" s="56">
        <v>37952</v>
      </c>
      <c r="E8732" s="56"/>
      <c r="F8732" s="56"/>
    </row>
    <row r="8733" spans="1:6" x14ac:dyDescent="0.25">
      <c r="A8733" s="56">
        <v>37953</v>
      </c>
      <c r="E8733" s="56"/>
      <c r="F8733" s="56"/>
    </row>
    <row r="8734" spans="1:6" x14ac:dyDescent="0.25">
      <c r="A8734" s="56">
        <v>37954</v>
      </c>
      <c r="E8734" s="56"/>
      <c r="F8734" s="56"/>
    </row>
    <row r="8735" spans="1:6" x14ac:dyDescent="0.25">
      <c r="A8735" s="56">
        <v>37955</v>
      </c>
      <c r="E8735" s="56"/>
      <c r="F8735" s="56"/>
    </row>
    <row r="8736" spans="1:6" x14ac:dyDescent="0.25">
      <c r="A8736" s="56">
        <v>37956</v>
      </c>
      <c r="E8736" s="56"/>
      <c r="F8736" s="56"/>
    </row>
    <row r="8737" spans="1:6" x14ac:dyDescent="0.25">
      <c r="A8737" s="56">
        <v>37957</v>
      </c>
      <c r="E8737" s="56"/>
      <c r="F8737" s="56"/>
    </row>
    <row r="8738" spans="1:6" x14ac:dyDescent="0.25">
      <c r="A8738" s="56">
        <v>37958</v>
      </c>
      <c r="E8738" s="56"/>
      <c r="F8738" s="56"/>
    </row>
    <row r="8739" spans="1:6" x14ac:dyDescent="0.25">
      <c r="A8739" s="56">
        <v>37959</v>
      </c>
      <c r="E8739" s="56"/>
      <c r="F8739" s="56"/>
    </row>
    <row r="8740" spans="1:6" x14ac:dyDescent="0.25">
      <c r="A8740" s="56">
        <v>37960</v>
      </c>
      <c r="E8740" s="56"/>
      <c r="F8740" s="56"/>
    </row>
    <row r="8741" spans="1:6" x14ac:dyDescent="0.25">
      <c r="A8741" s="56">
        <v>37961</v>
      </c>
      <c r="E8741" s="56"/>
      <c r="F8741" s="56"/>
    </row>
    <row r="8742" spans="1:6" x14ac:dyDescent="0.25">
      <c r="A8742" s="56">
        <v>37962</v>
      </c>
      <c r="E8742" s="56"/>
      <c r="F8742" s="56"/>
    </row>
    <row r="8743" spans="1:6" x14ac:dyDescent="0.25">
      <c r="A8743" s="56">
        <v>37963</v>
      </c>
      <c r="E8743" s="56"/>
      <c r="F8743" s="56"/>
    </row>
    <row r="8744" spans="1:6" x14ac:dyDescent="0.25">
      <c r="A8744" s="56">
        <v>37964</v>
      </c>
      <c r="E8744" s="56"/>
      <c r="F8744" s="56"/>
    </row>
    <row r="8745" spans="1:6" x14ac:dyDescent="0.25">
      <c r="A8745" s="56">
        <v>37965</v>
      </c>
      <c r="E8745" s="56"/>
      <c r="F8745" s="56"/>
    </row>
    <row r="8746" spans="1:6" x14ac:dyDescent="0.25">
      <c r="A8746" s="56">
        <v>37966</v>
      </c>
      <c r="E8746" s="56"/>
      <c r="F8746" s="56"/>
    </row>
    <row r="8747" spans="1:6" x14ac:dyDescent="0.25">
      <c r="A8747" s="56">
        <v>37967</v>
      </c>
      <c r="E8747" s="56"/>
      <c r="F8747" s="56"/>
    </row>
    <row r="8748" spans="1:6" x14ac:dyDescent="0.25">
      <c r="A8748" s="56">
        <v>37968</v>
      </c>
      <c r="E8748" s="56"/>
      <c r="F8748" s="56"/>
    </row>
    <row r="8749" spans="1:6" x14ac:dyDescent="0.25">
      <c r="A8749" s="56">
        <v>37969</v>
      </c>
      <c r="E8749" s="56"/>
      <c r="F8749" s="56"/>
    </row>
    <row r="8750" spans="1:6" x14ac:dyDescent="0.25">
      <c r="A8750" s="56">
        <v>37970</v>
      </c>
      <c r="E8750" s="56"/>
      <c r="F8750" s="56"/>
    </row>
    <row r="8751" spans="1:6" x14ac:dyDescent="0.25">
      <c r="A8751" s="56">
        <v>37971</v>
      </c>
      <c r="E8751" s="56"/>
      <c r="F8751" s="56"/>
    </row>
    <row r="8752" spans="1:6" x14ac:dyDescent="0.25">
      <c r="A8752" s="56">
        <v>37972</v>
      </c>
      <c r="E8752" s="56"/>
      <c r="F8752" s="56"/>
    </row>
    <row r="8753" spans="1:6" x14ac:dyDescent="0.25">
      <c r="A8753" s="56">
        <v>37973</v>
      </c>
      <c r="E8753" s="56"/>
      <c r="F8753" s="56"/>
    </row>
    <row r="8754" spans="1:6" x14ac:dyDescent="0.25">
      <c r="A8754" s="56">
        <v>37974</v>
      </c>
      <c r="E8754" s="56"/>
      <c r="F8754" s="56"/>
    </row>
    <row r="8755" spans="1:6" x14ac:dyDescent="0.25">
      <c r="A8755" s="56">
        <v>37975</v>
      </c>
      <c r="E8755" s="56"/>
      <c r="F8755" s="56"/>
    </row>
    <row r="8756" spans="1:6" x14ac:dyDescent="0.25">
      <c r="A8756" s="56">
        <v>37976</v>
      </c>
      <c r="E8756" s="56"/>
      <c r="F8756" s="56"/>
    </row>
    <row r="8757" spans="1:6" x14ac:dyDescent="0.25">
      <c r="A8757" s="56">
        <v>37977</v>
      </c>
      <c r="E8757" s="56"/>
      <c r="F8757" s="56"/>
    </row>
    <row r="8758" spans="1:6" x14ac:dyDescent="0.25">
      <c r="A8758" s="56">
        <v>37978</v>
      </c>
      <c r="E8758" s="56"/>
      <c r="F8758" s="56"/>
    </row>
    <row r="8759" spans="1:6" x14ac:dyDescent="0.25">
      <c r="A8759" s="56">
        <v>37979</v>
      </c>
      <c r="E8759" s="56"/>
      <c r="F8759" s="56"/>
    </row>
    <row r="8760" spans="1:6" x14ac:dyDescent="0.25">
      <c r="A8760" s="56">
        <v>37980</v>
      </c>
      <c r="E8760" s="56"/>
      <c r="F8760" s="56"/>
    </row>
    <row r="8761" spans="1:6" x14ac:dyDescent="0.25">
      <c r="A8761" s="56">
        <v>37981</v>
      </c>
      <c r="E8761" s="56"/>
      <c r="F8761" s="56"/>
    </row>
    <row r="8762" spans="1:6" x14ac:dyDescent="0.25">
      <c r="A8762" s="56">
        <v>37982</v>
      </c>
      <c r="E8762" s="56"/>
      <c r="F8762" s="56"/>
    </row>
    <row r="8763" spans="1:6" x14ac:dyDescent="0.25">
      <c r="A8763" s="56">
        <v>37983</v>
      </c>
      <c r="E8763" s="56"/>
      <c r="F8763" s="56"/>
    </row>
    <row r="8764" spans="1:6" x14ac:dyDescent="0.25">
      <c r="A8764" s="56">
        <v>37984</v>
      </c>
      <c r="E8764" s="56"/>
      <c r="F8764" s="56"/>
    </row>
    <row r="8765" spans="1:6" x14ac:dyDescent="0.25">
      <c r="A8765" s="56">
        <v>37985</v>
      </c>
      <c r="E8765" s="56"/>
      <c r="F8765" s="56"/>
    </row>
    <row r="8766" spans="1:6" x14ac:dyDescent="0.25">
      <c r="A8766" s="56">
        <v>37986</v>
      </c>
      <c r="E8766" s="56"/>
      <c r="F8766" s="56"/>
    </row>
    <row r="8767" spans="1:6" x14ac:dyDescent="0.25">
      <c r="A8767" s="56">
        <v>37987</v>
      </c>
      <c r="E8767" s="56"/>
      <c r="F8767" s="56"/>
    </row>
    <row r="8768" spans="1:6" x14ac:dyDescent="0.25">
      <c r="A8768" s="56">
        <v>37988</v>
      </c>
      <c r="E8768" s="56"/>
      <c r="F8768" s="56"/>
    </row>
    <row r="8769" spans="1:6" x14ac:dyDescent="0.25">
      <c r="A8769" s="56">
        <v>37989</v>
      </c>
      <c r="E8769" s="56"/>
      <c r="F8769" s="56"/>
    </row>
    <row r="8770" spans="1:6" x14ac:dyDescent="0.25">
      <c r="A8770" s="56">
        <v>37990</v>
      </c>
      <c r="E8770" s="56"/>
      <c r="F8770" s="56"/>
    </row>
    <row r="8771" spans="1:6" x14ac:dyDescent="0.25">
      <c r="A8771" s="56">
        <v>37991</v>
      </c>
      <c r="E8771" s="56"/>
      <c r="F8771" s="56"/>
    </row>
    <row r="8772" spans="1:6" x14ac:dyDescent="0.25">
      <c r="A8772" s="56">
        <v>37992</v>
      </c>
      <c r="E8772" s="56"/>
      <c r="F8772" s="56"/>
    </row>
    <row r="8773" spans="1:6" x14ac:dyDescent="0.25">
      <c r="A8773" s="56">
        <v>37993</v>
      </c>
      <c r="E8773" s="56"/>
      <c r="F8773" s="56"/>
    </row>
    <row r="8774" spans="1:6" x14ac:dyDescent="0.25">
      <c r="A8774" s="56">
        <v>37994</v>
      </c>
      <c r="E8774" s="56"/>
      <c r="F8774" s="56"/>
    </row>
    <row r="8775" spans="1:6" x14ac:dyDescent="0.25">
      <c r="A8775" s="56">
        <v>37995</v>
      </c>
      <c r="E8775" s="56"/>
      <c r="F8775" s="56"/>
    </row>
    <row r="8776" spans="1:6" x14ac:dyDescent="0.25">
      <c r="A8776" s="56">
        <v>37996</v>
      </c>
      <c r="E8776" s="56"/>
      <c r="F8776" s="56"/>
    </row>
    <row r="8777" spans="1:6" x14ac:dyDescent="0.25">
      <c r="A8777" s="56">
        <v>37997</v>
      </c>
      <c r="E8777" s="56"/>
      <c r="F8777" s="56"/>
    </row>
    <row r="8778" spans="1:6" x14ac:dyDescent="0.25">
      <c r="A8778" s="56">
        <v>37998</v>
      </c>
      <c r="E8778" s="56"/>
      <c r="F8778" s="56"/>
    </row>
    <row r="8779" spans="1:6" x14ac:dyDescent="0.25">
      <c r="A8779" s="56">
        <v>37999</v>
      </c>
      <c r="E8779" s="56"/>
      <c r="F8779" s="56"/>
    </row>
    <row r="8780" spans="1:6" x14ac:dyDescent="0.25">
      <c r="A8780" s="56">
        <v>38000</v>
      </c>
      <c r="E8780" s="56"/>
      <c r="F8780" s="56"/>
    </row>
    <row r="8781" spans="1:6" x14ac:dyDescent="0.25">
      <c r="A8781" s="56">
        <v>38001</v>
      </c>
      <c r="E8781" s="56"/>
      <c r="F8781" s="56"/>
    </row>
    <row r="8782" spans="1:6" x14ac:dyDescent="0.25">
      <c r="A8782" s="56">
        <v>38002</v>
      </c>
      <c r="E8782" s="56"/>
      <c r="F8782" s="56"/>
    </row>
    <row r="8783" spans="1:6" x14ac:dyDescent="0.25">
      <c r="A8783" s="56">
        <v>38003</v>
      </c>
      <c r="E8783" s="56"/>
      <c r="F8783" s="56"/>
    </row>
    <row r="8784" spans="1:6" x14ac:dyDescent="0.25">
      <c r="A8784" s="56">
        <v>38004</v>
      </c>
      <c r="E8784" s="56"/>
      <c r="F8784" s="56"/>
    </row>
    <row r="8785" spans="1:6" x14ac:dyDescent="0.25">
      <c r="A8785" s="56">
        <v>38005</v>
      </c>
      <c r="E8785" s="56"/>
      <c r="F8785" s="56"/>
    </row>
    <row r="8786" spans="1:6" x14ac:dyDescent="0.25">
      <c r="A8786" s="56">
        <v>38006</v>
      </c>
      <c r="E8786" s="56"/>
      <c r="F8786" s="56"/>
    </row>
    <row r="8787" spans="1:6" x14ac:dyDescent="0.25">
      <c r="A8787" s="56">
        <v>38007</v>
      </c>
      <c r="E8787" s="56"/>
      <c r="F8787" s="56"/>
    </row>
    <row r="8788" spans="1:6" x14ac:dyDescent="0.25">
      <c r="A8788" s="56">
        <v>38008</v>
      </c>
      <c r="E8788" s="56"/>
      <c r="F8788" s="56"/>
    </row>
    <row r="8789" spans="1:6" x14ac:dyDescent="0.25">
      <c r="A8789" s="56">
        <v>38009</v>
      </c>
      <c r="E8789" s="56"/>
      <c r="F8789" s="56"/>
    </row>
    <row r="8790" spans="1:6" x14ac:dyDescent="0.25">
      <c r="A8790" s="56">
        <v>38010</v>
      </c>
      <c r="E8790" s="56"/>
      <c r="F8790" s="56"/>
    </row>
    <row r="8791" spans="1:6" x14ac:dyDescent="0.25">
      <c r="A8791" s="56">
        <v>38011</v>
      </c>
      <c r="E8791" s="56"/>
      <c r="F8791" s="56"/>
    </row>
    <row r="8792" spans="1:6" x14ac:dyDescent="0.25">
      <c r="A8792" s="56">
        <v>38012</v>
      </c>
      <c r="E8792" s="56"/>
      <c r="F8792" s="56"/>
    </row>
    <row r="8793" spans="1:6" x14ac:dyDescent="0.25">
      <c r="A8793" s="56">
        <v>38013</v>
      </c>
      <c r="E8793" s="56"/>
      <c r="F8793" s="56"/>
    </row>
    <row r="8794" spans="1:6" x14ac:dyDescent="0.25">
      <c r="A8794" s="56">
        <v>38014</v>
      </c>
      <c r="E8794" s="56"/>
      <c r="F8794" s="56"/>
    </row>
    <row r="8795" spans="1:6" x14ac:dyDescent="0.25">
      <c r="A8795" s="56">
        <v>38015</v>
      </c>
      <c r="E8795" s="56"/>
      <c r="F8795" s="56"/>
    </row>
    <row r="8796" spans="1:6" x14ac:dyDescent="0.25">
      <c r="A8796" s="56">
        <v>38016</v>
      </c>
      <c r="E8796" s="56"/>
      <c r="F8796" s="56"/>
    </row>
    <row r="8797" spans="1:6" x14ac:dyDescent="0.25">
      <c r="A8797" s="56">
        <v>38017</v>
      </c>
      <c r="E8797" s="56"/>
      <c r="F8797" s="56"/>
    </row>
    <row r="8798" spans="1:6" x14ac:dyDescent="0.25">
      <c r="A8798" s="56">
        <v>38018</v>
      </c>
      <c r="E8798" s="56"/>
      <c r="F8798" s="56"/>
    </row>
    <row r="8799" spans="1:6" x14ac:dyDescent="0.25">
      <c r="A8799" s="56">
        <v>38019</v>
      </c>
      <c r="E8799" s="56"/>
      <c r="F8799" s="56"/>
    </row>
    <row r="8800" spans="1:6" x14ac:dyDescent="0.25">
      <c r="A8800" s="56">
        <v>38020</v>
      </c>
      <c r="E8800" s="56"/>
      <c r="F8800" s="56"/>
    </row>
    <row r="8801" spans="1:6" x14ac:dyDescent="0.25">
      <c r="A8801" s="56">
        <v>38021</v>
      </c>
      <c r="E8801" s="56"/>
      <c r="F8801" s="56"/>
    </row>
    <row r="8802" spans="1:6" x14ac:dyDescent="0.25">
      <c r="A8802" s="56">
        <v>38022</v>
      </c>
      <c r="E8802" s="56"/>
      <c r="F8802" s="56"/>
    </row>
    <row r="8803" spans="1:6" x14ac:dyDescent="0.25">
      <c r="A8803" s="56">
        <v>38023</v>
      </c>
      <c r="E8803" s="56"/>
      <c r="F8803" s="56"/>
    </row>
    <row r="8804" spans="1:6" x14ac:dyDescent="0.25">
      <c r="A8804" s="56">
        <v>38024</v>
      </c>
      <c r="E8804" s="56"/>
      <c r="F8804" s="56"/>
    </row>
    <row r="8805" spans="1:6" x14ac:dyDescent="0.25">
      <c r="A8805" s="56">
        <v>38025</v>
      </c>
      <c r="E8805" s="56"/>
      <c r="F8805" s="56"/>
    </row>
    <row r="8806" spans="1:6" x14ac:dyDescent="0.25">
      <c r="A8806" s="56">
        <v>38026</v>
      </c>
      <c r="E8806" s="56"/>
      <c r="F8806" s="56"/>
    </row>
    <row r="8807" spans="1:6" x14ac:dyDescent="0.25">
      <c r="A8807" s="56">
        <v>38027</v>
      </c>
      <c r="E8807" s="56"/>
      <c r="F8807" s="56"/>
    </row>
    <row r="8808" spans="1:6" x14ac:dyDescent="0.25">
      <c r="A8808" s="56">
        <v>38028</v>
      </c>
      <c r="E8808" s="56"/>
      <c r="F8808" s="56"/>
    </row>
    <row r="8809" spans="1:6" x14ac:dyDescent="0.25">
      <c r="A8809" s="56">
        <v>38029</v>
      </c>
      <c r="E8809" s="56"/>
      <c r="F8809" s="56"/>
    </row>
    <row r="8810" spans="1:6" x14ac:dyDescent="0.25">
      <c r="A8810" s="56">
        <v>38030</v>
      </c>
      <c r="E8810" s="56"/>
      <c r="F8810" s="56"/>
    </row>
    <row r="8811" spans="1:6" x14ac:dyDescent="0.25">
      <c r="A8811" s="56">
        <v>38031</v>
      </c>
      <c r="E8811" s="56"/>
      <c r="F8811" s="56"/>
    </row>
    <row r="8812" spans="1:6" x14ac:dyDescent="0.25">
      <c r="A8812" s="56">
        <v>38032</v>
      </c>
      <c r="E8812" s="56"/>
      <c r="F8812" s="56"/>
    </row>
    <row r="8813" spans="1:6" x14ac:dyDescent="0.25">
      <c r="A8813" s="56">
        <v>38033</v>
      </c>
      <c r="E8813" s="56"/>
      <c r="F8813" s="56"/>
    </row>
    <row r="8814" spans="1:6" x14ac:dyDescent="0.25">
      <c r="A8814" s="56">
        <v>38034</v>
      </c>
      <c r="E8814" s="56"/>
      <c r="F8814" s="56"/>
    </row>
    <row r="8815" spans="1:6" x14ac:dyDescent="0.25">
      <c r="A8815" s="56">
        <v>38035</v>
      </c>
      <c r="E8815" s="56"/>
      <c r="F8815" s="56"/>
    </row>
    <row r="8816" spans="1:6" x14ac:dyDescent="0.25">
      <c r="A8816" s="56">
        <v>38036</v>
      </c>
      <c r="E8816" s="56"/>
      <c r="F8816" s="56"/>
    </row>
    <row r="8817" spans="1:6" x14ac:dyDescent="0.25">
      <c r="A8817" s="56">
        <v>38037</v>
      </c>
      <c r="E8817" s="56"/>
      <c r="F8817" s="56"/>
    </row>
    <row r="8818" spans="1:6" x14ac:dyDescent="0.25">
      <c r="A8818" s="56">
        <v>38038</v>
      </c>
      <c r="E8818" s="56"/>
      <c r="F8818" s="56"/>
    </row>
    <row r="8819" spans="1:6" x14ac:dyDescent="0.25">
      <c r="A8819" s="56">
        <v>38039</v>
      </c>
      <c r="E8819" s="56"/>
      <c r="F8819" s="56"/>
    </row>
    <row r="8820" spans="1:6" x14ac:dyDescent="0.25">
      <c r="A8820" s="56">
        <v>38040</v>
      </c>
      <c r="E8820" s="56"/>
      <c r="F8820" s="56"/>
    </row>
    <row r="8821" spans="1:6" x14ac:dyDescent="0.25">
      <c r="A8821" s="56">
        <v>38041</v>
      </c>
      <c r="E8821" s="56"/>
      <c r="F8821" s="56"/>
    </row>
    <row r="8822" spans="1:6" x14ac:dyDescent="0.25">
      <c r="A8822" s="56">
        <v>38042</v>
      </c>
      <c r="E8822" s="56"/>
      <c r="F8822" s="56"/>
    </row>
    <row r="8823" spans="1:6" x14ac:dyDescent="0.25">
      <c r="A8823" s="56">
        <v>38043</v>
      </c>
      <c r="E8823" s="56"/>
      <c r="F8823" s="56"/>
    </row>
    <row r="8824" spans="1:6" x14ac:dyDescent="0.25">
      <c r="A8824" s="56">
        <v>38044</v>
      </c>
      <c r="E8824" s="56"/>
      <c r="F8824" s="56"/>
    </row>
    <row r="8825" spans="1:6" x14ac:dyDescent="0.25">
      <c r="A8825" s="56">
        <v>38045</v>
      </c>
      <c r="E8825" s="56"/>
      <c r="F8825" s="56"/>
    </row>
    <row r="8826" spans="1:6" x14ac:dyDescent="0.25">
      <c r="A8826" s="56">
        <v>38046</v>
      </c>
      <c r="E8826" s="56"/>
      <c r="F8826" s="56"/>
    </row>
    <row r="8827" spans="1:6" x14ac:dyDescent="0.25">
      <c r="A8827" s="56">
        <v>38047</v>
      </c>
      <c r="E8827" s="56"/>
      <c r="F8827" s="56"/>
    </row>
    <row r="8828" spans="1:6" x14ac:dyDescent="0.25">
      <c r="A8828" s="56">
        <v>38048</v>
      </c>
      <c r="E8828" s="56"/>
      <c r="F8828" s="56"/>
    </row>
    <row r="8829" spans="1:6" x14ac:dyDescent="0.25">
      <c r="A8829" s="56">
        <v>38049</v>
      </c>
      <c r="E8829" s="56"/>
      <c r="F8829" s="56"/>
    </row>
    <row r="8830" spans="1:6" x14ac:dyDescent="0.25">
      <c r="A8830" s="56">
        <v>38050</v>
      </c>
      <c r="E8830" s="56"/>
      <c r="F8830" s="56"/>
    </row>
    <row r="8831" spans="1:6" x14ac:dyDescent="0.25">
      <c r="A8831" s="56">
        <v>38051</v>
      </c>
      <c r="E8831" s="56"/>
      <c r="F8831" s="56"/>
    </row>
    <row r="8832" spans="1:6" x14ac:dyDescent="0.25">
      <c r="A8832" s="56">
        <v>38052</v>
      </c>
      <c r="E8832" s="56"/>
      <c r="F8832" s="56"/>
    </row>
    <row r="8833" spans="1:6" x14ac:dyDescent="0.25">
      <c r="A8833" s="56">
        <v>38053</v>
      </c>
      <c r="E8833" s="56"/>
      <c r="F8833" s="56"/>
    </row>
    <row r="8834" spans="1:6" x14ac:dyDescent="0.25">
      <c r="A8834" s="56">
        <v>38054</v>
      </c>
      <c r="E8834" s="56"/>
      <c r="F8834" s="56"/>
    </row>
    <row r="8835" spans="1:6" x14ac:dyDescent="0.25">
      <c r="A8835" s="56">
        <v>38055</v>
      </c>
      <c r="E8835" s="56"/>
      <c r="F8835" s="56"/>
    </row>
    <row r="8836" spans="1:6" x14ac:dyDescent="0.25">
      <c r="A8836" s="56">
        <v>38056</v>
      </c>
      <c r="E8836" s="56"/>
      <c r="F8836" s="56"/>
    </row>
    <row r="8837" spans="1:6" x14ac:dyDescent="0.25">
      <c r="A8837" s="56">
        <v>38057</v>
      </c>
      <c r="E8837" s="56"/>
      <c r="F8837" s="56"/>
    </row>
    <row r="8838" spans="1:6" x14ac:dyDescent="0.25">
      <c r="A8838" s="56">
        <v>38058</v>
      </c>
      <c r="E8838" s="56"/>
      <c r="F8838" s="56"/>
    </row>
    <row r="8839" spans="1:6" x14ac:dyDescent="0.25">
      <c r="A8839" s="56">
        <v>38059</v>
      </c>
      <c r="E8839" s="56"/>
      <c r="F8839" s="56"/>
    </row>
    <row r="8840" spans="1:6" x14ac:dyDescent="0.25">
      <c r="A8840" s="56">
        <v>38060</v>
      </c>
      <c r="E8840" s="56"/>
      <c r="F8840" s="56"/>
    </row>
    <row r="8841" spans="1:6" x14ac:dyDescent="0.25">
      <c r="A8841" s="56">
        <v>38061</v>
      </c>
      <c r="E8841" s="56"/>
      <c r="F8841" s="56"/>
    </row>
    <row r="8842" spans="1:6" x14ac:dyDescent="0.25">
      <c r="A8842" s="56">
        <v>38062</v>
      </c>
      <c r="E8842" s="56"/>
      <c r="F8842" s="56"/>
    </row>
    <row r="8843" spans="1:6" x14ac:dyDescent="0.25">
      <c r="A8843" s="56">
        <v>38063</v>
      </c>
      <c r="E8843" s="56"/>
      <c r="F8843" s="56"/>
    </row>
    <row r="8844" spans="1:6" x14ac:dyDescent="0.25">
      <c r="A8844" s="56">
        <v>38064</v>
      </c>
      <c r="E8844" s="56"/>
      <c r="F8844" s="56"/>
    </row>
    <row r="8845" spans="1:6" x14ac:dyDescent="0.25">
      <c r="A8845" s="56">
        <v>38065</v>
      </c>
      <c r="E8845" s="56"/>
      <c r="F8845" s="56"/>
    </row>
    <row r="8846" spans="1:6" x14ac:dyDescent="0.25">
      <c r="A8846" s="56">
        <v>38066</v>
      </c>
      <c r="E8846" s="56"/>
      <c r="F8846" s="56"/>
    </row>
    <row r="8847" spans="1:6" x14ac:dyDescent="0.25">
      <c r="A8847" s="56">
        <v>38067</v>
      </c>
      <c r="E8847" s="56"/>
      <c r="F8847" s="56"/>
    </row>
    <row r="8848" spans="1:6" x14ac:dyDescent="0.25">
      <c r="A8848" s="56">
        <v>38068</v>
      </c>
      <c r="E8848" s="56"/>
      <c r="F8848" s="56"/>
    </row>
    <row r="8849" spans="1:6" x14ac:dyDescent="0.25">
      <c r="A8849" s="56">
        <v>38069</v>
      </c>
      <c r="E8849" s="56"/>
      <c r="F8849" s="56"/>
    </row>
    <row r="8850" spans="1:6" x14ac:dyDescent="0.25">
      <c r="A8850" s="56">
        <v>38070</v>
      </c>
      <c r="E8850" s="56"/>
      <c r="F8850" s="56"/>
    </row>
    <row r="8851" spans="1:6" x14ac:dyDescent="0.25">
      <c r="A8851" s="56">
        <v>38071</v>
      </c>
      <c r="E8851" s="56"/>
      <c r="F8851" s="56"/>
    </row>
    <row r="8852" spans="1:6" x14ac:dyDescent="0.25">
      <c r="A8852" s="56">
        <v>38072</v>
      </c>
      <c r="E8852" s="56"/>
      <c r="F8852" s="56"/>
    </row>
    <row r="8853" spans="1:6" x14ac:dyDescent="0.25">
      <c r="A8853" s="56">
        <v>38073</v>
      </c>
      <c r="E8853" s="56"/>
      <c r="F8853" s="56"/>
    </row>
    <row r="8854" spans="1:6" x14ac:dyDescent="0.25">
      <c r="A8854" s="56">
        <v>38074</v>
      </c>
      <c r="E8854" s="56"/>
      <c r="F8854" s="56"/>
    </row>
    <row r="8855" spans="1:6" x14ac:dyDescent="0.25">
      <c r="A8855" s="56">
        <v>38075</v>
      </c>
      <c r="E8855" s="56"/>
      <c r="F8855" s="56"/>
    </row>
    <row r="8856" spans="1:6" x14ac:dyDescent="0.25">
      <c r="A8856" s="56">
        <v>38076</v>
      </c>
      <c r="E8856" s="56"/>
      <c r="F8856" s="56"/>
    </row>
    <row r="8857" spans="1:6" x14ac:dyDescent="0.25">
      <c r="A8857" s="56">
        <v>38077</v>
      </c>
      <c r="E8857" s="56"/>
      <c r="F8857" s="56"/>
    </row>
    <row r="8858" spans="1:6" x14ac:dyDescent="0.25">
      <c r="A8858" s="56">
        <v>38078</v>
      </c>
      <c r="E8858" s="56"/>
      <c r="F8858" s="56"/>
    </row>
    <row r="8859" spans="1:6" x14ac:dyDescent="0.25">
      <c r="A8859" s="56">
        <v>38079</v>
      </c>
      <c r="E8859" s="56"/>
      <c r="F8859" s="56"/>
    </row>
    <row r="8860" spans="1:6" x14ac:dyDescent="0.25">
      <c r="A8860" s="56">
        <v>38080</v>
      </c>
      <c r="E8860" s="56"/>
      <c r="F8860" s="56"/>
    </row>
    <row r="8861" spans="1:6" x14ac:dyDescent="0.25">
      <c r="A8861" s="56">
        <v>38081</v>
      </c>
      <c r="E8861" s="56"/>
      <c r="F8861" s="56"/>
    </row>
    <row r="8862" spans="1:6" x14ac:dyDescent="0.25">
      <c r="A8862" s="56">
        <v>38082</v>
      </c>
      <c r="E8862" s="56"/>
      <c r="F8862" s="56"/>
    </row>
    <row r="8863" spans="1:6" x14ac:dyDescent="0.25">
      <c r="A8863" s="56">
        <v>38083</v>
      </c>
      <c r="E8863" s="56"/>
      <c r="F8863" s="56"/>
    </row>
    <row r="8864" spans="1:6" x14ac:dyDescent="0.25">
      <c r="A8864" s="56">
        <v>38084</v>
      </c>
      <c r="E8864" s="56"/>
      <c r="F8864" s="56"/>
    </row>
    <row r="8865" spans="1:6" x14ac:dyDescent="0.25">
      <c r="A8865" s="56">
        <v>38085</v>
      </c>
      <c r="E8865" s="56"/>
      <c r="F8865" s="56"/>
    </row>
    <row r="8866" spans="1:6" x14ac:dyDescent="0.25">
      <c r="A8866" s="56">
        <v>38086</v>
      </c>
      <c r="E8866" s="56"/>
      <c r="F8866" s="56"/>
    </row>
    <row r="8867" spans="1:6" x14ac:dyDescent="0.25">
      <c r="A8867" s="56">
        <v>38087</v>
      </c>
      <c r="E8867" s="56"/>
      <c r="F8867" s="56"/>
    </row>
    <row r="8868" spans="1:6" x14ac:dyDescent="0.25">
      <c r="A8868" s="56">
        <v>38088</v>
      </c>
      <c r="E8868" s="56"/>
      <c r="F8868" s="56"/>
    </row>
    <row r="8869" spans="1:6" x14ac:dyDescent="0.25">
      <c r="A8869" s="56">
        <v>38089</v>
      </c>
      <c r="E8869" s="56"/>
      <c r="F8869" s="56"/>
    </row>
    <row r="8870" spans="1:6" x14ac:dyDescent="0.25">
      <c r="A8870" s="56">
        <v>38090</v>
      </c>
      <c r="E8870" s="56"/>
      <c r="F8870" s="56"/>
    </row>
    <row r="8871" spans="1:6" x14ac:dyDescent="0.25">
      <c r="A8871" s="56">
        <v>38091</v>
      </c>
      <c r="E8871" s="56"/>
      <c r="F8871" s="56"/>
    </row>
    <row r="8872" spans="1:6" x14ac:dyDescent="0.25">
      <c r="A8872" s="56">
        <v>38092</v>
      </c>
      <c r="E8872" s="56"/>
      <c r="F8872" s="56"/>
    </row>
    <row r="8873" spans="1:6" x14ac:dyDescent="0.25">
      <c r="A8873" s="56">
        <v>38093</v>
      </c>
      <c r="E8873" s="56"/>
      <c r="F8873" s="56"/>
    </row>
    <row r="8874" spans="1:6" x14ac:dyDescent="0.25">
      <c r="A8874" s="56">
        <v>38094</v>
      </c>
      <c r="E8874" s="56"/>
      <c r="F8874" s="56"/>
    </row>
    <row r="8875" spans="1:6" x14ac:dyDescent="0.25">
      <c r="A8875" s="56">
        <v>38095</v>
      </c>
      <c r="E8875" s="56"/>
      <c r="F8875" s="56"/>
    </row>
    <row r="8876" spans="1:6" x14ac:dyDescent="0.25">
      <c r="A8876" s="56">
        <v>38096</v>
      </c>
      <c r="E8876" s="56"/>
      <c r="F8876" s="56"/>
    </row>
    <row r="8877" spans="1:6" x14ac:dyDescent="0.25">
      <c r="A8877" s="56">
        <v>38097</v>
      </c>
      <c r="E8877" s="56"/>
      <c r="F8877" s="56"/>
    </row>
    <row r="8878" spans="1:6" x14ac:dyDescent="0.25">
      <c r="A8878" s="56">
        <v>38098</v>
      </c>
      <c r="E8878" s="56"/>
      <c r="F8878" s="56"/>
    </row>
    <row r="8879" spans="1:6" x14ac:dyDescent="0.25">
      <c r="A8879" s="56">
        <v>38099</v>
      </c>
      <c r="E8879" s="56"/>
      <c r="F8879" s="56"/>
    </row>
    <row r="8880" spans="1:6" x14ac:dyDescent="0.25">
      <c r="A8880" s="56">
        <v>38100</v>
      </c>
      <c r="E8880" s="56"/>
      <c r="F8880" s="56"/>
    </row>
    <row r="8881" spans="1:6" x14ac:dyDescent="0.25">
      <c r="A8881" s="56">
        <v>38101</v>
      </c>
      <c r="E8881" s="56"/>
      <c r="F8881" s="56"/>
    </row>
    <row r="8882" spans="1:6" x14ac:dyDescent="0.25">
      <c r="A8882" s="56">
        <v>38102</v>
      </c>
      <c r="E8882" s="56"/>
      <c r="F8882" s="56"/>
    </row>
    <row r="8883" spans="1:6" x14ac:dyDescent="0.25">
      <c r="A8883" s="56">
        <v>38103</v>
      </c>
      <c r="E8883" s="56"/>
      <c r="F8883" s="56"/>
    </row>
    <row r="8884" spans="1:6" x14ac:dyDescent="0.25">
      <c r="A8884" s="56">
        <v>38104</v>
      </c>
      <c r="E8884" s="56"/>
      <c r="F8884" s="56"/>
    </row>
    <row r="8885" spans="1:6" x14ac:dyDescent="0.25">
      <c r="A8885" s="56">
        <v>38105</v>
      </c>
      <c r="E8885" s="56"/>
      <c r="F8885" s="56"/>
    </row>
    <row r="8886" spans="1:6" x14ac:dyDescent="0.25">
      <c r="A8886" s="56">
        <v>38106</v>
      </c>
      <c r="E8886" s="56"/>
      <c r="F8886" s="56"/>
    </row>
    <row r="8887" spans="1:6" x14ac:dyDescent="0.25">
      <c r="A8887" s="56">
        <v>38107</v>
      </c>
      <c r="E8887" s="56"/>
      <c r="F8887" s="56"/>
    </row>
    <row r="8888" spans="1:6" x14ac:dyDescent="0.25">
      <c r="A8888" s="56">
        <v>38108</v>
      </c>
      <c r="E8888" s="56"/>
      <c r="F8888" s="56"/>
    </row>
    <row r="8889" spans="1:6" x14ac:dyDescent="0.25">
      <c r="A8889" s="56">
        <v>38109</v>
      </c>
      <c r="E8889" s="56"/>
      <c r="F8889" s="56"/>
    </row>
    <row r="8890" spans="1:6" x14ac:dyDescent="0.25">
      <c r="A8890" s="56">
        <v>38110</v>
      </c>
      <c r="E8890" s="56"/>
      <c r="F8890" s="56"/>
    </row>
    <row r="8891" spans="1:6" x14ac:dyDescent="0.25">
      <c r="A8891" s="56">
        <v>38111</v>
      </c>
      <c r="E8891" s="56"/>
      <c r="F8891" s="56"/>
    </row>
    <row r="8892" spans="1:6" x14ac:dyDescent="0.25">
      <c r="A8892" s="56">
        <v>38112</v>
      </c>
      <c r="E8892" s="56"/>
      <c r="F8892" s="56"/>
    </row>
    <row r="8893" spans="1:6" x14ac:dyDescent="0.25">
      <c r="A8893" s="56">
        <v>38113</v>
      </c>
      <c r="E8893" s="56"/>
      <c r="F8893" s="56"/>
    </row>
    <row r="8894" spans="1:6" x14ac:dyDescent="0.25">
      <c r="A8894" s="56">
        <v>38114</v>
      </c>
      <c r="E8894" s="56"/>
      <c r="F8894" s="56"/>
    </row>
    <row r="8895" spans="1:6" x14ac:dyDescent="0.25">
      <c r="A8895" s="56">
        <v>38115</v>
      </c>
      <c r="E8895" s="56"/>
      <c r="F8895" s="56"/>
    </row>
    <row r="8896" spans="1:6" x14ac:dyDescent="0.25">
      <c r="A8896" s="56">
        <v>38116</v>
      </c>
      <c r="E8896" s="56"/>
      <c r="F8896" s="56"/>
    </row>
    <row r="8897" spans="1:6" x14ac:dyDescent="0.25">
      <c r="A8897" s="56">
        <v>38117</v>
      </c>
      <c r="E8897" s="56"/>
      <c r="F8897" s="56"/>
    </row>
    <row r="8898" spans="1:6" x14ac:dyDescent="0.25">
      <c r="A8898" s="56">
        <v>38118</v>
      </c>
      <c r="E8898" s="56"/>
      <c r="F8898" s="56"/>
    </row>
    <row r="8899" spans="1:6" x14ac:dyDescent="0.25">
      <c r="A8899" s="56">
        <v>38119</v>
      </c>
      <c r="E8899" s="56"/>
      <c r="F8899" s="56"/>
    </row>
    <row r="8900" spans="1:6" x14ac:dyDescent="0.25">
      <c r="A8900" s="56">
        <v>38120</v>
      </c>
      <c r="E8900" s="56"/>
      <c r="F8900" s="56"/>
    </row>
    <row r="8901" spans="1:6" x14ac:dyDescent="0.25">
      <c r="A8901" s="56">
        <v>38121</v>
      </c>
      <c r="E8901" s="56"/>
      <c r="F8901" s="56"/>
    </row>
    <row r="8902" spans="1:6" x14ac:dyDescent="0.25">
      <c r="A8902" s="56">
        <v>38122</v>
      </c>
      <c r="E8902" s="56"/>
      <c r="F8902" s="56"/>
    </row>
    <row r="8903" spans="1:6" x14ac:dyDescent="0.25">
      <c r="A8903" s="56">
        <v>38123</v>
      </c>
      <c r="E8903" s="56"/>
      <c r="F8903" s="56"/>
    </row>
    <row r="8904" spans="1:6" x14ac:dyDescent="0.25">
      <c r="A8904" s="56">
        <v>38124</v>
      </c>
      <c r="E8904" s="56"/>
      <c r="F8904" s="56"/>
    </row>
    <row r="8905" spans="1:6" x14ac:dyDescent="0.25">
      <c r="A8905" s="56">
        <v>38125</v>
      </c>
      <c r="E8905" s="56"/>
      <c r="F8905" s="56"/>
    </row>
    <row r="8906" spans="1:6" x14ac:dyDescent="0.25">
      <c r="A8906" s="56">
        <v>38126</v>
      </c>
      <c r="E8906" s="56"/>
      <c r="F8906" s="56"/>
    </row>
    <row r="8907" spans="1:6" x14ac:dyDescent="0.25">
      <c r="A8907" s="56">
        <v>38127</v>
      </c>
      <c r="E8907" s="56"/>
      <c r="F8907" s="56"/>
    </row>
    <row r="8908" spans="1:6" x14ac:dyDescent="0.25">
      <c r="A8908" s="56">
        <v>38128</v>
      </c>
      <c r="E8908" s="56"/>
      <c r="F8908" s="56"/>
    </row>
    <row r="8909" spans="1:6" x14ac:dyDescent="0.25">
      <c r="A8909" s="56">
        <v>38129</v>
      </c>
      <c r="E8909" s="56"/>
      <c r="F8909" s="56"/>
    </row>
    <row r="8910" spans="1:6" x14ac:dyDescent="0.25">
      <c r="A8910" s="56">
        <v>38130</v>
      </c>
      <c r="E8910" s="56"/>
      <c r="F8910" s="56"/>
    </row>
    <row r="8911" spans="1:6" x14ac:dyDescent="0.25">
      <c r="A8911" s="56">
        <v>38131</v>
      </c>
      <c r="E8911" s="56"/>
      <c r="F8911" s="56"/>
    </row>
    <row r="8912" spans="1:6" x14ac:dyDescent="0.25">
      <c r="A8912" s="56">
        <v>38132</v>
      </c>
      <c r="E8912" s="56"/>
      <c r="F8912" s="56"/>
    </row>
    <row r="8913" spans="1:6" x14ac:dyDescent="0.25">
      <c r="A8913" s="56">
        <v>38133</v>
      </c>
      <c r="E8913" s="56"/>
      <c r="F8913" s="56"/>
    </row>
    <row r="8914" spans="1:6" x14ac:dyDescent="0.25">
      <c r="A8914" s="56">
        <v>38134</v>
      </c>
      <c r="E8914" s="56"/>
      <c r="F8914" s="56"/>
    </row>
    <row r="8915" spans="1:6" x14ac:dyDescent="0.25">
      <c r="A8915" s="56">
        <v>38135</v>
      </c>
      <c r="E8915" s="56"/>
      <c r="F8915" s="56"/>
    </row>
    <row r="8916" spans="1:6" x14ac:dyDescent="0.25">
      <c r="A8916" s="56">
        <v>38136</v>
      </c>
      <c r="E8916" s="56"/>
      <c r="F8916" s="56"/>
    </row>
    <row r="8917" spans="1:6" x14ac:dyDescent="0.25">
      <c r="A8917" s="56">
        <v>38137</v>
      </c>
      <c r="E8917" s="56"/>
      <c r="F8917" s="56"/>
    </row>
    <row r="8918" spans="1:6" x14ac:dyDescent="0.25">
      <c r="A8918" s="56">
        <v>38138</v>
      </c>
      <c r="E8918" s="56"/>
      <c r="F8918" s="56"/>
    </row>
    <row r="8919" spans="1:6" x14ac:dyDescent="0.25">
      <c r="A8919" s="56">
        <v>38139</v>
      </c>
      <c r="E8919" s="56"/>
      <c r="F8919" s="56"/>
    </row>
    <row r="8920" spans="1:6" x14ac:dyDescent="0.25">
      <c r="A8920" s="56">
        <v>38140</v>
      </c>
      <c r="E8920" s="56"/>
      <c r="F8920" s="56"/>
    </row>
    <row r="8921" spans="1:6" x14ac:dyDescent="0.25">
      <c r="A8921" s="56">
        <v>38141</v>
      </c>
      <c r="E8921" s="56"/>
      <c r="F8921" s="56"/>
    </row>
    <row r="8922" spans="1:6" x14ac:dyDescent="0.25">
      <c r="A8922" s="56">
        <v>38142</v>
      </c>
      <c r="E8922" s="56"/>
      <c r="F8922" s="56"/>
    </row>
    <row r="8923" spans="1:6" x14ac:dyDescent="0.25">
      <c r="A8923" s="56">
        <v>38143</v>
      </c>
      <c r="E8923" s="56"/>
      <c r="F8923" s="56"/>
    </row>
    <row r="8924" spans="1:6" x14ac:dyDescent="0.25">
      <c r="A8924" s="56">
        <v>38144</v>
      </c>
      <c r="E8924" s="56"/>
      <c r="F8924" s="56"/>
    </row>
    <row r="8925" spans="1:6" x14ac:dyDescent="0.25">
      <c r="A8925" s="56">
        <v>38145</v>
      </c>
      <c r="E8925" s="56"/>
      <c r="F8925" s="56"/>
    </row>
    <row r="8926" spans="1:6" x14ac:dyDescent="0.25">
      <c r="A8926" s="56">
        <v>38146</v>
      </c>
      <c r="E8926" s="56"/>
      <c r="F8926" s="56"/>
    </row>
    <row r="8927" spans="1:6" x14ac:dyDescent="0.25">
      <c r="A8927" s="56">
        <v>38147</v>
      </c>
      <c r="E8927" s="56"/>
      <c r="F8927" s="56"/>
    </row>
    <row r="8928" spans="1:6" x14ac:dyDescent="0.25">
      <c r="A8928" s="56">
        <v>38148</v>
      </c>
      <c r="E8928" s="56"/>
      <c r="F8928" s="56"/>
    </row>
    <row r="8929" spans="1:6" x14ac:dyDescent="0.25">
      <c r="A8929" s="56">
        <v>38149</v>
      </c>
      <c r="E8929" s="56"/>
      <c r="F8929" s="56"/>
    </row>
    <row r="8930" spans="1:6" x14ac:dyDescent="0.25">
      <c r="A8930" s="56">
        <v>38150</v>
      </c>
      <c r="E8930" s="56"/>
      <c r="F8930" s="56"/>
    </row>
    <row r="8931" spans="1:6" x14ac:dyDescent="0.25">
      <c r="A8931" s="56">
        <v>38151</v>
      </c>
      <c r="E8931" s="56"/>
      <c r="F8931" s="56"/>
    </row>
    <row r="8932" spans="1:6" x14ac:dyDescent="0.25">
      <c r="A8932" s="56">
        <v>38152</v>
      </c>
      <c r="E8932" s="56"/>
      <c r="F8932" s="56"/>
    </row>
    <row r="8933" spans="1:6" x14ac:dyDescent="0.25">
      <c r="A8933" s="56">
        <v>38153</v>
      </c>
      <c r="E8933" s="56"/>
      <c r="F8933" s="56"/>
    </row>
    <row r="8934" spans="1:6" x14ac:dyDescent="0.25">
      <c r="A8934" s="56">
        <v>38154</v>
      </c>
      <c r="E8934" s="56"/>
      <c r="F8934" s="56"/>
    </row>
    <row r="8935" spans="1:6" x14ac:dyDescent="0.25">
      <c r="A8935" s="56">
        <v>38155</v>
      </c>
      <c r="E8935" s="56"/>
      <c r="F8935" s="56"/>
    </row>
    <row r="8936" spans="1:6" x14ac:dyDescent="0.25">
      <c r="A8936" s="56">
        <v>38156</v>
      </c>
      <c r="E8936" s="56"/>
      <c r="F8936" s="56"/>
    </row>
    <row r="8937" spans="1:6" x14ac:dyDescent="0.25">
      <c r="A8937" s="56">
        <v>38157</v>
      </c>
      <c r="E8937" s="56"/>
      <c r="F8937" s="56"/>
    </row>
    <row r="8938" spans="1:6" x14ac:dyDescent="0.25">
      <c r="A8938" s="56">
        <v>38158</v>
      </c>
      <c r="E8938" s="56"/>
      <c r="F8938" s="56"/>
    </row>
    <row r="8939" spans="1:6" x14ac:dyDescent="0.25">
      <c r="A8939" s="56">
        <v>38159</v>
      </c>
      <c r="E8939" s="56"/>
      <c r="F8939" s="56"/>
    </row>
    <row r="8940" spans="1:6" x14ac:dyDescent="0.25">
      <c r="A8940" s="56">
        <v>38160</v>
      </c>
      <c r="E8940" s="56"/>
      <c r="F8940" s="56"/>
    </row>
    <row r="8941" spans="1:6" x14ac:dyDescent="0.25">
      <c r="A8941" s="56">
        <v>38161</v>
      </c>
      <c r="E8941" s="56"/>
      <c r="F8941" s="56"/>
    </row>
    <row r="8942" spans="1:6" x14ac:dyDescent="0.25">
      <c r="A8942" s="56">
        <v>38162</v>
      </c>
      <c r="E8942" s="56"/>
      <c r="F8942" s="56"/>
    </row>
    <row r="8943" spans="1:6" x14ac:dyDescent="0.25">
      <c r="A8943" s="56">
        <v>38163</v>
      </c>
      <c r="E8943" s="56"/>
      <c r="F8943" s="56"/>
    </row>
    <row r="8944" spans="1:6" x14ac:dyDescent="0.25">
      <c r="A8944" s="56">
        <v>38164</v>
      </c>
      <c r="E8944" s="56"/>
      <c r="F8944" s="56"/>
    </row>
    <row r="8945" spans="1:6" x14ac:dyDescent="0.25">
      <c r="A8945" s="56">
        <v>38165</v>
      </c>
      <c r="E8945" s="56"/>
      <c r="F8945" s="56"/>
    </row>
    <row r="8946" spans="1:6" x14ac:dyDescent="0.25">
      <c r="A8946" s="56">
        <v>38166</v>
      </c>
      <c r="E8946" s="56"/>
      <c r="F8946" s="56"/>
    </row>
    <row r="8947" spans="1:6" x14ac:dyDescent="0.25">
      <c r="A8947" s="56">
        <v>38167</v>
      </c>
      <c r="E8947" s="56"/>
      <c r="F8947" s="56"/>
    </row>
    <row r="8948" spans="1:6" x14ac:dyDescent="0.25">
      <c r="A8948" s="56">
        <v>38168</v>
      </c>
      <c r="E8948" s="56"/>
      <c r="F8948" s="56"/>
    </row>
    <row r="8949" spans="1:6" x14ac:dyDescent="0.25">
      <c r="A8949" s="56">
        <v>38169</v>
      </c>
      <c r="E8949" s="56"/>
      <c r="F8949" s="56"/>
    </row>
    <row r="8950" spans="1:6" x14ac:dyDescent="0.25">
      <c r="A8950" s="56">
        <v>38170</v>
      </c>
      <c r="E8950" s="56"/>
      <c r="F8950" s="56"/>
    </row>
    <row r="8951" spans="1:6" x14ac:dyDescent="0.25">
      <c r="A8951" s="56">
        <v>38171</v>
      </c>
      <c r="E8951" s="56"/>
      <c r="F8951" s="56"/>
    </row>
    <row r="8952" spans="1:6" x14ac:dyDescent="0.25">
      <c r="A8952" s="56">
        <v>38172</v>
      </c>
      <c r="E8952" s="56"/>
      <c r="F8952" s="56"/>
    </row>
    <row r="8953" spans="1:6" x14ac:dyDescent="0.25">
      <c r="A8953" s="56">
        <v>38173</v>
      </c>
      <c r="E8953" s="56"/>
      <c r="F8953" s="56"/>
    </row>
    <row r="8954" spans="1:6" x14ac:dyDescent="0.25">
      <c r="A8954" s="56">
        <v>38174</v>
      </c>
      <c r="E8954" s="56"/>
      <c r="F8954" s="56"/>
    </row>
    <row r="8955" spans="1:6" x14ac:dyDescent="0.25">
      <c r="A8955" s="56">
        <v>38175</v>
      </c>
      <c r="E8955" s="56"/>
      <c r="F8955" s="56"/>
    </row>
    <row r="8956" spans="1:6" x14ac:dyDescent="0.25">
      <c r="A8956" s="56">
        <v>38176</v>
      </c>
      <c r="E8956" s="56"/>
      <c r="F8956" s="56"/>
    </row>
    <row r="8957" spans="1:6" x14ac:dyDescent="0.25">
      <c r="A8957" s="56">
        <v>38177</v>
      </c>
      <c r="E8957" s="56"/>
      <c r="F8957" s="56"/>
    </row>
    <row r="8958" spans="1:6" x14ac:dyDescent="0.25">
      <c r="A8958" s="56">
        <v>38178</v>
      </c>
      <c r="E8958" s="56"/>
      <c r="F8958" s="56"/>
    </row>
    <row r="8959" spans="1:6" x14ac:dyDescent="0.25">
      <c r="A8959" s="56">
        <v>38179</v>
      </c>
      <c r="E8959" s="56"/>
      <c r="F8959" s="56"/>
    </row>
    <row r="8960" spans="1:6" x14ac:dyDescent="0.25">
      <c r="A8960" s="56">
        <v>38180</v>
      </c>
      <c r="E8960" s="56"/>
      <c r="F8960" s="56"/>
    </row>
    <row r="8961" spans="1:6" x14ac:dyDescent="0.25">
      <c r="A8961" s="56">
        <v>38181</v>
      </c>
      <c r="E8961" s="56"/>
      <c r="F8961" s="56"/>
    </row>
    <row r="8962" spans="1:6" x14ac:dyDescent="0.25">
      <c r="A8962" s="56">
        <v>38182</v>
      </c>
      <c r="E8962" s="56"/>
      <c r="F8962" s="56"/>
    </row>
    <row r="8963" spans="1:6" x14ac:dyDescent="0.25">
      <c r="A8963" s="56">
        <v>38183</v>
      </c>
      <c r="E8963" s="56"/>
      <c r="F8963" s="56"/>
    </row>
    <row r="8964" spans="1:6" x14ac:dyDescent="0.25">
      <c r="A8964" s="56">
        <v>38184</v>
      </c>
      <c r="E8964" s="56"/>
      <c r="F8964" s="56"/>
    </row>
    <row r="8965" spans="1:6" x14ac:dyDescent="0.25">
      <c r="A8965" s="56">
        <v>38185</v>
      </c>
      <c r="E8965" s="56"/>
      <c r="F8965" s="56"/>
    </row>
    <row r="8966" spans="1:6" x14ac:dyDescent="0.25">
      <c r="A8966" s="56">
        <v>38186</v>
      </c>
      <c r="E8966" s="56"/>
      <c r="F8966" s="56"/>
    </row>
    <row r="8967" spans="1:6" x14ac:dyDescent="0.25">
      <c r="A8967" s="56">
        <v>38187</v>
      </c>
      <c r="E8967" s="56"/>
      <c r="F8967" s="56"/>
    </row>
    <row r="8968" spans="1:6" x14ac:dyDescent="0.25">
      <c r="A8968" s="56">
        <v>38188</v>
      </c>
      <c r="E8968" s="56"/>
      <c r="F8968" s="56"/>
    </row>
    <row r="8969" spans="1:6" x14ac:dyDescent="0.25">
      <c r="A8969" s="56">
        <v>38189</v>
      </c>
      <c r="E8969" s="56"/>
      <c r="F8969" s="56"/>
    </row>
    <row r="8970" spans="1:6" x14ac:dyDescent="0.25">
      <c r="A8970" s="56">
        <v>38190</v>
      </c>
      <c r="E8970" s="56"/>
      <c r="F8970" s="56"/>
    </row>
    <row r="8971" spans="1:6" x14ac:dyDescent="0.25">
      <c r="A8971" s="56">
        <v>38191</v>
      </c>
      <c r="E8971" s="56"/>
      <c r="F8971" s="56"/>
    </row>
    <row r="8972" spans="1:6" x14ac:dyDescent="0.25">
      <c r="A8972" s="56">
        <v>38192</v>
      </c>
      <c r="E8972" s="56"/>
      <c r="F8972" s="56"/>
    </row>
    <row r="8973" spans="1:6" x14ac:dyDescent="0.25">
      <c r="A8973" s="56">
        <v>38193</v>
      </c>
      <c r="E8973" s="56"/>
      <c r="F8973" s="56"/>
    </row>
    <row r="8974" spans="1:6" x14ac:dyDescent="0.25">
      <c r="A8974" s="56">
        <v>38194</v>
      </c>
      <c r="E8974" s="56"/>
      <c r="F8974" s="56"/>
    </row>
    <row r="8975" spans="1:6" x14ac:dyDescent="0.25">
      <c r="A8975" s="56">
        <v>38195</v>
      </c>
      <c r="E8975" s="56"/>
      <c r="F8975" s="56"/>
    </row>
    <row r="8976" spans="1:6" x14ac:dyDescent="0.25">
      <c r="A8976" s="56">
        <v>38196</v>
      </c>
      <c r="E8976" s="56"/>
      <c r="F8976" s="56"/>
    </row>
    <row r="8977" spans="1:6" x14ac:dyDescent="0.25">
      <c r="A8977" s="56">
        <v>38197</v>
      </c>
      <c r="E8977" s="56"/>
      <c r="F8977" s="56"/>
    </row>
    <row r="8978" spans="1:6" x14ac:dyDescent="0.25">
      <c r="A8978" s="56">
        <v>38198</v>
      </c>
      <c r="E8978" s="56"/>
      <c r="F8978" s="56"/>
    </row>
    <row r="8979" spans="1:6" x14ac:dyDescent="0.25">
      <c r="A8979" s="56">
        <v>38199</v>
      </c>
      <c r="E8979" s="56"/>
      <c r="F8979" s="56"/>
    </row>
    <row r="8980" spans="1:6" x14ac:dyDescent="0.25">
      <c r="A8980" s="56">
        <v>38200</v>
      </c>
      <c r="E8980" s="56"/>
      <c r="F8980" s="56"/>
    </row>
    <row r="8981" spans="1:6" x14ac:dyDescent="0.25">
      <c r="A8981" s="56">
        <v>38201</v>
      </c>
      <c r="E8981" s="56"/>
      <c r="F8981" s="56"/>
    </row>
    <row r="8982" spans="1:6" x14ac:dyDescent="0.25">
      <c r="A8982" s="56">
        <v>38202</v>
      </c>
      <c r="E8982" s="56"/>
      <c r="F8982" s="56"/>
    </row>
    <row r="8983" spans="1:6" x14ac:dyDescent="0.25">
      <c r="A8983" s="56">
        <v>38203</v>
      </c>
      <c r="E8983" s="56"/>
      <c r="F8983" s="56"/>
    </row>
    <row r="8984" spans="1:6" x14ac:dyDescent="0.25">
      <c r="A8984" s="56">
        <v>38204</v>
      </c>
      <c r="E8984" s="56"/>
      <c r="F8984" s="56"/>
    </row>
    <row r="8985" spans="1:6" x14ac:dyDescent="0.25">
      <c r="A8985" s="56">
        <v>38205</v>
      </c>
      <c r="E8985" s="56"/>
      <c r="F8985" s="56"/>
    </row>
    <row r="8986" spans="1:6" x14ac:dyDescent="0.25">
      <c r="A8986" s="56">
        <v>38206</v>
      </c>
      <c r="E8986" s="56"/>
      <c r="F8986" s="56"/>
    </row>
    <row r="8987" spans="1:6" x14ac:dyDescent="0.25">
      <c r="A8987" s="56">
        <v>38207</v>
      </c>
      <c r="E8987" s="56"/>
      <c r="F8987" s="56"/>
    </row>
    <row r="8988" spans="1:6" x14ac:dyDescent="0.25">
      <c r="A8988" s="56">
        <v>38208</v>
      </c>
      <c r="E8988" s="56"/>
      <c r="F8988" s="56"/>
    </row>
    <row r="8989" spans="1:6" x14ac:dyDescent="0.25">
      <c r="A8989" s="56">
        <v>38209</v>
      </c>
      <c r="E8989" s="56"/>
      <c r="F8989" s="56"/>
    </row>
    <row r="8990" spans="1:6" x14ac:dyDescent="0.25">
      <c r="A8990" s="56">
        <v>38210</v>
      </c>
      <c r="E8990" s="56"/>
      <c r="F8990" s="56"/>
    </row>
    <row r="8991" spans="1:6" x14ac:dyDescent="0.25">
      <c r="A8991" s="56">
        <v>38211</v>
      </c>
      <c r="E8991" s="56"/>
      <c r="F8991" s="56"/>
    </row>
    <row r="8992" spans="1:6" x14ac:dyDescent="0.25">
      <c r="A8992" s="56">
        <v>38212</v>
      </c>
      <c r="E8992" s="56"/>
      <c r="F8992" s="56"/>
    </row>
    <row r="8993" spans="1:6" x14ac:dyDescent="0.25">
      <c r="A8993" s="56">
        <v>38213</v>
      </c>
      <c r="E8993" s="56"/>
      <c r="F8993" s="56"/>
    </row>
    <row r="8994" spans="1:6" x14ac:dyDescent="0.25">
      <c r="A8994" s="56">
        <v>38214</v>
      </c>
      <c r="E8994" s="56"/>
      <c r="F8994" s="56"/>
    </row>
    <row r="8995" spans="1:6" x14ac:dyDescent="0.25">
      <c r="A8995" s="56">
        <v>38215</v>
      </c>
      <c r="E8995" s="56"/>
      <c r="F8995" s="56"/>
    </row>
    <row r="8996" spans="1:6" x14ac:dyDescent="0.25">
      <c r="A8996" s="56">
        <v>38216</v>
      </c>
      <c r="E8996" s="56"/>
      <c r="F8996" s="56"/>
    </row>
    <row r="8997" spans="1:6" x14ac:dyDescent="0.25">
      <c r="A8997" s="56">
        <v>38217</v>
      </c>
      <c r="E8997" s="56"/>
      <c r="F8997" s="56"/>
    </row>
    <row r="8998" spans="1:6" x14ac:dyDescent="0.25">
      <c r="A8998" s="56">
        <v>38218</v>
      </c>
      <c r="E8998" s="56"/>
      <c r="F8998" s="56"/>
    </row>
    <row r="8999" spans="1:6" x14ac:dyDescent="0.25">
      <c r="A8999" s="56">
        <v>38219</v>
      </c>
      <c r="E8999" s="56"/>
      <c r="F8999" s="56"/>
    </row>
    <row r="9000" spans="1:6" x14ac:dyDescent="0.25">
      <c r="A9000" s="56">
        <v>38220</v>
      </c>
      <c r="E9000" s="56"/>
      <c r="F9000" s="56"/>
    </row>
    <row r="9001" spans="1:6" x14ac:dyDescent="0.25">
      <c r="A9001" s="56">
        <v>38221</v>
      </c>
      <c r="E9001" s="56"/>
      <c r="F9001" s="56"/>
    </row>
    <row r="9002" spans="1:6" x14ac:dyDescent="0.25">
      <c r="A9002" s="56">
        <v>38222</v>
      </c>
      <c r="E9002" s="56"/>
      <c r="F9002" s="56"/>
    </row>
    <row r="9003" spans="1:6" x14ac:dyDescent="0.25">
      <c r="A9003" s="56">
        <v>38223</v>
      </c>
      <c r="E9003" s="56"/>
      <c r="F9003" s="56"/>
    </row>
    <row r="9004" spans="1:6" x14ac:dyDescent="0.25">
      <c r="A9004" s="56">
        <v>38224</v>
      </c>
      <c r="E9004" s="56"/>
      <c r="F9004" s="56"/>
    </row>
    <row r="9005" spans="1:6" x14ac:dyDescent="0.25">
      <c r="A9005" s="56">
        <v>38225</v>
      </c>
      <c r="E9005" s="56"/>
      <c r="F9005" s="56"/>
    </row>
    <row r="9006" spans="1:6" x14ac:dyDescent="0.25">
      <c r="A9006" s="56">
        <v>38226</v>
      </c>
      <c r="E9006" s="56"/>
      <c r="F9006" s="56"/>
    </row>
    <row r="9007" spans="1:6" x14ac:dyDescent="0.25">
      <c r="A9007" s="56">
        <v>38227</v>
      </c>
      <c r="E9007" s="56"/>
      <c r="F9007" s="56"/>
    </row>
    <row r="9008" spans="1:6" x14ac:dyDescent="0.25">
      <c r="A9008" s="56">
        <v>38228</v>
      </c>
      <c r="E9008" s="56"/>
      <c r="F9008" s="56"/>
    </row>
    <row r="9009" spans="1:6" x14ac:dyDescent="0.25">
      <c r="A9009" s="56">
        <v>38229</v>
      </c>
      <c r="E9009" s="56"/>
      <c r="F9009" s="56"/>
    </row>
    <row r="9010" spans="1:6" x14ac:dyDescent="0.25">
      <c r="A9010" s="56">
        <v>38230</v>
      </c>
      <c r="E9010" s="56"/>
      <c r="F9010" s="56"/>
    </row>
    <row r="9011" spans="1:6" x14ac:dyDescent="0.25">
      <c r="A9011" s="56">
        <v>38231</v>
      </c>
      <c r="E9011" s="56"/>
      <c r="F9011" s="56"/>
    </row>
    <row r="9012" spans="1:6" x14ac:dyDescent="0.25">
      <c r="A9012" s="56">
        <v>38232</v>
      </c>
      <c r="E9012" s="56"/>
      <c r="F9012" s="56"/>
    </row>
    <row r="9013" spans="1:6" x14ac:dyDescent="0.25">
      <c r="A9013" s="56">
        <v>38233</v>
      </c>
      <c r="E9013" s="56"/>
      <c r="F9013" s="56"/>
    </row>
    <row r="9014" spans="1:6" x14ac:dyDescent="0.25">
      <c r="A9014" s="56">
        <v>38234</v>
      </c>
      <c r="E9014" s="56"/>
      <c r="F9014" s="56"/>
    </row>
    <row r="9015" spans="1:6" x14ac:dyDescent="0.25">
      <c r="A9015" s="56">
        <v>38235</v>
      </c>
      <c r="E9015" s="56"/>
      <c r="F9015" s="56"/>
    </row>
    <row r="9016" spans="1:6" x14ac:dyDescent="0.25">
      <c r="A9016" s="56">
        <v>38236</v>
      </c>
      <c r="E9016" s="56"/>
      <c r="F9016" s="56"/>
    </row>
    <row r="9017" spans="1:6" x14ac:dyDescent="0.25">
      <c r="A9017" s="56">
        <v>38237</v>
      </c>
      <c r="E9017" s="56"/>
      <c r="F9017" s="56"/>
    </row>
    <row r="9018" spans="1:6" x14ac:dyDescent="0.25">
      <c r="A9018" s="56">
        <v>38238</v>
      </c>
      <c r="E9018" s="56"/>
      <c r="F9018" s="56"/>
    </row>
    <row r="9019" spans="1:6" x14ac:dyDescent="0.25">
      <c r="A9019" s="56">
        <v>38239</v>
      </c>
      <c r="E9019" s="56"/>
      <c r="F9019" s="56"/>
    </row>
    <row r="9020" spans="1:6" x14ac:dyDescent="0.25">
      <c r="A9020" s="56">
        <v>38240</v>
      </c>
      <c r="E9020" s="56"/>
      <c r="F9020" s="56"/>
    </row>
    <row r="9021" spans="1:6" x14ac:dyDescent="0.25">
      <c r="A9021" s="56">
        <v>38241</v>
      </c>
      <c r="E9021" s="56"/>
      <c r="F9021" s="56"/>
    </row>
    <row r="9022" spans="1:6" x14ac:dyDescent="0.25">
      <c r="A9022" s="56">
        <v>38242</v>
      </c>
      <c r="E9022" s="56"/>
      <c r="F9022" s="56"/>
    </row>
    <row r="9023" spans="1:6" x14ac:dyDescent="0.25">
      <c r="A9023" s="56">
        <v>38243</v>
      </c>
      <c r="E9023" s="56"/>
      <c r="F9023" s="56"/>
    </row>
    <row r="9024" spans="1:6" x14ac:dyDescent="0.25">
      <c r="A9024" s="56">
        <v>38244</v>
      </c>
      <c r="E9024" s="56"/>
      <c r="F9024" s="56"/>
    </row>
    <row r="9025" spans="1:6" x14ac:dyDescent="0.25">
      <c r="A9025" s="56">
        <v>38245</v>
      </c>
      <c r="E9025" s="56"/>
      <c r="F9025" s="56"/>
    </row>
    <row r="9026" spans="1:6" x14ac:dyDescent="0.25">
      <c r="A9026" s="56">
        <v>38246</v>
      </c>
      <c r="E9026" s="56"/>
      <c r="F9026" s="56"/>
    </row>
    <row r="9027" spans="1:6" x14ac:dyDescent="0.25">
      <c r="A9027" s="56">
        <v>38247</v>
      </c>
      <c r="E9027" s="56"/>
      <c r="F9027" s="56"/>
    </row>
    <row r="9028" spans="1:6" x14ac:dyDescent="0.25">
      <c r="A9028" s="56">
        <v>38248</v>
      </c>
      <c r="E9028" s="56"/>
      <c r="F9028" s="56"/>
    </row>
    <row r="9029" spans="1:6" x14ac:dyDescent="0.25">
      <c r="A9029" s="56">
        <v>38249</v>
      </c>
      <c r="E9029" s="56"/>
      <c r="F9029" s="56"/>
    </row>
    <row r="9030" spans="1:6" x14ac:dyDescent="0.25">
      <c r="A9030" s="56">
        <v>38250</v>
      </c>
      <c r="E9030" s="56"/>
      <c r="F9030" s="56"/>
    </row>
    <row r="9031" spans="1:6" x14ac:dyDescent="0.25">
      <c r="A9031" s="56">
        <v>38251</v>
      </c>
      <c r="E9031" s="56"/>
      <c r="F9031" s="56"/>
    </row>
    <row r="9032" spans="1:6" x14ac:dyDescent="0.25">
      <c r="A9032" s="56">
        <v>38252</v>
      </c>
      <c r="E9032" s="56"/>
      <c r="F9032" s="56"/>
    </row>
    <row r="9033" spans="1:6" x14ac:dyDescent="0.25">
      <c r="A9033" s="56">
        <v>38253</v>
      </c>
      <c r="E9033" s="56"/>
      <c r="F9033" s="56"/>
    </row>
    <row r="9034" spans="1:6" x14ac:dyDescent="0.25">
      <c r="A9034" s="56">
        <v>38254</v>
      </c>
      <c r="E9034" s="56"/>
      <c r="F9034" s="56"/>
    </row>
    <row r="9035" spans="1:6" x14ac:dyDescent="0.25">
      <c r="A9035" s="56">
        <v>38255</v>
      </c>
      <c r="E9035" s="56"/>
      <c r="F9035" s="56"/>
    </row>
    <row r="9036" spans="1:6" x14ac:dyDescent="0.25">
      <c r="A9036" s="56">
        <v>38256</v>
      </c>
      <c r="E9036" s="56"/>
      <c r="F9036" s="56"/>
    </row>
    <row r="9037" spans="1:6" x14ac:dyDescent="0.25">
      <c r="A9037" s="56">
        <v>38257</v>
      </c>
      <c r="E9037" s="56"/>
      <c r="F9037" s="56"/>
    </row>
    <row r="9038" spans="1:6" x14ac:dyDescent="0.25">
      <c r="A9038" s="56">
        <v>38258</v>
      </c>
      <c r="E9038" s="56"/>
      <c r="F9038" s="56"/>
    </row>
    <row r="9039" spans="1:6" x14ac:dyDescent="0.25">
      <c r="A9039" s="56">
        <v>38259</v>
      </c>
      <c r="E9039" s="56"/>
      <c r="F9039" s="56"/>
    </row>
    <row r="9040" spans="1:6" x14ac:dyDescent="0.25">
      <c r="A9040" s="56">
        <v>38260</v>
      </c>
      <c r="E9040" s="56"/>
      <c r="F9040" s="56"/>
    </row>
    <row r="9041" spans="1:6" x14ac:dyDescent="0.25">
      <c r="A9041" s="56">
        <v>38261</v>
      </c>
      <c r="E9041" s="56"/>
      <c r="F9041" s="56"/>
    </row>
    <row r="9042" spans="1:6" x14ac:dyDescent="0.25">
      <c r="A9042" s="56">
        <v>38262</v>
      </c>
      <c r="E9042" s="56"/>
      <c r="F9042" s="56"/>
    </row>
    <row r="9043" spans="1:6" x14ac:dyDescent="0.25">
      <c r="A9043" s="56">
        <v>38263</v>
      </c>
      <c r="E9043" s="56"/>
      <c r="F9043" s="56"/>
    </row>
    <row r="9044" spans="1:6" x14ac:dyDescent="0.25">
      <c r="A9044" s="56">
        <v>38264</v>
      </c>
      <c r="E9044" s="56"/>
      <c r="F9044" s="56"/>
    </row>
    <row r="9045" spans="1:6" x14ac:dyDescent="0.25">
      <c r="A9045" s="56">
        <v>38265</v>
      </c>
      <c r="E9045" s="56"/>
      <c r="F9045" s="56"/>
    </row>
    <row r="9046" spans="1:6" x14ac:dyDescent="0.25">
      <c r="A9046" s="56">
        <v>38266</v>
      </c>
      <c r="E9046" s="56"/>
      <c r="F9046" s="56"/>
    </row>
    <row r="9047" spans="1:6" x14ac:dyDescent="0.25">
      <c r="A9047" s="56">
        <v>38267</v>
      </c>
      <c r="E9047" s="56"/>
      <c r="F9047" s="56"/>
    </row>
    <row r="9048" spans="1:6" x14ac:dyDescent="0.25">
      <c r="A9048" s="56">
        <v>38268</v>
      </c>
      <c r="E9048" s="56"/>
      <c r="F9048" s="56"/>
    </row>
    <row r="9049" spans="1:6" x14ac:dyDescent="0.25">
      <c r="A9049" s="56">
        <v>38269</v>
      </c>
      <c r="E9049" s="56"/>
      <c r="F9049" s="56"/>
    </row>
    <row r="9050" spans="1:6" x14ac:dyDescent="0.25">
      <c r="A9050" s="56">
        <v>38270</v>
      </c>
      <c r="E9050" s="56"/>
      <c r="F9050" s="56"/>
    </row>
    <row r="9051" spans="1:6" x14ac:dyDescent="0.25">
      <c r="A9051" s="56">
        <v>38271</v>
      </c>
      <c r="E9051" s="56"/>
      <c r="F9051" s="56"/>
    </row>
    <row r="9052" spans="1:6" x14ac:dyDescent="0.25">
      <c r="A9052" s="56">
        <v>38272</v>
      </c>
      <c r="E9052" s="56"/>
      <c r="F9052" s="56"/>
    </row>
    <row r="9053" spans="1:6" x14ac:dyDescent="0.25">
      <c r="A9053" s="56">
        <v>38273</v>
      </c>
      <c r="E9053" s="56"/>
      <c r="F9053" s="56"/>
    </row>
    <row r="9054" spans="1:6" x14ac:dyDescent="0.25">
      <c r="A9054" s="56">
        <v>38274</v>
      </c>
      <c r="E9054" s="56"/>
      <c r="F9054" s="56"/>
    </row>
    <row r="9055" spans="1:6" x14ac:dyDescent="0.25">
      <c r="A9055" s="56">
        <v>38275</v>
      </c>
      <c r="E9055" s="56"/>
      <c r="F9055" s="56"/>
    </row>
    <row r="9056" spans="1:6" x14ac:dyDescent="0.25">
      <c r="A9056" s="56">
        <v>38276</v>
      </c>
      <c r="E9056" s="56"/>
      <c r="F9056" s="56"/>
    </row>
    <row r="9057" spans="1:6" x14ac:dyDescent="0.25">
      <c r="A9057" s="56">
        <v>38277</v>
      </c>
      <c r="E9057" s="56"/>
      <c r="F9057" s="56"/>
    </row>
    <row r="9058" spans="1:6" x14ac:dyDescent="0.25">
      <c r="A9058" s="56">
        <v>38278</v>
      </c>
      <c r="E9058" s="56"/>
      <c r="F9058" s="56"/>
    </row>
    <row r="9059" spans="1:6" x14ac:dyDescent="0.25">
      <c r="A9059" s="56">
        <v>38279</v>
      </c>
      <c r="E9059" s="56"/>
      <c r="F9059" s="56"/>
    </row>
    <row r="9060" spans="1:6" x14ac:dyDescent="0.25">
      <c r="A9060" s="56">
        <v>38280</v>
      </c>
      <c r="E9060" s="56"/>
      <c r="F9060" s="56"/>
    </row>
    <row r="9061" spans="1:6" x14ac:dyDescent="0.25">
      <c r="A9061" s="56">
        <v>38281</v>
      </c>
      <c r="E9061" s="56"/>
      <c r="F9061" s="56"/>
    </row>
    <row r="9062" spans="1:6" x14ac:dyDescent="0.25">
      <c r="A9062" s="56">
        <v>38282</v>
      </c>
      <c r="E9062" s="56"/>
      <c r="F9062" s="56"/>
    </row>
    <row r="9063" spans="1:6" x14ac:dyDescent="0.25">
      <c r="A9063" s="56">
        <v>38283</v>
      </c>
      <c r="E9063" s="56"/>
      <c r="F9063" s="56"/>
    </row>
    <row r="9064" spans="1:6" x14ac:dyDescent="0.25">
      <c r="A9064" s="56">
        <v>38284</v>
      </c>
      <c r="E9064" s="56"/>
      <c r="F9064" s="56"/>
    </row>
    <row r="9065" spans="1:6" x14ac:dyDescent="0.25">
      <c r="A9065" s="56">
        <v>38285</v>
      </c>
      <c r="E9065" s="56"/>
      <c r="F9065" s="56"/>
    </row>
    <row r="9066" spans="1:6" x14ac:dyDescent="0.25">
      <c r="A9066" s="56">
        <v>38286</v>
      </c>
      <c r="E9066" s="56"/>
      <c r="F9066" s="56"/>
    </row>
    <row r="9067" spans="1:6" x14ac:dyDescent="0.25">
      <c r="A9067" s="56">
        <v>38287</v>
      </c>
      <c r="E9067" s="56"/>
      <c r="F9067" s="56"/>
    </row>
    <row r="9068" spans="1:6" x14ac:dyDescent="0.25">
      <c r="A9068" s="56">
        <v>38288</v>
      </c>
      <c r="E9068" s="56"/>
      <c r="F9068" s="56"/>
    </row>
    <row r="9069" spans="1:6" x14ac:dyDescent="0.25">
      <c r="A9069" s="56">
        <v>38289</v>
      </c>
      <c r="E9069" s="56"/>
      <c r="F9069" s="56"/>
    </row>
    <row r="9070" spans="1:6" x14ac:dyDescent="0.25">
      <c r="A9070" s="56">
        <v>38290</v>
      </c>
      <c r="E9070" s="56"/>
      <c r="F9070" s="56"/>
    </row>
    <row r="9071" spans="1:6" x14ac:dyDescent="0.25">
      <c r="A9071" s="56">
        <v>38291</v>
      </c>
      <c r="E9071" s="56"/>
      <c r="F9071" s="56"/>
    </row>
    <row r="9072" spans="1:6" x14ac:dyDescent="0.25">
      <c r="A9072" s="56">
        <v>38292</v>
      </c>
      <c r="E9072" s="56"/>
      <c r="F9072" s="56"/>
    </row>
    <row r="9073" spans="1:6" x14ac:dyDescent="0.25">
      <c r="A9073" s="56">
        <v>38293</v>
      </c>
      <c r="E9073" s="56"/>
      <c r="F9073" s="56"/>
    </row>
    <row r="9074" spans="1:6" x14ac:dyDescent="0.25">
      <c r="A9074" s="56">
        <v>38294</v>
      </c>
      <c r="E9074" s="56"/>
      <c r="F9074" s="56"/>
    </row>
    <row r="9075" spans="1:6" x14ac:dyDescent="0.25">
      <c r="A9075" s="56">
        <v>38295</v>
      </c>
      <c r="E9075" s="56"/>
      <c r="F9075" s="56"/>
    </row>
    <row r="9076" spans="1:6" x14ac:dyDescent="0.25">
      <c r="A9076" s="56">
        <v>38296</v>
      </c>
      <c r="E9076" s="56"/>
      <c r="F9076" s="56"/>
    </row>
    <row r="9077" spans="1:6" x14ac:dyDescent="0.25">
      <c r="A9077" s="56">
        <v>38297</v>
      </c>
      <c r="E9077" s="56"/>
      <c r="F9077" s="56"/>
    </row>
    <row r="9078" spans="1:6" x14ac:dyDescent="0.25">
      <c r="A9078" s="56">
        <v>38298</v>
      </c>
      <c r="E9078" s="56"/>
      <c r="F9078" s="56"/>
    </row>
    <row r="9079" spans="1:6" x14ac:dyDescent="0.25">
      <c r="A9079" s="56">
        <v>38299</v>
      </c>
      <c r="E9079" s="56"/>
      <c r="F9079" s="56"/>
    </row>
    <row r="9080" spans="1:6" x14ac:dyDescent="0.25">
      <c r="A9080" s="56">
        <v>38300</v>
      </c>
      <c r="E9080" s="56"/>
      <c r="F9080" s="56"/>
    </row>
    <row r="9081" spans="1:6" x14ac:dyDescent="0.25">
      <c r="A9081" s="56">
        <v>38301</v>
      </c>
      <c r="E9081" s="56"/>
      <c r="F9081" s="56"/>
    </row>
    <row r="9082" spans="1:6" x14ac:dyDescent="0.25">
      <c r="A9082" s="56">
        <v>38302</v>
      </c>
      <c r="E9082" s="56"/>
      <c r="F9082" s="56"/>
    </row>
    <row r="9083" spans="1:6" x14ac:dyDescent="0.25">
      <c r="A9083" s="56">
        <v>38303</v>
      </c>
      <c r="E9083" s="56"/>
      <c r="F9083" s="56"/>
    </row>
    <row r="9084" spans="1:6" x14ac:dyDescent="0.25">
      <c r="A9084" s="56">
        <v>38304</v>
      </c>
      <c r="E9084" s="56"/>
      <c r="F9084" s="56"/>
    </row>
    <row r="9085" spans="1:6" x14ac:dyDescent="0.25">
      <c r="A9085" s="56">
        <v>38305</v>
      </c>
      <c r="E9085" s="56"/>
      <c r="F9085" s="56"/>
    </row>
    <row r="9086" spans="1:6" x14ac:dyDescent="0.25">
      <c r="A9086" s="56">
        <v>38306</v>
      </c>
      <c r="E9086" s="56"/>
      <c r="F9086" s="56"/>
    </row>
    <row r="9087" spans="1:6" x14ac:dyDescent="0.25">
      <c r="A9087" s="56">
        <v>38307</v>
      </c>
      <c r="E9087" s="56"/>
      <c r="F9087" s="56"/>
    </row>
    <row r="9088" spans="1:6" x14ac:dyDescent="0.25">
      <c r="A9088" s="56">
        <v>38308</v>
      </c>
      <c r="E9088" s="56"/>
      <c r="F9088" s="56"/>
    </row>
    <row r="9089" spans="1:6" x14ac:dyDescent="0.25">
      <c r="A9089" s="56">
        <v>38309</v>
      </c>
      <c r="E9089" s="56"/>
      <c r="F9089" s="56"/>
    </row>
    <row r="9090" spans="1:6" x14ac:dyDescent="0.25">
      <c r="A9090" s="56">
        <v>38310</v>
      </c>
      <c r="E9090" s="56"/>
      <c r="F9090" s="56"/>
    </row>
    <row r="9091" spans="1:6" x14ac:dyDescent="0.25">
      <c r="A9091" s="56">
        <v>38311</v>
      </c>
      <c r="E9091" s="56"/>
      <c r="F9091" s="56"/>
    </row>
    <row r="9092" spans="1:6" x14ac:dyDescent="0.25">
      <c r="A9092" s="56">
        <v>38312</v>
      </c>
      <c r="E9092" s="56"/>
      <c r="F9092" s="56"/>
    </row>
    <row r="9093" spans="1:6" x14ac:dyDescent="0.25">
      <c r="A9093" s="56">
        <v>38313</v>
      </c>
      <c r="E9093" s="56"/>
      <c r="F9093" s="56"/>
    </row>
    <row r="9094" spans="1:6" x14ac:dyDescent="0.25">
      <c r="A9094" s="56">
        <v>38314</v>
      </c>
      <c r="E9094" s="56"/>
      <c r="F9094" s="56"/>
    </row>
    <row r="9095" spans="1:6" x14ac:dyDescent="0.25">
      <c r="A9095" s="56">
        <v>38315</v>
      </c>
      <c r="E9095" s="56"/>
      <c r="F9095" s="56"/>
    </row>
    <row r="9096" spans="1:6" x14ac:dyDescent="0.25">
      <c r="A9096" s="56">
        <v>38316</v>
      </c>
      <c r="E9096" s="56"/>
      <c r="F9096" s="56"/>
    </row>
    <row r="9097" spans="1:6" x14ac:dyDescent="0.25">
      <c r="A9097" s="56">
        <v>38317</v>
      </c>
      <c r="E9097" s="56"/>
      <c r="F9097" s="56"/>
    </row>
    <row r="9098" spans="1:6" x14ac:dyDescent="0.25">
      <c r="A9098" s="56">
        <v>38318</v>
      </c>
      <c r="E9098" s="56"/>
      <c r="F9098" s="56"/>
    </row>
    <row r="9099" spans="1:6" x14ac:dyDescent="0.25">
      <c r="A9099" s="56">
        <v>38319</v>
      </c>
      <c r="E9099" s="56"/>
      <c r="F9099" s="56"/>
    </row>
    <row r="9100" spans="1:6" x14ac:dyDescent="0.25">
      <c r="A9100" s="56">
        <v>38320</v>
      </c>
      <c r="E9100" s="56"/>
      <c r="F9100" s="56"/>
    </row>
    <row r="9101" spans="1:6" x14ac:dyDescent="0.25">
      <c r="A9101" s="56">
        <v>38321</v>
      </c>
      <c r="E9101" s="56"/>
      <c r="F9101" s="56"/>
    </row>
    <row r="9102" spans="1:6" x14ac:dyDescent="0.25">
      <c r="A9102" s="56">
        <v>38322</v>
      </c>
      <c r="E9102" s="56"/>
      <c r="F9102" s="56"/>
    </row>
    <row r="9103" spans="1:6" x14ac:dyDescent="0.25">
      <c r="A9103" s="56">
        <v>38323</v>
      </c>
      <c r="E9103" s="56"/>
      <c r="F9103" s="56"/>
    </row>
    <row r="9104" spans="1:6" x14ac:dyDescent="0.25">
      <c r="A9104" s="56">
        <v>38324</v>
      </c>
      <c r="E9104" s="56"/>
      <c r="F9104" s="56"/>
    </row>
    <row r="9105" spans="1:6" x14ac:dyDescent="0.25">
      <c r="A9105" s="56">
        <v>38325</v>
      </c>
      <c r="E9105" s="56"/>
      <c r="F9105" s="56"/>
    </row>
    <row r="9106" spans="1:6" x14ac:dyDescent="0.25">
      <c r="A9106" s="56">
        <v>38326</v>
      </c>
      <c r="E9106" s="56"/>
      <c r="F9106" s="56"/>
    </row>
    <row r="9107" spans="1:6" x14ac:dyDescent="0.25">
      <c r="A9107" s="56">
        <v>38327</v>
      </c>
      <c r="E9107" s="56"/>
      <c r="F9107" s="56"/>
    </row>
    <row r="9108" spans="1:6" x14ac:dyDescent="0.25">
      <c r="A9108" s="56">
        <v>38328</v>
      </c>
      <c r="E9108" s="56"/>
      <c r="F9108" s="56"/>
    </row>
    <row r="9109" spans="1:6" x14ac:dyDescent="0.25">
      <c r="A9109" s="56">
        <v>38329</v>
      </c>
      <c r="E9109" s="56"/>
      <c r="F9109" s="56"/>
    </row>
    <row r="9110" spans="1:6" x14ac:dyDescent="0.25">
      <c r="A9110" s="56">
        <v>38330</v>
      </c>
      <c r="E9110" s="56"/>
      <c r="F9110" s="56"/>
    </row>
    <row r="9111" spans="1:6" x14ac:dyDescent="0.25">
      <c r="A9111" s="56">
        <v>38331</v>
      </c>
      <c r="E9111" s="56"/>
      <c r="F9111" s="56"/>
    </row>
    <row r="9112" spans="1:6" x14ac:dyDescent="0.25">
      <c r="A9112" s="56">
        <v>38332</v>
      </c>
      <c r="E9112" s="56"/>
      <c r="F9112" s="56"/>
    </row>
    <row r="9113" spans="1:6" x14ac:dyDescent="0.25">
      <c r="A9113" s="56">
        <v>38333</v>
      </c>
      <c r="E9113" s="56"/>
      <c r="F9113" s="56"/>
    </row>
    <row r="9114" spans="1:6" x14ac:dyDescent="0.25">
      <c r="A9114" s="56">
        <v>38334</v>
      </c>
      <c r="E9114" s="56"/>
      <c r="F9114" s="56"/>
    </row>
    <row r="9115" spans="1:6" x14ac:dyDescent="0.25">
      <c r="A9115" s="56">
        <v>38335</v>
      </c>
      <c r="E9115" s="56"/>
      <c r="F9115" s="56"/>
    </row>
    <row r="9116" spans="1:6" x14ac:dyDescent="0.25">
      <c r="A9116" s="56">
        <v>38336</v>
      </c>
      <c r="E9116" s="56"/>
      <c r="F9116" s="56"/>
    </row>
    <row r="9117" spans="1:6" x14ac:dyDescent="0.25">
      <c r="A9117" s="56">
        <v>38337</v>
      </c>
      <c r="E9117" s="56"/>
      <c r="F9117" s="56"/>
    </row>
    <row r="9118" spans="1:6" x14ac:dyDescent="0.25">
      <c r="A9118" s="56">
        <v>38338</v>
      </c>
      <c r="E9118" s="56"/>
      <c r="F9118" s="56"/>
    </row>
    <row r="9119" spans="1:6" x14ac:dyDescent="0.25">
      <c r="A9119" s="56">
        <v>38339</v>
      </c>
      <c r="E9119" s="56"/>
      <c r="F9119" s="56"/>
    </row>
    <row r="9120" spans="1:6" x14ac:dyDescent="0.25">
      <c r="A9120" s="56">
        <v>38340</v>
      </c>
      <c r="E9120" s="56"/>
      <c r="F9120" s="56"/>
    </row>
    <row r="9121" spans="1:6" x14ac:dyDescent="0.25">
      <c r="A9121" s="56">
        <v>38341</v>
      </c>
      <c r="E9121" s="56"/>
      <c r="F9121" s="56"/>
    </row>
    <row r="9122" spans="1:6" x14ac:dyDescent="0.25">
      <c r="A9122" s="56">
        <v>38342</v>
      </c>
      <c r="E9122" s="56"/>
      <c r="F9122" s="56"/>
    </row>
    <row r="9123" spans="1:6" x14ac:dyDescent="0.25">
      <c r="A9123" s="56">
        <v>38343</v>
      </c>
      <c r="E9123" s="56"/>
      <c r="F9123" s="56"/>
    </row>
    <row r="9124" spans="1:6" x14ac:dyDescent="0.25">
      <c r="A9124" s="56">
        <v>38344</v>
      </c>
      <c r="E9124" s="56"/>
      <c r="F9124" s="56"/>
    </row>
    <row r="9125" spans="1:6" x14ac:dyDescent="0.25">
      <c r="A9125" s="56">
        <v>38345</v>
      </c>
      <c r="E9125" s="56"/>
      <c r="F9125" s="56"/>
    </row>
    <row r="9126" spans="1:6" x14ac:dyDescent="0.25">
      <c r="A9126" s="56">
        <v>38346</v>
      </c>
      <c r="E9126" s="56"/>
      <c r="F9126" s="56"/>
    </row>
    <row r="9127" spans="1:6" x14ac:dyDescent="0.25">
      <c r="A9127" s="56">
        <v>38347</v>
      </c>
      <c r="E9127" s="56"/>
      <c r="F9127" s="56"/>
    </row>
    <row r="9128" spans="1:6" x14ac:dyDescent="0.25">
      <c r="A9128" s="56">
        <v>38348</v>
      </c>
      <c r="E9128" s="56"/>
      <c r="F9128" s="56"/>
    </row>
    <row r="9129" spans="1:6" x14ac:dyDescent="0.25">
      <c r="A9129" s="56">
        <v>38349</v>
      </c>
      <c r="E9129" s="56"/>
      <c r="F9129" s="56"/>
    </row>
    <row r="9130" spans="1:6" x14ac:dyDescent="0.25">
      <c r="A9130" s="56">
        <v>38350</v>
      </c>
      <c r="E9130" s="56"/>
      <c r="F9130" s="56"/>
    </row>
    <row r="9131" spans="1:6" x14ac:dyDescent="0.25">
      <c r="A9131" s="56">
        <v>38351</v>
      </c>
      <c r="E9131" s="56"/>
      <c r="F9131" s="56"/>
    </row>
    <row r="9132" spans="1:6" x14ac:dyDescent="0.25">
      <c r="A9132" s="56">
        <v>38352</v>
      </c>
      <c r="E9132" s="56"/>
      <c r="F9132" s="56"/>
    </row>
    <row r="9133" spans="1:6" x14ac:dyDescent="0.25">
      <c r="A9133" s="56">
        <v>38353</v>
      </c>
      <c r="E9133" s="56"/>
      <c r="F9133" s="56"/>
    </row>
    <row r="9134" spans="1:6" x14ac:dyDescent="0.25">
      <c r="A9134" s="56">
        <v>38354</v>
      </c>
      <c r="E9134" s="56"/>
      <c r="F9134" s="56"/>
    </row>
    <row r="9135" spans="1:6" x14ac:dyDescent="0.25">
      <c r="A9135" s="56">
        <v>38355</v>
      </c>
      <c r="E9135" s="56"/>
      <c r="F9135" s="56"/>
    </row>
    <row r="9136" spans="1:6" x14ac:dyDescent="0.25">
      <c r="A9136" s="56">
        <v>38356</v>
      </c>
      <c r="E9136" s="56"/>
      <c r="F9136" s="56"/>
    </row>
    <row r="9137" spans="1:6" x14ac:dyDescent="0.25">
      <c r="A9137" s="56">
        <v>38357</v>
      </c>
      <c r="E9137" s="56"/>
      <c r="F9137" s="56"/>
    </row>
    <row r="9138" spans="1:6" x14ac:dyDescent="0.25">
      <c r="A9138" s="56">
        <v>38358</v>
      </c>
      <c r="E9138" s="56"/>
      <c r="F9138" s="56"/>
    </row>
    <row r="9139" spans="1:6" x14ac:dyDescent="0.25">
      <c r="A9139" s="56">
        <v>38359</v>
      </c>
      <c r="E9139" s="56"/>
      <c r="F9139" s="56"/>
    </row>
    <row r="9140" spans="1:6" x14ac:dyDescent="0.25">
      <c r="A9140" s="56">
        <v>38360</v>
      </c>
      <c r="E9140" s="56"/>
      <c r="F9140" s="56"/>
    </row>
    <row r="9141" spans="1:6" x14ac:dyDescent="0.25">
      <c r="A9141" s="56">
        <v>38361</v>
      </c>
      <c r="E9141" s="56"/>
      <c r="F9141" s="56"/>
    </row>
    <row r="9142" spans="1:6" x14ac:dyDescent="0.25">
      <c r="A9142" s="56">
        <v>38362</v>
      </c>
      <c r="E9142" s="56"/>
      <c r="F9142" s="56"/>
    </row>
    <row r="9143" spans="1:6" x14ac:dyDescent="0.25">
      <c r="A9143" s="56">
        <v>38363</v>
      </c>
      <c r="E9143" s="56"/>
      <c r="F9143" s="56"/>
    </row>
    <row r="9144" spans="1:6" x14ac:dyDescent="0.25">
      <c r="A9144" s="56">
        <v>38364</v>
      </c>
      <c r="E9144" s="56"/>
      <c r="F9144" s="56"/>
    </row>
    <row r="9145" spans="1:6" x14ac:dyDescent="0.25">
      <c r="A9145" s="56">
        <v>38365</v>
      </c>
      <c r="E9145" s="56"/>
      <c r="F9145" s="56"/>
    </row>
    <row r="9146" spans="1:6" x14ac:dyDescent="0.25">
      <c r="A9146" s="56">
        <v>38366</v>
      </c>
      <c r="E9146" s="56"/>
      <c r="F9146" s="56"/>
    </row>
    <row r="9147" spans="1:6" x14ac:dyDescent="0.25">
      <c r="A9147" s="56">
        <v>38367</v>
      </c>
      <c r="E9147" s="56"/>
      <c r="F9147" s="56"/>
    </row>
    <row r="9148" spans="1:6" x14ac:dyDescent="0.25">
      <c r="A9148" s="56">
        <v>38368</v>
      </c>
      <c r="E9148" s="56"/>
      <c r="F9148" s="56"/>
    </row>
    <row r="9149" spans="1:6" x14ac:dyDescent="0.25">
      <c r="A9149" s="56">
        <v>38369</v>
      </c>
      <c r="E9149" s="56"/>
      <c r="F9149" s="56"/>
    </row>
    <row r="9150" spans="1:6" x14ac:dyDescent="0.25">
      <c r="A9150" s="56">
        <v>38370</v>
      </c>
      <c r="E9150" s="56"/>
      <c r="F9150" s="56"/>
    </row>
    <row r="9151" spans="1:6" x14ac:dyDescent="0.25">
      <c r="A9151" s="56">
        <v>38371</v>
      </c>
      <c r="E9151" s="56"/>
      <c r="F9151" s="56"/>
    </row>
    <row r="9152" spans="1:6" x14ac:dyDescent="0.25">
      <c r="A9152" s="56">
        <v>38372</v>
      </c>
      <c r="E9152" s="56"/>
      <c r="F9152" s="56"/>
    </row>
    <row r="9153" spans="1:6" x14ac:dyDescent="0.25">
      <c r="A9153" s="56">
        <v>38373</v>
      </c>
      <c r="E9153" s="56"/>
      <c r="F9153" s="56"/>
    </row>
    <row r="9154" spans="1:6" x14ac:dyDescent="0.25">
      <c r="A9154" s="56">
        <v>38374</v>
      </c>
      <c r="E9154" s="56"/>
      <c r="F9154" s="56"/>
    </row>
    <row r="9155" spans="1:6" x14ac:dyDescent="0.25">
      <c r="A9155" s="56">
        <v>38375</v>
      </c>
      <c r="E9155" s="56"/>
      <c r="F9155" s="56"/>
    </row>
    <row r="9156" spans="1:6" x14ac:dyDescent="0.25">
      <c r="A9156" s="56">
        <v>38376</v>
      </c>
      <c r="E9156" s="56"/>
      <c r="F9156" s="56"/>
    </row>
    <row r="9157" spans="1:6" x14ac:dyDescent="0.25">
      <c r="A9157" s="56">
        <v>38377</v>
      </c>
      <c r="E9157" s="56"/>
      <c r="F9157" s="56"/>
    </row>
    <row r="9158" spans="1:6" x14ac:dyDescent="0.25">
      <c r="A9158" s="56">
        <v>38378</v>
      </c>
      <c r="E9158" s="56"/>
      <c r="F9158" s="56"/>
    </row>
    <row r="9159" spans="1:6" x14ac:dyDescent="0.25">
      <c r="A9159" s="56">
        <v>38379</v>
      </c>
      <c r="E9159" s="56"/>
      <c r="F9159" s="56"/>
    </row>
    <row r="9160" spans="1:6" x14ac:dyDescent="0.25">
      <c r="A9160" s="56">
        <v>38380</v>
      </c>
      <c r="E9160" s="56"/>
      <c r="F9160" s="56"/>
    </row>
    <row r="9161" spans="1:6" x14ac:dyDescent="0.25">
      <c r="A9161" s="56">
        <v>38381</v>
      </c>
      <c r="E9161" s="56"/>
      <c r="F9161" s="56"/>
    </row>
    <row r="9162" spans="1:6" x14ac:dyDescent="0.25">
      <c r="A9162" s="56">
        <v>38382</v>
      </c>
      <c r="E9162" s="56"/>
      <c r="F9162" s="56"/>
    </row>
    <row r="9163" spans="1:6" x14ac:dyDescent="0.25">
      <c r="A9163" s="56">
        <v>38383</v>
      </c>
      <c r="E9163" s="56"/>
      <c r="F9163" s="56"/>
    </row>
    <row r="9164" spans="1:6" x14ac:dyDescent="0.25">
      <c r="A9164" s="56">
        <v>38384</v>
      </c>
      <c r="E9164" s="56"/>
      <c r="F9164" s="56"/>
    </row>
    <row r="9165" spans="1:6" x14ac:dyDescent="0.25">
      <c r="A9165" s="56">
        <v>38385</v>
      </c>
      <c r="E9165" s="56"/>
      <c r="F9165" s="56"/>
    </row>
    <row r="9166" spans="1:6" x14ac:dyDescent="0.25">
      <c r="A9166" s="56">
        <v>38386</v>
      </c>
      <c r="E9166" s="56"/>
      <c r="F9166" s="56"/>
    </row>
    <row r="9167" spans="1:6" x14ac:dyDescent="0.25">
      <c r="A9167" s="56">
        <v>38387</v>
      </c>
      <c r="E9167" s="56"/>
      <c r="F9167" s="56"/>
    </row>
    <row r="9168" spans="1:6" x14ac:dyDescent="0.25">
      <c r="A9168" s="56">
        <v>38388</v>
      </c>
      <c r="E9168" s="56"/>
      <c r="F9168" s="56"/>
    </row>
    <row r="9169" spans="1:6" x14ac:dyDescent="0.25">
      <c r="A9169" s="56">
        <v>38389</v>
      </c>
      <c r="E9169" s="56"/>
      <c r="F9169" s="56"/>
    </row>
    <row r="9170" spans="1:6" x14ac:dyDescent="0.25">
      <c r="A9170" s="56">
        <v>38390</v>
      </c>
      <c r="E9170" s="56"/>
      <c r="F9170" s="56"/>
    </row>
    <row r="9171" spans="1:6" x14ac:dyDescent="0.25">
      <c r="A9171" s="56">
        <v>38391</v>
      </c>
      <c r="E9171" s="56"/>
      <c r="F9171" s="56"/>
    </row>
    <row r="9172" spans="1:6" x14ac:dyDescent="0.25">
      <c r="A9172" s="56">
        <v>38392</v>
      </c>
      <c r="E9172" s="56"/>
      <c r="F9172" s="56"/>
    </row>
    <row r="9173" spans="1:6" x14ac:dyDescent="0.25">
      <c r="A9173" s="56">
        <v>38393</v>
      </c>
      <c r="E9173" s="56"/>
      <c r="F9173" s="56"/>
    </row>
    <row r="9174" spans="1:6" x14ac:dyDescent="0.25">
      <c r="A9174" s="56">
        <v>38394</v>
      </c>
      <c r="E9174" s="56"/>
      <c r="F9174" s="56"/>
    </row>
    <row r="9175" spans="1:6" x14ac:dyDescent="0.25">
      <c r="A9175" s="56">
        <v>38395</v>
      </c>
      <c r="E9175" s="56"/>
      <c r="F9175" s="56"/>
    </row>
    <row r="9176" spans="1:6" x14ac:dyDescent="0.25">
      <c r="A9176" s="56">
        <v>38396</v>
      </c>
      <c r="E9176" s="56"/>
      <c r="F9176" s="56"/>
    </row>
    <row r="9177" spans="1:6" x14ac:dyDescent="0.25">
      <c r="A9177" s="56">
        <v>38397</v>
      </c>
      <c r="E9177" s="56"/>
      <c r="F9177" s="56"/>
    </row>
    <row r="9178" spans="1:6" x14ac:dyDescent="0.25">
      <c r="A9178" s="56">
        <v>38398</v>
      </c>
      <c r="E9178" s="56"/>
      <c r="F9178" s="56"/>
    </row>
    <row r="9179" spans="1:6" x14ac:dyDescent="0.25">
      <c r="A9179" s="56">
        <v>38399</v>
      </c>
      <c r="E9179" s="56"/>
      <c r="F9179" s="56"/>
    </row>
    <row r="9180" spans="1:6" x14ac:dyDescent="0.25">
      <c r="A9180" s="56">
        <v>38400</v>
      </c>
      <c r="E9180" s="56"/>
      <c r="F9180" s="56"/>
    </row>
    <row r="9181" spans="1:6" x14ac:dyDescent="0.25">
      <c r="A9181" s="56">
        <v>38401</v>
      </c>
      <c r="E9181" s="56"/>
      <c r="F9181" s="56"/>
    </row>
    <row r="9182" spans="1:6" x14ac:dyDescent="0.25">
      <c r="A9182" s="56">
        <v>38402</v>
      </c>
      <c r="E9182" s="56"/>
      <c r="F9182" s="56"/>
    </row>
    <row r="9183" spans="1:6" x14ac:dyDescent="0.25">
      <c r="A9183" s="56">
        <v>38403</v>
      </c>
      <c r="E9183" s="56"/>
      <c r="F9183" s="56"/>
    </row>
    <row r="9184" spans="1:6" x14ac:dyDescent="0.25">
      <c r="A9184" s="56">
        <v>38404</v>
      </c>
      <c r="E9184" s="56"/>
      <c r="F9184" s="56"/>
    </row>
    <row r="9185" spans="1:6" x14ac:dyDescent="0.25">
      <c r="A9185" s="56">
        <v>38405</v>
      </c>
      <c r="E9185" s="56"/>
      <c r="F9185" s="56"/>
    </row>
    <row r="9186" spans="1:6" x14ac:dyDescent="0.25">
      <c r="A9186" s="56">
        <v>38406</v>
      </c>
      <c r="E9186" s="56"/>
      <c r="F9186" s="56"/>
    </row>
    <row r="9187" spans="1:6" x14ac:dyDescent="0.25">
      <c r="A9187" s="56">
        <v>38407</v>
      </c>
      <c r="E9187" s="56"/>
      <c r="F9187" s="56"/>
    </row>
    <row r="9188" spans="1:6" x14ac:dyDescent="0.25">
      <c r="A9188" s="56">
        <v>38408</v>
      </c>
      <c r="E9188" s="56"/>
      <c r="F9188" s="56"/>
    </row>
    <row r="9189" spans="1:6" x14ac:dyDescent="0.25">
      <c r="A9189" s="56">
        <v>38409</v>
      </c>
      <c r="E9189" s="56"/>
      <c r="F9189" s="56"/>
    </row>
    <row r="9190" spans="1:6" x14ac:dyDescent="0.25">
      <c r="A9190" s="56">
        <v>38410</v>
      </c>
      <c r="E9190" s="56"/>
      <c r="F9190" s="56"/>
    </row>
    <row r="9191" spans="1:6" x14ac:dyDescent="0.25">
      <c r="A9191" s="56">
        <v>38411</v>
      </c>
      <c r="E9191" s="56"/>
      <c r="F9191" s="56"/>
    </row>
    <row r="9192" spans="1:6" x14ac:dyDescent="0.25">
      <c r="A9192" s="56">
        <v>38412</v>
      </c>
      <c r="E9192" s="56"/>
      <c r="F9192" s="56"/>
    </row>
    <row r="9193" spans="1:6" x14ac:dyDescent="0.25">
      <c r="A9193" s="56">
        <v>38413</v>
      </c>
      <c r="E9193" s="56"/>
      <c r="F9193" s="56"/>
    </row>
    <row r="9194" spans="1:6" x14ac:dyDescent="0.25">
      <c r="A9194" s="56">
        <v>38414</v>
      </c>
      <c r="E9194" s="56"/>
      <c r="F9194" s="56"/>
    </row>
    <row r="9195" spans="1:6" x14ac:dyDescent="0.25">
      <c r="A9195" s="56">
        <v>38415</v>
      </c>
      <c r="E9195" s="56"/>
      <c r="F9195" s="56"/>
    </row>
    <row r="9196" spans="1:6" x14ac:dyDescent="0.25">
      <c r="A9196" s="56">
        <v>38416</v>
      </c>
      <c r="E9196" s="56"/>
      <c r="F9196" s="56"/>
    </row>
    <row r="9197" spans="1:6" x14ac:dyDescent="0.25">
      <c r="A9197" s="56">
        <v>38417</v>
      </c>
      <c r="E9197" s="56"/>
      <c r="F9197" s="56"/>
    </row>
    <row r="9198" spans="1:6" x14ac:dyDescent="0.25">
      <c r="A9198" s="56">
        <v>38418</v>
      </c>
      <c r="E9198" s="56"/>
      <c r="F9198" s="56"/>
    </row>
    <row r="9199" spans="1:6" x14ac:dyDescent="0.25">
      <c r="A9199" s="56">
        <v>38419</v>
      </c>
      <c r="E9199" s="56"/>
      <c r="F9199" s="56"/>
    </row>
    <row r="9200" spans="1:6" x14ac:dyDescent="0.25">
      <c r="A9200" s="56">
        <v>38420</v>
      </c>
      <c r="E9200" s="56"/>
      <c r="F9200" s="56"/>
    </row>
    <row r="9201" spans="1:6" x14ac:dyDescent="0.25">
      <c r="A9201" s="56">
        <v>38421</v>
      </c>
      <c r="E9201" s="56"/>
      <c r="F9201" s="56"/>
    </row>
    <row r="9202" spans="1:6" x14ac:dyDescent="0.25">
      <c r="A9202" s="56">
        <v>38422</v>
      </c>
      <c r="E9202" s="56"/>
      <c r="F9202" s="56"/>
    </row>
    <row r="9203" spans="1:6" x14ac:dyDescent="0.25">
      <c r="A9203" s="56">
        <v>38423</v>
      </c>
      <c r="E9203" s="56"/>
      <c r="F9203" s="56"/>
    </row>
    <row r="9204" spans="1:6" x14ac:dyDescent="0.25">
      <c r="A9204" s="56">
        <v>38424</v>
      </c>
      <c r="E9204" s="56"/>
      <c r="F9204" s="56"/>
    </row>
    <row r="9205" spans="1:6" x14ac:dyDescent="0.25">
      <c r="A9205" s="56">
        <v>38425</v>
      </c>
      <c r="E9205" s="56"/>
      <c r="F9205" s="56"/>
    </row>
    <row r="9206" spans="1:6" x14ac:dyDescent="0.25">
      <c r="A9206" s="56">
        <v>38426</v>
      </c>
      <c r="E9206" s="56"/>
      <c r="F9206" s="56"/>
    </row>
    <row r="9207" spans="1:6" x14ac:dyDescent="0.25">
      <c r="A9207" s="56">
        <v>38427</v>
      </c>
      <c r="E9207" s="56"/>
      <c r="F9207" s="56"/>
    </row>
    <row r="9208" spans="1:6" x14ac:dyDescent="0.25">
      <c r="A9208" s="56">
        <v>38428</v>
      </c>
      <c r="E9208" s="56"/>
      <c r="F9208" s="56"/>
    </row>
    <row r="9209" spans="1:6" x14ac:dyDescent="0.25">
      <c r="A9209" s="56">
        <v>38429</v>
      </c>
      <c r="E9209" s="56"/>
      <c r="F9209" s="56"/>
    </row>
    <row r="9210" spans="1:6" x14ac:dyDescent="0.25">
      <c r="A9210" s="56">
        <v>38430</v>
      </c>
      <c r="E9210" s="56"/>
      <c r="F9210" s="56"/>
    </row>
    <row r="9211" spans="1:6" x14ac:dyDescent="0.25">
      <c r="A9211" s="56">
        <v>38431</v>
      </c>
      <c r="E9211" s="56"/>
      <c r="F9211" s="56"/>
    </row>
    <row r="9212" spans="1:6" x14ac:dyDescent="0.25">
      <c r="A9212" s="56">
        <v>38432</v>
      </c>
      <c r="E9212" s="56"/>
      <c r="F9212" s="56"/>
    </row>
    <row r="9213" spans="1:6" x14ac:dyDescent="0.25">
      <c r="A9213" s="56">
        <v>38433</v>
      </c>
      <c r="E9213" s="56"/>
      <c r="F9213" s="56"/>
    </row>
    <row r="9214" spans="1:6" x14ac:dyDescent="0.25">
      <c r="A9214" s="56">
        <v>38434</v>
      </c>
      <c r="E9214" s="56"/>
      <c r="F9214" s="56"/>
    </row>
    <row r="9215" spans="1:6" x14ac:dyDescent="0.25">
      <c r="A9215" s="56">
        <v>38435</v>
      </c>
      <c r="E9215" s="56"/>
      <c r="F9215" s="56"/>
    </row>
    <row r="9216" spans="1:6" x14ac:dyDescent="0.25">
      <c r="A9216" s="56">
        <v>38436</v>
      </c>
      <c r="E9216" s="56"/>
      <c r="F9216" s="56"/>
    </row>
    <row r="9217" spans="1:6" x14ac:dyDescent="0.25">
      <c r="A9217" s="56">
        <v>38437</v>
      </c>
      <c r="E9217" s="56"/>
      <c r="F9217" s="56"/>
    </row>
    <row r="9218" spans="1:6" x14ac:dyDescent="0.25">
      <c r="A9218" s="56">
        <v>38438</v>
      </c>
      <c r="E9218" s="56"/>
      <c r="F9218" s="56"/>
    </row>
    <row r="9219" spans="1:6" x14ac:dyDescent="0.25">
      <c r="A9219" s="56">
        <v>38439</v>
      </c>
      <c r="E9219" s="56"/>
      <c r="F9219" s="56"/>
    </row>
    <row r="9220" spans="1:6" x14ac:dyDescent="0.25">
      <c r="A9220" s="56">
        <v>38440</v>
      </c>
      <c r="E9220" s="56"/>
      <c r="F9220" s="56"/>
    </row>
    <row r="9221" spans="1:6" x14ac:dyDescent="0.25">
      <c r="A9221" s="56">
        <v>38441</v>
      </c>
      <c r="E9221" s="56"/>
      <c r="F9221" s="56"/>
    </row>
    <row r="9222" spans="1:6" x14ac:dyDescent="0.25">
      <c r="A9222" s="56">
        <v>38442</v>
      </c>
      <c r="E9222" s="56"/>
      <c r="F9222" s="56"/>
    </row>
    <row r="9223" spans="1:6" x14ac:dyDescent="0.25">
      <c r="A9223" s="56">
        <v>38443</v>
      </c>
      <c r="E9223" s="56"/>
      <c r="F9223" s="56"/>
    </row>
    <row r="9224" spans="1:6" x14ac:dyDescent="0.25">
      <c r="A9224" s="56">
        <v>38444</v>
      </c>
      <c r="E9224" s="56"/>
      <c r="F9224" s="56"/>
    </row>
    <row r="9225" spans="1:6" x14ac:dyDescent="0.25">
      <c r="A9225" s="56">
        <v>38445</v>
      </c>
      <c r="E9225" s="56"/>
      <c r="F9225" s="56"/>
    </row>
    <row r="9226" spans="1:6" x14ac:dyDescent="0.25">
      <c r="A9226" s="56">
        <v>38446</v>
      </c>
      <c r="E9226" s="56"/>
      <c r="F9226" s="56"/>
    </row>
    <row r="9227" spans="1:6" x14ac:dyDescent="0.25">
      <c r="A9227" s="56">
        <v>38447</v>
      </c>
      <c r="E9227" s="56"/>
      <c r="F9227" s="56"/>
    </row>
    <row r="9228" spans="1:6" x14ac:dyDescent="0.25">
      <c r="A9228" s="56">
        <v>38448</v>
      </c>
      <c r="E9228" s="56"/>
      <c r="F9228" s="56"/>
    </row>
    <row r="9229" spans="1:6" x14ac:dyDescent="0.25">
      <c r="A9229" s="56">
        <v>38449</v>
      </c>
      <c r="E9229" s="56"/>
      <c r="F9229" s="56"/>
    </row>
    <row r="9230" spans="1:6" x14ac:dyDescent="0.25">
      <c r="A9230" s="56">
        <v>38450</v>
      </c>
      <c r="E9230" s="56"/>
      <c r="F9230" s="56"/>
    </row>
    <row r="9231" spans="1:6" x14ac:dyDescent="0.25">
      <c r="A9231" s="56">
        <v>38451</v>
      </c>
      <c r="E9231" s="56"/>
      <c r="F9231" s="56"/>
    </row>
    <row r="9232" spans="1:6" x14ac:dyDescent="0.25">
      <c r="A9232" s="56">
        <v>38452</v>
      </c>
      <c r="E9232" s="56"/>
      <c r="F9232" s="56"/>
    </row>
    <row r="9233" spans="1:6" x14ac:dyDescent="0.25">
      <c r="A9233" s="56">
        <v>38453</v>
      </c>
      <c r="E9233" s="56"/>
      <c r="F9233" s="56"/>
    </row>
    <row r="9234" spans="1:6" x14ac:dyDescent="0.25">
      <c r="A9234" s="56">
        <v>38454</v>
      </c>
      <c r="E9234" s="56"/>
      <c r="F9234" s="56"/>
    </row>
    <row r="9235" spans="1:6" x14ac:dyDescent="0.25">
      <c r="A9235" s="56">
        <v>38455</v>
      </c>
      <c r="E9235" s="56"/>
      <c r="F9235" s="56"/>
    </row>
    <row r="9236" spans="1:6" x14ac:dyDescent="0.25">
      <c r="A9236" s="56">
        <v>38456</v>
      </c>
      <c r="E9236" s="56"/>
      <c r="F9236" s="56"/>
    </row>
    <row r="9237" spans="1:6" x14ac:dyDescent="0.25">
      <c r="A9237" s="56">
        <v>38457</v>
      </c>
      <c r="E9237" s="56"/>
      <c r="F9237" s="56"/>
    </row>
    <row r="9238" spans="1:6" x14ac:dyDescent="0.25">
      <c r="A9238" s="56">
        <v>38458</v>
      </c>
      <c r="E9238" s="56"/>
      <c r="F9238" s="56"/>
    </row>
    <row r="9239" spans="1:6" x14ac:dyDescent="0.25">
      <c r="A9239" s="56">
        <v>38459</v>
      </c>
      <c r="E9239" s="56"/>
      <c r="F9239" s="56"/>
    </row>
    <row r="9240" spans="1:6" x14ac:dyDescent="0.25">
      <c r="A9240" s="56">
        <v>38460</v>
      </c>
      <c r="E9240" s="56"/>
      <c r="F9240" s="56"/>
    </row>
    <row r="9241" spans="1:6" x14ac:dyDescent="0.25">
      <c r="A9241" s="56">
        <v>38461</v>
      </c>
      <c r="E9241" s="56"/>
      <c r="F9241" s="56"/>
    </row>
    <row r="9242" spans="1:6" x14ac:dyDescent="0.25">
      <c r="A9242" s="56">
        <v>38462</v>
      </c>
      <c r="E9242" s="56"/>
      <c r="F9242" s="56"/>
    </row>
    <row r="9243" spans="1:6" x14ac:dyDescent="0.25">
      <c r="A9243" s="56">
        <v>38463</v>
      </c>
      <c r="E9243" s="56"/>
      <c r="F9243" s="56"/>
    </row>
    <row r="9244" spans="1:6" x14ac:dyDescent="0.25">
      <c r="A9244" s="56">
        <v>38464</v>
      </c>
      <c r="E9244" s="56"/>
      <c r="F9244" s="56"/>
    </row>
    <row r="9245" spans="1:6" x14ac:dyDescent="0.25">
      <c r="A9245" s="56">
        <v>38465</v>
      </c>
      <c r="E9245" s="56"/>
      <c r="F9245" s="56"/>
    </row>
    <row r="9246" spans="1:6" x14ac:dyDescent="0.25">
      <c r="A9246" s="56">
        <v>38466</v>
      </c>
      <c r="E9246" s="56"/>
      <c r="F9246" s="56"/>
    </row>
    <row r="9247" spans="1:6" x14ac:dyDescent="0.25">
      <c r="A9247" s="56">
        <v>38467</v>
      </c>
      <c r="E9247" s="56"/>
      <c r="F9247" s="56"/>
    </row>
    <row r="9248" spans="1:6" x14ac:dyDescent="0.25">
      <c r="A9248" s="56">
        <v>38468</v>
      </c>
      <c r="E9248" s="56"/>
      <c r="F9248" s="56"/>
    </row>
    <row r="9249" spans="1:6" x14ac:dyDescent="0.25">
      <c r="A9249" s="56">
        <v>38469</v>
      </c>
      <c r="E9249" s="56"/>
      <c r="F9249" s="56"/>
    </row>
    <row r="9250" spans="1:6" x14ac:dyDescent="0.25">
      <c r="A9250" s="56">
        <v>38470</v>
      </c>
      <c r="E9250" s="56"/>
      <c r="F9250" s="56"/>
    </row>
    <row r="9251" spans="1:6" x14ac:dyDescent="0.25">
      <c r="A9251" s="56">
        <v>38471</v>
      </c>
      <c r="E9251" s="56"/>
      <c r="F9251" s="56"/>
    </row>
    <row r="9252" spans="1:6" x14ac:dyDescent="0.25">
      <c r="A9252" s="56">
        <v>38472</v>
      </c>
      <c r="E9252" s="56"/>
      <c r="F9252" s="56"/>
    </row>
    <row r="9253" spans="1:6" x14ac:dyDescent="0.25">
      <c r="A9253" s="56">
        <v>38473</v>
      </c>
      <c r="E9253" s="56"/>
      <c r="F9253" s="56"/>
    </row>
    <row r="9254" spans="1:6" x14ac:dyDescent="0.25">
      <c r="A9254" s="56">
        <v>38474</v>
      </c>
      <c r="E9254" s="56"/>
      <c r="F9254" s="56"/>
    </row>
    <row r="9255" spans="1:6" x14ac:dyDescent="0.25">
      <c r="A9255" s="56">
        <v>38475</v>
      </c>
      <c r="E9255" s="56"/>
      <c r="F9255" s="56"/>
    </row>
    <row r="9256" spans="1:6" x14ac:dyDescent="0.25">
      <c r="A9256" s="56">
        <v>38476</v>
      </c>
      <c r="E9256" s="56"/>
      <c r="F9256" s="56"/>
    </row>
    <row r="9257" spans="1:6" x14ac:dyDescent="0.25">
      <c r="A9257" s="56">
        <v>38477</v>
      </c>
      <c r="E9257" s="56"/>
      <c r="F9257" s="56"/>
    </row>
    <row r="9258" spans="1:6" x14ac:dyDescent="0.25">
      <c r="A9258" s="56">
        <v>38478</v>
      </c>
      <c r="E9258" s="56"/>
      <c r="F9258" s="56"/>
    </row>
    <row r="9259" spans="1:6" x14ac:dyDescent="0.25">
      <c r="A9259" s="56">
        <v>38479</v>
      </c>
      <c r="E9259" s="56"/>
      <c r="F9259" s="56"/>
    </row>
    <row r="9260" spans="1:6" x14ac:dyDescent="0.25">
      <c r="A9260" s="56">
        <v>38480</v>
      </c>
      <c r="E9260" s="56"/>
      <c r="F9260" s="56"/>
    </row>
    <row r="9261" spans="1:6" x14ac:dyDescent="0.25">
      <c r="A9261" s="56">
        <v>38481</v>
      </c>
      <c r="E9261" s="56"/>
      <c r="F9261" s="56"/>
    </row>
    <row r="9262" spans="1:6" x14ac:dyDescent="0.25">
      <c r="A9262" s="56">
        <v>38482</v>
      </c>
      <c r="E9262" s="56"/>
      <c r="F9262" s="56"/>
    </row>
    <row r="9263" spans="1:6" x14ac:dyDescent="0.25">
      <c r="A9263" s="56">
        <v>38483</v>
      </c>
      <c r="E9263" s="56"/>
      <c r="F9263" s="56"/>
    </row>
    <row r="9264" spans="1:6" x14ac:dyDescent="0.25">
      <c r="A9264" s="56">
        <v>38484</v>
      </c>
      <c r="E9264" s="56"/>
      <c r="F9264" s="56"/>
    </row>
    <row r="9265" spans="1:6" x14ac:dyDescent="0.25">
      <c r="A9265" s="56">
        <v>38485</v>
      </c>
      <c r="E9265" s="56"/>
      <c r="F9265" s="56"/>
    </row>
    <row r="9266" spans="1:6" x14ac:dyDescent="0.25">
      <c r="A9266" s="56">
        <v>38486</v>
      </c>
      <c r="E9266" s="56"/>
      <c r="F9266" s="56"/>
    </row>
    <row r="9267" spans="1:6" x14ac:dyDescent="0.25">
      <c r="A9267" s="56">
        <v>38487</v>
      </c>
      <c r="E9267" s="56"/>
      <c r="F9267" s="56"/>
    </row>
    <row r="9268" spans="1:6" x14ac:dyDescent="0.25">
      <c r="A9268" s="56">
        <v>38488</v>
      </c>
      <c r="E9268" s="56"/>
      <c r="F9268" s="56"/>
    </row>
    <row r="9269" spans="1:6" x14ac:dyDescent="0.25">
      <c r="A9269" s="56">
        <v>38489</v>
      </c>
      <c r="E9269" s="56"/>
      <c r="F9269" s="56"/>
    </row>
    <row r="9270" spans="1:6" x14ac:dyDescent="0.25">
      <c r="A9270" s="56">
        <v>38490</v>
      </c>
      <c r="E9270" s="56"/>
      <c r="F9270" s="56"/>
    </row>
    <row r="9271" spans="1:6" x14ac:dyDescent="0.25">
      <c r="A9271" s="56">
        <v>38491</v>
      </c>
      <c r="E9271" s="56"/>
      <c r="F9271" s="56"/>
    </row>
    <row r="9272" spans="1:6" x14ac:dyDescent="0.25">
      <c r="A9272" s="56">
        <v>38492</v>
      </c>
      <c r="E9272" s="56"/>
      <c r="F9272" s="56"/>
    </row>
    <row r="9273" spans="1:6" x14ac:dyDescent="0.25">
      <c r="A9273" s="56">
        <v>38493</v>
      </c>
      <c r="E9273" s="56"/>
      <c r="F9273" s="56"/>
    </row>
    <row r="9274" spans="1:6" x14ac:dyDescent="0.25">
      <c r="A9274" s="56">
        <v>38494</v>
      </c>
      <c r="E9274" s="56"/>
      <c r="F9274" s="56"/>
    </row>
    <row r="9275" spans="1:6" x14ac:dyDescent="0.25">
      <c r="A9275" s="56">
        <v>38495</v>
      </c>
      <c r="E9275" s="56"/>
      <c r="F9275" s="56"/>
    </row>
    <row r="9276" spans="1:6" x14ac:dyDescent="0.25">
      <c r="A9276" s="56">
        <v>38496</v>
      </c>
      <c r="E9276" s="56"/>
      <c r="F9276" s="56"/>
    </row>
    <row r="9277" spans="1:6" x14ac:dyDescent="0.25">
      <c r="A9277" s="56">
        <v>38497</v>
      </c>
      <c r="E9277" s="56"/>
      <c r="F9277" s="56"/>
    </row>
    <row r="9278" spans="1:6" x14ac:dyDescent="0.25">
      <c r="A9278" s="56">
        <v>38498</v>
      </c>
      <c r="E9278" s="56"/>
      <c r="F9278" s="56"/>
    </row>
    <row r="9279" spans="1:6" x14ac:dyDescent="0.25">
      <c r="A9279" s="56">
        <v>38499</v>
      </c>
      <c r="E9279" s="56"/>
      <c r="F9279" s="56"/>
    </row>
    <row r="9280" spans="1:6" x14ac:dyDescent="0.25">
      <c r="A9280" s="56">
        <v>38500</v>
      </c>
      <c r="E9280" s="56"/>
      <c r="F9280" s="56"/>
    </row>
    <row r="9281" spans="1:6" x14ac:dyDescent="0.25">
      <c r="A9281" s="56">
        <v>38501</v>
      </c>
      <c r="E9281" s="56"/>
      <c r="F9281" s="56"/>
    </row>
    <row r="9282" spans="1:6" x14ac:dyDescent="0.25">
      <c r="A9282" s="56">
        <v>38502</v>
      </c>
      <c r="E9282" s="56"/>
      <c r="F9282" s="56"/>
    </row>
    <row r="9283" spans="1:6" x14ac:dyDescent="0.25">
      <c r="A9283" s="56">
        <v>38503</v>
      </c>
      <c r="E9283" s="56"/>
      <c r="F9283" s="56"/>
    </row>
    <row r="9284" spans="1:6" x14ac:dyDescent="0.25">
      <c r="A9284" s="56">
        <v>38504</v>
      </c>
      <c r="E9284" s="56"/>
      <c r="F9284" s="56"/>
    </row>
    <row r="9285" spans="1:6" x14ac:dyDescent="0.25">
      <c r="A9285" s="56">
        <v>38505</v>
      </c>
      <c r="E9285" s="56"/>
      <c r="F9285" s="56"/>
    </row>
    <row r="9286" spans="1:6" x14ac:dyDescent="0.25">
      <c r="A9286" s="56">
        <v>38506</v>
      </c>
      <c r="E9286" s="56"/>
      <c r="F9286" s="56"/>
    </row>
    <row r="9287" spans="1:6" x14ac:dyDescent="0.25">
      <c r="A9287" s="56">
        <v>38507</v>
      </c>
      <c r="E9287" s="56"/>
      <c r="F9287" s="56"/>
    </row>
    <row r="9288" spans="1:6" x14ac:dyDescent="0.25">
      <c r="A9288" s="56">
        <v>38508</v>
      </c>
      <c r="E9288" s="56"/>
      <c r="F9288" s="56"/>
    </row>
    <row r="9289" spans="1:6" x14ac:dyDescent="0.25">
      <c r="A9289" s="56">
        <v>38509</v>
      </c>
      <c r="E9289" s="56"/>
      <c r="F9289" s="56"/>
    </row>
    <row r="9290" spans="1:6" x14ac:dyDescent="0.25">
      <c r="A9290" s="56">
        <v>38510</v>
      </c>
      <c r="E9290" s="56"/>
      <c r="F9290" s="56"/>
    </row>
    <row r="9291" spans="1:6" x14ac:dyDescent="0.25">
      <c r="A9291" s="56">
        <v>38511</v>
      </c>
      <c r="E9291" s="56"/>
      <c r="F9291" s="56"/>
    </row>
    <row r="9292" spans="1:6" x14ac:dyDescent="0.25">
      <c r="A9292" s="56">
        <v>38512</v>
      </c>
      <c r="E9292" s="56"/>
      <c r="F9292" s="56"/>
    </row>
    <row r="9293" spans="1:6" x14ac:dyDescent="0.25">
      <c r="A9293" s="56">
        <v>38513</v>
      </c>
      <c r="E9293" s="56"/>
      <c r="F9293" s="56"/>
    </row>
    <row r="9294" spans="1:6" x14ac:dyDescent="0.25">
      <c r="A9294" s="56">
        <v>38514</v>
      </c>
      <c r="E9294" s="56"/>
      <c r="F9294" s="56"/>
    </row>
    <row r="9295" spans="1:6" x14ac:dyDescent="0.25">
      <c r="A9295" s="56">
        <v>38515</v>
      </c>
      <c r="E9295" s="56"/>
      <c r="F9295" s="56"/>
    </row>
    <row r="9296" spans="1:6" x14ac:dyDescent="0.25">
      <c r="A9296" s="56">
        <v>38516</v>
      </c>
      <c r="E9296" s="56"/>
      <c r="F9296" s="56"/>
    </row>
    <row r="9297" spans="1:6" x14ac:dyDescent="0.25">
      <c r="A9297" s="56">
        <v>38517</v>
      </c>
      <c r="E9297" s="56"/>
      <c r="F9297" s="56"/>
    </row>
    <row r="9298" spans="1:6" x14ac:dyDescent="0.25">
      <c r="A9298" s="56">
        <v>38518</v>
      </c>
      <c r="E9298" s="56"/>
      <c r="F9298" s="56"/>
    </row>
    <row r="9299" spans="1:6" x14ac:dyDescent="0.25">
      <c r="A9299" s="56">
        <v>38519</v>
      </c>
      <c r="E9299" s="56"/>
      <c r="F9299" s="56"/>
    </row>
    <row r="9300" spans="1:6" x14ac:dyDescent="0.25">
      <c r="A9300" s="56">
        <v>38520</v>
      </c>
      <c r="E9300" s="56"/>
      <c r="F9300" s="56"/>
    </row>
    <row r="9301" spans="1:6" x14ac:dyDescent="0.25">
      <c r="A9301" s="56">
        <v>38521</v>
      </c>
      <c r="E9301" s="56"/>
      <c r="F9301" s="56"/>
    </row>
    <row r="9302" spans="1:6" x14ac:dyDescent="0.25">
      <c r="A9302" s="56">
        <v>38522</v>
      </c>
      <c r="E9302" s="56"/>
      <c r="F9302" s="56"/>
    </row>
    <row r="9303" spans="1:6" x14ac:dyDescent="0.25">
      <c r="A9303" s="56">
        <v>38523</v>
      </c>
      <c r="E9303" s="56"/>
      <c r="F9303" s="56"/>
    </row>
    <row r="9304" spans="1:6" x14ac:dyDescent="0.25">
      <c r="A9304" s="56">
        <v>38524</v>
      </c>
      <c r="E9304" s="56"/>
      <c r="F9304" s="56"/>
    </row>
    <row r="9305" spans="1:6" x14ac:dyDescent="0.25">
      <c r="A9305" s="56">
        <v>38525</v>
      </c>
      <c r="E9305" s="56"/>
      <c r="F9305" s="56"/>
    </row>
    <row r="9306" spans="1:6" x14ac:dyDescent="0.25">
      <c r="A9306" s="56">
        <v>38526</v>
      </c>
      <c r="E9306" s="56"/>
      <c r="F9306" s="56"/>
    </row>
    <row r="9307" spans="1:6" x14ac:dyDescent="0.25">
      <c r="A9307" s="56">
        <v>38527</v>
      </c>
      <c r="E9307" s="56"/>
      <c r="F9307" s="56"/>
    </row>
    <row r="9308" spans="1:6" x14ac:dyDescent="0.25">
      <c r="A9308" s="56">
        <v>38528</v>
      </c>
      <c r="E9308" s="56"/>
      <c r="F9308" s="56"/>
    </row>
    <row r="9309" spans="1:6" x14ac:dyDescent="0.25">
      <c r="A9309" s="56">
        <v>38529</v>
      </c>
      <c r="E9309" s="56"/>
      <c r="F9309" s="56"/>
    </row>
    <row r="9310" spans="1:6" x14ac:dyDescent="0.25">
      <c r="A9310" s="56">
        <v>38530</v>
      </c>
      <c r="E9310" s="56"/>
      <c r="F9310" s="56"/>
    </row>
    <row r="9311" spans="1:6" x14ac:dyDescent="0.25">
      <c r="A9311" s="56">
        <v>38531</v>
      </c>
      <c r="E9311" s="56"/>
      <c r="F9311" s="56"/>
    </row>
    <row r="9312" spans="1:6" x14ac:dyDescent="0.25">
      <c r="A9312" s="56">
        <v>38532</v>
      </c>
      <c r="E9312" s="56"/>
      <c r="F9312" s="56"/>
    </row>
    <row r="9313" spans="1:6" x14ac:dyDescent="0.25">
      <c r="A9313" s="56">
        <v>38533</v>
      </c>
      <c r="E9313" s="56"/>
      <c r="F9313" s="56"/>
    </row>
    <row r="9314" spans="1:6" x14ac:dyDescent="0.25">
      <c r="A9314" s="56">
        <v>38534</v>
      </c>
      <c r="E9314" s="56"/>
      <c r="F9314" s="56"/>
    </row>
    <row r="9315" spans="1:6" x14ac:dyDescent="0.25">
      <c r="A9315" s="56">
        <v>38535</v>
      </c>
      <c r="E9315" s="56"/>
      <c r="F9315" s="56"/>
    </row>
    <row r="9316" spans="1:6" x14ac:dyDescent="0.25">
      <c r="A9316" s="56">
        <v>38536</v>
      </c>
      <c r="E9316" s="56"/>
      <c r="F9316" s="56"/>
    </row>
    <row r="9317" spans="1:6" x14ac:dyDescent="0.25">
      <c r="A9317" s="56">
        <v>38537</v>
      </c>
      <c r="E9317" s="56"/>
      <c r="F9317" s="56"/>
    </row>
    <row r="9318" spans="1:6" x14ac:dyDescent="0.25">
      <c r="A9318" s="56">
        <v>38538</v>
      </c>
      <c r="E9318" s="56"/>
      <c r="F9318" s="56"/>
    </row>
    <row r="9319" spans="1:6" x14ac:dyDescent="0.25">
      <c r="A9319" s="56">
        <v>38539</v>
      </c>
      <c r="E9319" s="56"/>
      <c r="F9319" s="56"/>
    </row>
    <row r="9320" spans="1:6" x14ac:dyDescent="0.25">
      <c r="A9320" s="56">
        <v>38540</v>
      </c>
      <c r="E9320" s="56"/>
      <c r="F9320" s="56"/>
    </row>
    <row r="9321" spans="1:6" x14ac:dyDescent="0.25">
      <c r="A9321" s="56">
        <v>38541</v>
      </c>
      <c r="E9321" s="56"/>
      <c r="F9321" s="56"/>
    </row>
    <row r="9322" spans="1:6" x14ac:dyDescent="0.25">
      <c r="A9322" s="56">
        <v>38542</v>
      </c>
      <c r="E9322" s="56"/>
      <c r="F9322" s="56"/>
    </row>
    <row r="9323" spans="1:6" x14ac:dyDescent="0.25">
      <c r="A9323" s="56">
        <v>38543</v>
      </c>
      <c r="E9323" s="56"/>
      <c r="F9323" s="56"/>
    </row>
    <row r="9324" spans="1:6" x14ac:dyDescent="0.25">
      <c r="A9324" s="56">
        <v>38544</v>
      </c>
      <c r="E9324" s="56"/>
      <c r="F9324" s="56"/>
    </row>
    <row r="9325" spans="1:6" x14ac:dyDescent="0.25">
      <c r="A9325" s="56">
        <v>38545</v>
      </c>
      <c r="E9325" s="56"/>
      <c r="F9325" s="56"/>
    </row>
    <row r="9326" spans="1:6" x14ac:dyDescent="0.25">
      <c r="A9326" s="56">
        <v>38546</v>
      </c>
      <c r="E9326" s="56"/>
      <c r="F9326" s="56"/>
    </row>
    <row r="9327" spans="1:6" x14ac:dyDescent="0.25">
      <c r="A9327" s="56">
        <v>38547</v>
      </c>
      <c r="E9327" s="56"/>
      <c r="F9327" s="56"/>
    </row>
    <row r="9328" spans="1:6" x14ac:dyDescent="0.25">
      <c r="A9328" s="56">
        <v>38548</v>
      </c>
      <c r="E9328" s="56"/>
      <c r="F9328" s="56"/>
    </row>
    <row r="9329" spans="1:6" x14ac:dyDescent="0.25">
      <c r="A9329" s="56">
        <v>38549</v>
      </c>
      <c r="E9329" s="56"/>
      <c r="F9329" s="56"/>
    </row>
    <row r="9330" spans="1:6" x14ac:dyDescent="0.25">
      <c r="A9330" s="56">
        <v>38550</v>
      </c>
      <c r="E9330" s="56"/>
      <c r="F9330" s="56"/>
    </row>
    <row r="9331" spans="1:6" x14ac:dyDescent="0.25">
      <c r="A9331" s="56">
        <v>38551</v>
      </c>
      <c r="E9331" s="56"/>
      <c r="F9331" s="56"/>
    </row>
    <row r="9332" spans="1:6" x14ac:dyDescent="0.25">
      <c r="A9332" s="56">
        <v>38552</v>
      </c>
      <c r="E9332" s="56"/>
      <c r="F9332" s="56"/>
    </row>
    <row r="9333" spans="1:6" x14ac:dyDescent="0.25">
      <c r="A9333" s="56">
        <v>38553</v>
      </c>
      <c r="E9333" s="56"/>
      <c r="F9333" s="56"/>
    </row>
    <row r="9334" spans="1:6" x14ac:dyDescent="0.25">
      <c r="A9334" s="56">
        <v>38554</v>
      </c>
      <c r="E9334" s="56"/>
      <c r="F9334" s="56"/>
    </row>
    <row r="9335" spans="1:6" x14ac:dyDescent="0.25">
      <c r="A9335" s="56">
        <v>38555</v>
      </c>
      <c r="E9335" s="56"/>
      <c r="F9335" s="56"/>
    </row>
    <row r="9336" spans="1:6" x14ac:dyDescent="0.25">
      <c r="A9336" s="56">
        <v>38556</v>
      </c>
      <c r="E9336" s="56"/>
      <c r="F9336" s="56"/>
    </row>
    <row r="9337" spans="1:6" x14ac:dyDescent="0.25">
      <c r="A9337" s="56">
        <v>38557</v>
      </c>
      <c r="E9337" s="56"/>
      <c r="F9337" s="56"/>
    </row>
    <row r="9338" spans="1:6" x14ac:dyDescent="0.25">
      <c r="A9338" s="56">
        <v>38558</v>
      </c>
      <c r="E9338" s="56"/>
      <c r="F9338" s="56"/>
    </row>
    <row r="9339" spans="1:6" x14ac:dyDescent="0.25">
      <c r="A9339" s="56">
        <v>38559</v>
      </c>
      <c r="E9339" s="56"/>
      <c r="F9339" s="56"/>
    </row>
    <row r="9340" spans="1:6" x14ac:dyDescent="0.25">
      <c r="A9340" s="56">
        <v>38560</v>
      </c>
      <c r="E9340" s="56"/>
      <c r="F9340" s="56"/>
    </row>
    <row r="9341" spans="1:6" x14ac:dyDescent="0.25">
      <c r="A9341" s="56">
        <v>38561</v>
      </c>
      <c r="E9341" s="56"/>
      <c r="F9341" s="56"/>
    </row>
    <row r="9342" spans="1:6" x14ac:dyDescent="0.25">
      <c r="A9342" s="56">
        <v>38562</v>
      </c>
      <c r="E9342" s="56"/>
      <c r="F9342" s="56"/>
    </row>
    <row r="9343" spans="1:6" x14ac:dyDescent="0.25">
      <c r="A9343" s="56">
        <v>38563</v>
      </c>
      <c r="E9343" s="56"/>
      <c r="F9343" s="56"/>
    </row>
    <row r="9344" spans="1:6" x14ac:dyDescent="0.25">
      <c r="A9344" s="56">
        <v>38564</v>
      </c>
      <c r="E9344" s="56"/>
      <c r="F9344" s="56"/>
    </row>
    <row r="9345" spans="1:6" x14ac:dyDescent="0.25">
      <c r="A9345" s="56">
        <v>38565</v>
      </c>
      <c r="E9345" s="56"/>
      <c r="F9345" s="56"/>
    </row>
    <row r="9346" spans="1:6" x14ac:dyDescent="0.25">
      <c r="A9346" s="56">
        <v>38566</v>
      </c>
      <c r="E9346" s="56"/>
      <c r="F9346" s="56"/>
    </row>
    <row r="9347" spans="1:6" x14ac:dyDescent="0.25">
      <c r="A9347" s="56">
        <v>38567</v>
      </c>
      <c r="E9347" s="56"/>
      <c r="F9347" s="56"/>
    </row>
    <row r="9348" spans="1:6" x14ac:dyDescent="0.25">
      <c r="A9348" s="56">
        <v>38568</v>
      </c>
      <c r="E9348" s="56"/>
      <c r="F9348" s="56"/>
    </row>
    <row r="9349" spans="1:6" x14ac:dyDescent="0.25">
      <c r="A9349" s="56">
        <v>38569</v>
      </c>
      <c r="E9349" s="56"/>
      <c r="F9349" s="56"/>
    </row>
    <row r="9350" spans="1:6" x14ac:dyDescent="0.25">
      <c r="A9350" s="56">
        <v>38570</v>
      </c>
      <c r="E9350" s="56"/>
      <c r="F9350" s="56"/>
    </row>
    <row r="9351" spans="1:6" x14ac:dyDescent="0.25">
      <c r="A9351" s="56">
        <v>38571</v>
      </c>
      <c r="E9351" s="56"/>
      <c r="F9351" s="56"/>
    </row>
    <row r="9352" spans="1:6" x14ac:dyDescent="0.25">
      <c r="A9352" s="56">
        <v>38572</v>
      </c>
      <c r="E9352" s="56"/>
      <c r="F9352" s="56"/>
    </row>
    <row r="9353" spans="1:6" x14ac:dyDescent="0.25">
      <c r="A9353" s="56">
        <v>38573</v>
      </c>
      <c r="E9353" s="56"/>
      <c r="F9353" s="56"/>
    </row>
    <row r="9354" spans="1:6" x14ac:dyDescent="0.25">
      <c r="A9354" s="56">
        <v>38574</v>
      </c>
      <c r="E9354" s="56"/>
      <c r="F9354" s="56"/>
    </row>
    <row r="9355" spans="1:6" x14ac:dyDescent="0.25">
      <c r="A9355" s="56">
        <v>38575</v>
      </c>
      <c r="E9355" s="56"/>
      <c r="F9355" s="56"/>
    </row>
    <row r="9356" spans="1:6" x14ac:dyDescent="0.25">
      <c r="A9356" s="56">
        <v>38576</v>
      </c>
      <c r="E9356" s="56"/>
      <c r="F9356" s="56"/>
    </row>
    <row r="9357" spans="1:6" x14ac:dyDescent="0.25">
      <c r="A9357" s="56">
        <v>38577</v>
      </c>
      <c r="E9357" s="56"/>
      <c r="F9357" s="56"/>
    </row>
    <row r="9358" spans="1:6" x14ac:dyDescent="0.25">
      <c r="A9358" s="56">
        <v>38578</v>
      </c>
      <c r="E9358" s="56"/>
      <c r="F9358" s="56"/>
    </row>
    <row r="9359" spans="1:6" x14ac:dyDescent="0.25">
      <c r="A9359" s="56">
        <v>38579</v>
      </c>
      <c r="E9359" s="56"/>
      <c r="F9359" s="56"/>
    </row>
    <row r="9360" spans="1:6" x14ac:dyDescent="0.25">
      <c r="A9360" s="56">
        <v>38580</v>
      </c>
      <c r="E9360" s="56"/>
      <c r="F9360" s="56"/>
    </row>
    <row r="9361" spans="1:6" x14ac:dyDescent="0.25">
      <c r="A9361" s="56">
        <v>38581</v>
      </c>
      <c r="E9361" s="56"/>
      <c r="F9361" s="56"/>
    </row>
    <row r="9362" spans="1:6" x14ac:dyDescent="0.25">
      <c r="A9362" s="56">
        <v>38582</v>
      </c>
      <c r="E9362" s="56"/>
      <c r="F9362" s="56"/>
    </row>
    <row r="9363" spans="1:6" x14ac:dyDescent="0.25">
      <c r="A9363" s="56">
        <v>38583</v>
      </c>
      <c r="E9363" s="56"/>
      <c r="F9363" s="56"/>
    </row>
    <row r="9364" spans="1:6" x14ac:dyDescent="0.25">
      <c r="A9364" s="56">
        <v>38584</v>
      </c>
      <c r="E9364" s="56"/>
      <c r="F9364" s="56"/>
    </row>
    <row r="9365" spans="1:6" x14ac:dyDescent="0.25">
      <c r="A9365" s="56">
        <v>38585</v>
      </c>
      <c r="E9365" s="56"/>
      <c r="F9365" s="56"/>
    </row>
    <row r="9366" spans="1:6" x14ac:dyDescent="0.25">
      <c r="A9366" s="56">
        <v>38586</v>
      </c>
      <c r="E9366" s="56"/>
      <c r="F9366" s="56"/>
    </row>
    <row r="9367" spans="1:6" x14ac:dyDescent="0.25">
      <c r="A9367" s="56">
        <v>38587</v>
      </c>
      <c r="E9367" s="56"/>
      <c r="F9367" s="56"/>
    </row>
    <row r="9368" spans="1:6" x14ac:dyDescent="0.25">
      <c r="A9368" s="56">
        <v>38588</v>
      </c>
      <c r="E9368" s="56"/>
      <c r="F9368" s="56"/>
    </row>
    <row r="9369" spans="1:6" x14ac:dyDescent="0.25">
      <c r="A9369" s="56">
        <v>38589</v>
      </c>
      <c r="E9369" s="56"/>
      <c r="F9369" s="56"/>
    </row>
    <row r="9370" spans="1:6" x14ac:dyDescent="0.25">
      <c r="A9370" s="56">
        <v>38590</v>
      </c>
      <c r="E9370" s="56"/>
      <c r="F9370" s="56"/>
    </row>
    <row r="9371" spans="1:6" x14ac:dyDescent="0.25">
      <c r="A9371" s="56">
        <v>38591</v>
      </c>
      <c r="E9371" s="56"/>
      <c r="F9371" s="56"/>
    </row>
    <row r="9372" spans="1:6" x14ac:dyDescent="0.25">
      <c r="A9372" s="56">
        <v>38592</v>
      </c>
      <c r="E9372" s="56"/>
      <c r="F9372" s="56"/>
    </row>
    <row r="9373" spans="1:6" x14ac:dyDescent="0.25">
      <c r="A9373" s="56">
        <v>38593</v>
      </c>
      <c r="E9373" s="56"/>
      <c r="F9373" s="56"/>
    </row>
    <row r="9374" spans="1:6" x14ac:dyDescent="0.25">
      <c r="A9374" s="56">
        <v>38594</v>
      </c>
      <c r="E9374" s="56"/>
      <c r="F9374" s="56"/>
    </row>
    <row r="9375" spans="1:6" x14ac:dyDescent="0.25">
      <c r="A9375" s="56">
        <v>38595</v>
      </c>
      <c r="E9375" s="56"/>
      <c r="F9375" s="56"/>
    </row>
    <row r="9376" spans="1:6" x14ac:dyDescent="0.25">
      <c r="A9376" s="56">
        <v>38596</v>
      </c>
      <c r="E9376" s="56"/>
      <c r="F9376" s="56"/>
    </row>
    <row r="9377" spans="1:6" x14ac:dyDescent="0.25">
      <c r="A9377" s="56">
        <v>38597</v>
      </c>
      <c r="E9377" s="56"/>
      <c r="F9377" s="56"/>
    </row>
    <row r="9378" spans="1:6" x14ac:dyDescent="0.25">
      <c r="A9378" s="56">
        <v>38598</v>
      </c>
      <c r="E9378" s="56"/>
      <c r="F9378" s="56"/>
    </row>
    <row r="9379" spans="1:6" x14ac:dyDescent="0.25">
      <c r="A9379" s="56">
        <v>38599</v>
      </c>
      <c r="E9379" s="56"/>
      <c r="F9379" s="56"/>
    </row>
    <row r="9380" spans="1:6" x14ac:dyDescent="0.25">
      <c r="A9380" s="56">
        <v>38600</v>
      </c>
      <c r="E9380" s="56"/>
      <c r="F9380" s="56"/>
    </row>
    <row r="9381" spans="1:6" x14ac:dyDescent="0.25">
      <c r="A9381" s="56">
        <v>38601</v>
      </c>
      <c r="E9381" s="56"/>
      <c r="F9381" s="56"/>
    </row>
    <row r="9382" spans="1:6" x14ac:dyDescent="0.25">
      <c r="A9382" s="56">
        <v>38602</v>
      </c>
      <c r="E9382" s="56"/>
      <c r="F9382" s="56"/>
    </row>
    <row r="9383" spans="1:6" x14ac:dyDescent="0.25">
      <c r="A9383" s="56">
        <v>38603</v>
      </c>
      <c r="E9383" s="56"/>
      <c r="F9383" s="56"/>
    </row>
    <row r="9384" spans="1:6" x14ac:dyDescent="0.25">
      <c r="A9384" s="56">
        <v>38604</v>
      </c>
      <c r="E9384" s="56"/>
      <c r="F9384" s="56"/>
    </row>
    <row r="9385" spans="1:6" x14ac:dyDescent="0.25">
      <c r="A9385" s="56">
        <v>38605</v>
      </c>
      <c r="E9385" s="56"/>
      <c r="F9385" s="56"/>
    </row>
    <row r="9386" spans="1:6" x14ac:dyDescent="0.25">
      <c r="A9386" s="56">
        <v>38606</v>
      </c>
      <c r="E9386" s="56"/>
      <c r="F9386" s="56"/>
    </row>
    <row r="9387" spans="1:6" x14ac:dyDescent="0.25">
      <c r="A9387" s="56">
        <v>38607</v>
      </c>
      <c r="E9387" s="56"/>
      <c r="F9387" s="56"/>
    </row>
    <row r="9388" spans="1:6" x14ac:dyDescent="0.25">
      <c r="A9388" s="56">
        <v>38608</v>
      </c>
      <c r="E9388" s="56"/>
      <c r="F9388" s="56"/>
    </row>
    <row r="9389" spans="1:6" x14ac:dyDescent="0.25">
      <c r="A9389" s="56">
        <v>38609</v>
      </c>
      <c r="E9389" s="56"/>
      <c r="F9389" s="56"/>
    </row>
    <row r="9390" spans="1:6" x14ac:dyDescent="0.25">
      <c r="A9390" s="56">
        <v>38610</v>
      </c>
      <c r="E9390" s="56"/>
      <c r="F9390" s="56"/>
    </row>
    <row r="9391" spans="1:6" x14ac:dyDescent="0.25">
      <c r="A9391" s="56">
        <v>38611</v>
      </c>
      <c r="E9391" s="56"/>
      <c r="F9391" s="56"/>
    </row>
    <row r="9392" spans="1:6" x14ac:dyDescent="0.25">
      <c r="A9392" s="56">
        <v>38612</v>
      </c>
      <c r="E9392" s="56"/>
      <c r="F9392" s="56"/>
    </row>
    <row r="9393" spans="1:6" x14ac:dyDescent="0.25">
      <c r="A9393" s="56">
        <v>38613</v>
      </c>
      <c r="E9393" s="56"/>
      <c r="F9393" s="56"/>
    </row>
    <row r="9394" spans="1:6" x14ac:dyDescent="0.25">
      <c r="A9394" s="56">
        <v>38614</v>
      </c>
      <c r="E9394" s="56"/>
      <c r="F9394" s="56"/>
    </row>
    <row r="9395" spans="1:6" x14ac:dyDescent="0.25">
      <c r="A9395" s="56">
        <v>38615</v>
      </c>
      <c r="E9395" s="56"/>
      <c r="F9395" s="56"/>
    </row>
    <row r="9396" spans="1:6" x14ac:dyDescent="0.25">
      <c r="A9396" s="56">
        <v>38616</v>
      </c>
      <c r="E9396" s="56"/>
      <c r="F9396" s="56"/>
    </row>
    <row r="9397" spans="1:6" x14ac:dyDescent="0.25">
      <c r="A9397" s="56">
        <v>38617</v>
      </c>
      <c r="E9397" s="56"/>
      <c r="F9397" s="56"/>
    </row>
    <row r="9398" spans="1:6" x14ac:dyDescent="0.25">
      <c r="A9398" s="56">
        <v>38618</v>
      </c>
      <c r="E9398" s="56"/>
      <c r="F9398" s="56"/>
    </row>
    <row r="9399" spans="1:6" x14ac:dyDescent="0.25">
      <c r="A9399" s="56">
        <v>38619</v>
      </c>
      <c r="E9399" s="56"/>
      <c r="F9399" s="56"/>
    </row>
    <row r="9400" spans="1:6" x14ac:dyDescent="0.25">
      <c r="A9400" s="56">
        <v>38620</v>
      </c>
      <c r="E9400" s="56"/>
      <c r="F9400" s="56"/>
    </row>
    <row r="9401" spans="1:6" x14ac:dyDescent="0.25">
      <c r="A9401" s="56">
        <v>38621</v>
      </c>
      <c r="E9401" s="56"/>
      <c r="F9401" s="56"/>
    </row>
    <row r="9402" spans="1:6" x14ac:dyDescent="0.25">
      <c r="A9402" s="56">
        <v>38622</v>
      </c>
      <c r="E9402" s="56"/>
      <c r="F9402" s="56"/>
    </row>
    <row r="9403" spans="1:6" x14ac:dyDescent="0.25">
      <c r="A9403" s="56">
        <v>38623</v>
      </c>
      <c r="E9403" s="56"/>
      <c r="F9403" s="56"/>
    </row>
    <row r="9404" spans="1:6" x14ac:dyDescent="0.25">
      <c r="A9404" s="56">
        <v>38624</v>
      </c>
      <c r="E9404" s="56"/>
      <c r="F9404" s="56"/>
    </row>
    <row r="9405" spans="1:6" x14ac:dyDescent="0.25">
      <c r="A9405" s="56">
        <v>38625</v>
      </c>
      <c r="E9405" s="56"/>
      <c r="F9405" s="56"/>
    </row>
    <row r="9406" spans="1:6" x14ac:dyDescent="0.25">
      <c r="A9406" s="56">
        <v>38626</v>
      </c>
      <c r="E9406" s="56"/>
      <c r="F9406" s="56"/>
    </row>
    <row r="9407" spans="1:6" x14ac:dyDescent="0.25">
      <c r="A9407" s="56">
        <v>38627</v>
      </c>
      <c r="E9407" s="56"/>
      <c r="F9407" s="56"/>
    </row>
    <row r="9408" spans="1:6" x14ac:dyDescent="0.25">
      <c r="A9408" s="56">
        <v>38628</v>
      </c>
      <c r="E9408" s="56"/>
      <c r="F9408" s="56"/>
    </row>
    <row r="9409" spans="1:6" x14ac:dyDescent="0.25">
      <c r="A9409" s="56">
        <v>38629</v>
      </c>
      <c r="E9409" s="56"/>
      <c r="F9409" s="56"/>
    </row>
    <row r="9410" spans="1:6" x14ac:dyDescent="0.25">
      <c r="A9410" s="56">
        <v>38630</v>
      </c>
      <c r="E9410" s="56"/>
      <c r="F9410" s="56"/>
    </row>
    <row r="9411" spans="1:6" x14ac:dyDescent="0.25">
      <c r="A9411" s="56">
        <v>38631</v>
      </c>
      <c r="E9411" s="56"/>
      <c r="F9411" s="56"/>
    </row>
    <row r="9412" spans="1:6" x14ac:dyDescent="0.25">
      <c r="A9412" s="56">
        <v>38632</v>
      </c>
      <c r="E9412" s="56"/>
      <c r="F9412" s="56"/>
    </row>
    <row r="9413" spans="1:6" x14ac:dyDescent="0.25">
      <c r="A9413" s="56">
        <v>38633</v>
      </c>
      <c r="E9413" s="56"/>
      <c r="F9413" s="56"/>
    </row>
    <row r="9414" spans="1:6" x14ac:dyDescent="0.25">
      <c r="A9414" s="56">
        <v>38634</v>
      </c>
      <c r="E9414" s="56"/>
      <c r="F9414" s="56"/>
    </row>
    <row r="9415" spans="1:6" x14ac:dyDescent="0.25">
      <c r="A9415" s="56">
        <v>38635</v>
      </c>
      <c r="E9415" s="56"/>
      <c r="F9415" s="56"/>
    </row>
    <row r="9416" spans="1:6" x14ac:dyDescent="0.25">
      <c r="A9416" s="56">
        <v>38636</v>
      </c>
      <c r="E9416" s="56"/>
      <c r="F9416" s="56"/>
    </row>
    <row r="9417" spans="1:6" x14ac:dyDescent="0.25">
      <c r="A9417" s="56">
        <v>38637</v>
      </c>
      <c r="E9417" s="56"/>
      <c r="F9417" s="56"/>
    </row>
    <row r="9418" spans="1:6" x14ac:dyDescent="0.25">
      <c r="A9418" s="56">
        <v>38638</v>
      </c>
      <c r="E9418" s="56"/>
      <c r="F9418" s="56"/>
    </row>
    <row r="9419" spans="1:6" x14ac:dyDescent="0.25">
      <c r="A9419" s="56">
        <v>38639</v>
      </c>
      <c r="E9419" s="56"/>
      <c r="F9419" s="56"/>
    </row>
    <row r="9420" spans="1:6" x14ac:dyDescent="0.25">
      <c r="A9420" s="56">
        <v>38640</v>
      </c>
      <c r="E9420" s="56"/>
      <c r="F9420" s="56"/>
    </row>
    <row r="9421" spans="1:6" x14ac:dyDescent="0.25">
      <c r="A9421" s="56">
        <v>38641</v>
      </c>
      <c r="E9421" s="56"/>
      <c r="F9421" s="56"/>
    </row>
    <row r="9422" spans="1:6" x14ac:dyDescent="0.25">
      <c r="A9422" s="56">
        <v>38642</v>
      </c>
      <c r="E9422" s="56"/>
      <c r="F9422" s="56"/>
    </row>
    <row r="9423" spans="1:6" x14ac:dyDescent="0.25">
      <c r="A9423" s="56">
        <v>38643</v>
      </c>
      <c r="E9423" s="56"/>
      <c r="F9423" s="56"/>
    </row>
    <row r="9424" spans="1:6" x14ac:dyDescent="0.25">
      <c r="A9424" s="56">
        <v>38644</v>
      </c>
      <c r="E9424" s="56"/>
      <c r="F9424" s="56"/>
    </row>
    <row r="9425" spans="1:6" x14ac:dyDescent="0.25">
      <c r="A9425" s="56">
        <v>38645</v>
      </c>
      <c r="E9425" s="56"/>
      <c r="F9425" s="56"/>
    </row>
    <row r="9426" spans="1:6" x14ac:dyDescent="0.25">
      <c r="A9426" s="56">
        <v>38646</v>
      </c>
      <c r="E9426" s="56"/>
      <c r="F9426" s="56"/>
    </row>
    <row r="9427" spans="1:6" x14ac:dyDescent="0.25">
      <c r="A9427" s="56">
        <v>38647</v>
      </c>
      <c r="E9427" s="56"/>
      <c r="F9427" s="56"/>
    </row>
    <row r="9428" spans="1:6" x14ac:dyDescent="0.25">
      <c r="A9428" s="56">
        <v>38648</v>
      </c>
      <c r="E9428" s="56"/>
      <c r="F9428" s="56"/>
    </row>
    <row r="9429" spans="1:6" x14ac:dyDescent="0.25">
      <c r="A9429" s="56">
        <v>38649</v>
      </c>
      <c r="E9429" s="56"/>
      <c r="F9429" s="56"/>
    </row>
    <row r="9430" spans="1:6" x14ac:dyDescent="0.25">
      <c r="A9430" s="56">
        <v>38650</v>
      </c>
      <c r="E9430" s="56"/>
      <c r="F9430" s="56"/>
    </row>
    <row r="9431" spans="1:6" x14ac:dyDescent="0.25">
      <c r="A9431" s="56">
        <v>38651</v>
      </c>
      <c r="E9431" s="56"/>
      <c r="F9431" s="56"/>
    </row>
    <row r="9432" spans="1:6" x14ac:dyDescent="0.25">
      <c r="A9432" s="56">
        <v>38652</v>
      </c>
      <c r="E9432" s="56"/>
      <c r="F9432" s="56"/>
    </row>
    <row r="9433" spans="1:6" x14ac:dyDescent="0.25">
      <c r="A9433" s="56">
        <v>38653</v>
      </c>
      <c r="E9433" s="56"/>
      <c r="F9433" s="56"/>
    </row>
    <row r="9434" spans="1:6" x14ac:dyDescent="0.25">
      <c r="A9434" s="56">
        <v>38654</v>
      </c>
      <c r="E9434" s="56"/>
      <c r="F9434" s="56"/>
    </row>
    <row r="9435" spans="1:6" x14ac:dyDescent="0.25">
      <c r="A9435" s="56">
        <v>38655</v>
      </c>
      <c r="E9435" s="56"/>
      <c r="F9435" s="56"/>
    </row>
    <row r="9436" spans="1:6" x14ac:dyDescent="0.25">
      <c r="A9436" s="56">
        <v>38656</v>
      </c>
      <c r="E9436" s="56"/>
      <c r="F9436" s="56"/>
    </row>
    <row r="9437" spans="1:6" x14ac:dyDescent="0.25">
      <c r="A9437" s="56">
        <v>38657</v>
      </c>
      <c r="E9437" s="56"/>
      <c r="F9437" s="56"/>
    </row>
    <row r="9438" spans="1:6" x14ac:dyDescent="0.25">
      <c r="A9438" s="56">
        <v>38658</v>
      </c>
      <c r="E9438" s="56"/>
      <c r="F9438" s="56"/>
    </row>
    <row r="9439" spans="1:6" x14ac:dyDescent="0.25">
      <c r="A9439" s="56">
        <v>38659</v>
      </c>
      <c r="E9439" s="56"/>
      <c r="F9439" s="56"/>
    </row>
    <row r="9440" spans="1:6" x14ac:dyDescent="0.25">
      <c r="A9440" s="56">
        <v>38660</v>
      </c>
      <c r="E9440" s="56"/>
      <c r="F9440" s="56"/>
    </row>
    <row r="9441" spans="1:6" x14ac:dyDescent="0.25">
      <c r="A9441" s="56">
        <v>38661</v>
      </c>
      <c r="E9441" s="56"/>
      <c r="F9441" s="56"/>
    </row>
    <row r="9442" spans="1:6" x14ac:dyDescent="0.25">
      <c r="A9442" s="56">
        <v>38662</v>
      </c>
      <c r="E9442" s="56"/>
      <c r="F9442" s="56"/>
    </row>
    <row r="9443" spans="1:6" x14ac:dyDescent="0.25">
      <c r="A9443" s="56">
        <v>38663</v>
      </c>
      <c r="E9443" s="56"/>
      <c r="F9443" s="56"/>
    </row>
    <row r="9444" spans="1:6" x14ac:dyDescent="0.25">
      <c r="A9444" s="56">
        <v>38664</v>
      </c>
      <c r="E9444" s="56"/>
      <c r="F9444" s="56"/>
    </row>
    <row r="9445" spans="1:6" x14ac:dyDescent="0.25">
      <c r="A9445" s="56">
        <v>38665</v>
      </c>
      <c r="E9445" s="56"/>
      <c r="F9445" s="56"/>
    </row>
    <row r="9446" spans="1:6" x14ac:dyDescent="0.25">
      <c r="A9446" s="56">
        <v>38666</v>
      </c>
      <c r="E9446" s="56"/>
      <c r="F9446" s="56"/>
    </row>
    <row r="9447" spans="1:6" x14ac:dyDescent="0.25">
      <c r="A9447" s="56">
        <v>38667</v>
      </c>
      <c r="E9447" s="56"/>
      <c r="F9447" s="56"/>
    </row>
    <row r="9448" spans="1:6" x14ac:dyDescent="0.25">
      <c r="A9448" s="56">
        <v>38668</v>
      </c>
      <c r="E9448" s="56"/>
      <c r="F9448" s="56"/>
    </row>
    <row r="9449" spans="1:6" x14ac:dyDescent="0.25">
      <c r="A9449" s="56">
        <v>38669</v>
      </c>
      <c r="E9449" s="56"/>
      <c r="F9449" s="56"/>
    </row>
    <row r="9450" spans="1:6" x14ac:dyDescent="0.25">
      <c r="A9450" s="56">
        <v>38670</v>
      </c>
      <c r="E9450" s="56"/>
      <c r="F9450" s="56"/>
    </row>
    <row r="9451" spans="1:6" x14ac:dyDescent="0.25">
      <c r="A9451" s="56">
        <v>38671</v>
      </c>
      <c r="E9451" s="56"/>
      <c r="F9451" s="56"/>
    </row>
    <row r="9452" spans="1:6" x14ac:dyDescent="0.25">
      <c r="A9452" s="56">
        <v>38672</v>
      </c>
      <c r="E9452" s="56"/>
      <c r="F9452" s="56"/>
    </row>
    <row r="9453" spans="1:6" x14ac:dyDescent="0.25">
      <c r="A9453" s="56">
        <v>38673</v>
      </c>
      <c r="E9453" s="56"/>
      <c r="F9453" s="56"/>
    </row>
    <row r="9454" spans="1:6" x14ac:dyDescent="0.25">
      <c r="A9454" s="56">
        <v>38674</v>
      </c>
      <c r="E9454" s="56"/>
      <c r="F9454" s="56"/>
    </row>
    <row r="9455" spans="1:6" x14ac:dyDescent="0.25">
      <c r="A9455" s="56">
        <v>38675</v>
      </c>
      <c r="E9455" s="56"/>
      <c r="F9455" s="56"/>
    </row>
    <row r="9456" spans="1:6" x14ac:dyDescent="0.25">
      <c r="A9456" s="56">
        <v>38676</v>
      </c>
      <c r="E9456" s="56"/>
      <c r="F9456" s="56"/>
    </row>
    <row r="9457" spans="1:6" x14ac:dyDescent="0.25">
      <c r="A9457" s="56">
        <v>38677</v>
      </c>
      <c r="E9457" s="56"/>
      <c r="F9457" s="56"/>
    </row>
    <row r="9458" spans="1:6" x14ac:dyDescent="0.25">
      <c r="A9458" s="56">
        <v>38678</v>
      </c>
      <c r="E9458" s="56"/>
      <c r="F9458" s="56"/>
    </row>
    <row r="9459" spans="1:6" x14ac:dyDescent="0.25">
      <c r="A9459" s="56">
        <v>38679</v>
      </c>
      <c r="E9459" s="56"/>
      <c r="F9459" s="56"/>
    </row>
    <row r="9460" spans="1:6" x14ac:dyDescent="0.25">
      <c r="A9460" s="56">
        <v>38680</v>
      </c>
      <c r="E9460" s="56"/>
      <c r="F9460" s="56"/>
    </row>
    <row r="9461" spans="1:6" x14ac:dyDescent="0.25">
      <c r="A9461" s="56">
        <v>38681</v>
      </c>
      <c r="E9461" s="56"/>
      <c r="F9461" s="56"/>
    </row>
    <row r="9462" spans="1:6" x14ac:dyDescent="0.25">
      <c r="A9462" s="56">
        <v>38682</v>
      </c>
      <c r="E9462" s="56"/>
      <c r="F9462" s="56"/>
    </row>
    <row r="9463" spans="1:6" x14ac:dyDescent="0.25">
      <c r="A9463" s="56">
        <v>38683</v>
      </c>
      <c r="E9463" s="56"/>
      <c r="F9463" s="56"/>
    </row>
    <row r="9464" spans="1:6" x14ac:dyDescent="0.25">
      <c r="A9464" s="56">
        <v>38684</v>
      </c>
      <c r="E9464" s="56"/>
      <c r="F9464" s="56"/>
    </row>
    <row r="9465" spans="1:6" x14ac:dyDescent="0.25">
      <c r="A9465" s="56">
        <v>38685</v>
      </c>
      <c r="E9465" s="56"/>
      <c r="F9465" s="56"/>
    </row>
    <row r="9466" spans="1:6" x14ac:dyDescent="0.25">
      <c r="A9466" s="56">
        <v>38686</v>
      </c>
      <c r="E9466" s="56"/>
      <c r="F9466" s="56"/>
    </row>
    <row r="9467" spans="1:6" x14ac:dyDescent="0.25">
      <c r="A9467" s="56">
        <v>38687</v>
      </c>
      <c r="E9467" s="56"/>
      <c r="F9467" s="56"/>
    </row>
    <row r="9468" spans="1:6" x14ac:dyDescent="0.25">
      <c r="A9468" s="56">
        <v>38688</v>
      </c>
      <c r="E9468" s="56"/>
      <c r="F9468" s="56"/>
    </row>
    <row r="9469" spans="1:6" x14ac:dyDescent="0.25">
      <c r="A9469" s="56">
        <v>38689</v>
      </c>
      <c r="E9469" s="56"/>
      <c r="F9469" s="56"/>
    </row>
    <row r="9470" spans="1:6" x14ac:dyDescent="0.25">
      <c r="A9470" s="56">
        <v>38690</v>
      </c>
      <c r="E9470" s="56"/>
      <c r="F9470" s="56"/>
    </row>
    <row r="9471" spans="1:6" x14ac:dyDescent="0.25">
      <c r="A9471" s="56">
        <v>38691</v>
      </c>
      <c r="E9471" s="56"/>
      <c r="F9471" s="56"/>
    </row>
    <row r="9472" spans="1:6" x14ac:dyDescent="0.25">
      <c r="A9472" s="56">
        <v>38692</v>
      </c>
      <c r="E9472" s="56"/>
      <c r="F9472" s="56"/>
    </row>
    <row r="9473" spans="1:6" x14ac:dyDescent="0.25">
      <c r="A9473" s="56">
        <v>38693</v>
      </c>
      <c r="E9473" s="56"/>
      <c r="F9473" s="56"/>
    </row>
    <row r="9474" spans="1:6" x14ac:dyDescent="0.25">
      <c r="A9474" s="56">
        <v>38694</v>
      </c>
      <c r="E9474" s="56"/>
      <c r="F9474" s="56"/>
    </row>
    <row r="9475" spans="1:6" x14ac:dyDescent="0.25">
      <c r="A9475" s="56">
        <v>38695</v>
      </c>
      <c r="E9475" s="56"/>
      <c r="F9475" s="56"/>
    </row>
    <row r="9476" spans="1:6" x14ac:dyDescent="0.25">
      <c r="A9476" s="56">
        <v>38696</v>
      </c>
      <c r="E9476" s="56"/>
      <c r="F9476" s="56"/>
    </row>
    <row r="9477" spans="1:6" x14ac:dyDescent="0.25">
      <c r="A9477" s="56">
        <v>38697</v>
      </c>
      <c r="E9477" s="56"/>
      <c r="F9477" s="56"/>
    </row>
    <row r="9478" spans="1:6" x14ac:dyDescent="0.25">
      <c r="A9478" s="56">
        <v>38698</v>
      </c>
      <c r="E9478" s="56"/>
      <c r="F9478" s="56"/>
    </row>
    <row r="9479" spans="1:6" x14ac:dyDescent="0.25">
      <c r="A9479" s="56">
        <v>38699</v>
      </c>
      <c r="E9479" s="56"/>
      <c r="F9479" s="56"/>
    </row>
    <row r="9480" spans="1:6" x14ac:dyDescent="0.25">
      <c r="A9480" s="56">
        <v>38700</v>
      </c>
      <c r="E9480" s="56"/>
      <c r="F9480" s="56"/>
    </row>
    <row r="9481" spans="1:6" x14ac:dyDescent="0.25">
      <c r="A9481" s="56">
        <v>38701</v>
      </c>
      <c r="E9481" s="56"/>
      <c r="F9481" s="56"/>
    </row>
    <row r="9482" spans="1:6" x14ac:dyDescent="0.25">
      <c r="A9482" s="56">
        <v>38702</v>
      </c>
      <c r="E9482" s="56"/>
      <c r="F9482" s="56"/>
    </row>
    <row r="9483" spans="1:6" x14ac:dyDescent="0.25">
      <c r="A9483" s="56">
        <v>38703</v>
      </c>
      <c r="E9483" s="56"/>
      <c r="F9483" s="56"/>
    </row>
    <row r="9484" spans="1:6" x14ac:dyDescent="0.25">
      <c r="A9484" s="56">
        <v>38704</v>
      </c>
      <c r="E9484" s="56"/>
      <c r="F9484" s="56"/>
    </row>
    <row r="9485" spans="1:6" x14ac:dyDescent="0.25">
      <c r="A9485" s="56">
        <v>38705</v>
      </c>
      <c r="E9485" s="56"/>
      <c r="F9485" s="56"/>
    </row>
    <row r="9486" spans="1:6" x14ac:dyDescent="0.25">
      <c r="A9486" s="56">
        <v>38706</v>
      </c>
      <c r="E9486" s="56"/>
      <c r="F9486" s="56"/>
    </row>
    <row r="9487" spans="1:6" x14ac:dyDescent="0.25">
      <c r="A9487" s="56">
        <v>38707</v>
      </c>
      <c r="E9487" s="56"/>
      <c r="F9487" s="56"/>
    </row>
    <row r="9488" spans="1:6" x14ac:dyDescent="0.25">
      <c r="A9488" s="56">
        <v>38708</v>
      </c>
      <c r="E9488" s="56"/>
      <c r="F9488" s="56"/>
    </row>
    <row r="9489" spans="1:6" x14ac:dyDescent="0.25">
      <c r="A9489" s="56">
        <v>38709</v>
      </c>
      <c r="E9489" s="56"/>
      <c r="F9489" s="56"/>
    </row>
    <row r="9490" spans="1:6" x14ac:dyDescent="0.25">
      <c r="A9490" s="56">
        <v>38710</v>
      </c>
      <c r="E9490" s="56"/>
      <c r="F9490" s="56"/>
    </row>
    <row r="9491" spans="1:6" x14ac:dyDescent="0.25">
      <c r="A9491" s="56">
        <v>38711</v>
      </c>
      <c r="E9491" s="56"/>
      <c r="F9491" s="56"/>
    </row>
    <row r="9492" spans="1:6" x14ac:dyDescent="0.25">
      <c r="A9492" s="56">
        <v>38712</v>
      </c>
      <c r="E9492" s="56"/>
      <c r="F9492" s="56"/>
    </row>
    <row r="9493" spans="1:6" x14ac:dyDescent="0.25">
      <c r="A9493" s="56">
        <v>38713</v>
      </c>
      <c r="E9493" s="56"/>
      <c r="F9493" s="56"/>
    </row>
    <row r="9494" spans="1:6" x14ac:dyDescent="0.25">
      <c r="A9494" s="56">
        <v>38714</v>
      </c>
      <c r="E9494" s="56"/>
      <c r="F9494" s="56"/>
    </row>
    <row r="9495" spans="1:6" x14ac:dyDescent="0.25">
      <c r="A9495" s="56">
        <v>38715</v>
      </c>
      <c r="E9495" s="56"/>
      <c r="F9495" s="56"/>
    </row>
    <row r="9496" spans="1:6" x14ac:dyDescent="0.25">
      <c r="A9496" s="56">
        <v>38716</v>
      </c>
      <c r="E9496" s="56"/>
      <c r="F9496" s="56"/>
    </row>
    <row r="9497" spans="1:6" x14ac:dyDescent="0.25">
      <c r="A9497" s="56">
        <v>38717</v>
      </c>
      <c r="E9497" s="56"/>
      <c r="F9497" s="56"/>
    </row>
    <row r="9498" spans="1:6" x14ac:dyDescent="0.25">
      <c r="A9498" s="56">
        <v>38718</v>
      </c>
      <c r="E9498" s="56"/>
      <c r="F9498" s="56"/>
    </row>
    <row r="9499" spans="1:6" x14ac:dyDescent="0.25">
      <c r="A9499" s="56">
        <v>38719</v>
      </c>
      <c r="E9499" s="56"/>
      <c r="F9499" s="56"/>
    </row>
    <row r="9500" spans="1:6" x14ac:dyDescent="0.25">
      <c r="A9500" s="56">
        <v>38720</v>
      </c>
      <c r="E9500" s="56"/>
      <c r="F9500" s="56"/>
    </row>
    <row r="9501" spans="1:6" x14ac:dyDescent="0.25">
      <c r="A9501" s="56">
        <v>38721</v>
      </c>
      <c r="E9501" s="56"/>
      <c r="F9501" s="56"/>
    </row>
    <row r="9502" spans="1:6" x14ac:dyDescent="0.25">
      <c r="A9502" s="56">
        <v>38722</v>
      </c>
      <c r="E9502" s="56"/>
      <c r="F9502" s="56"/>
    </row>
    <row r="9503" spans="1:6" x14ac:dyDescent="0.25">
      <c r="A9503" s="56">
        <v>38723</v>
      </c>
      <c r="E9503" s="56"/>
      <c r="F9503" s="56"/>
    </row>
    <row r="9504" spans="1:6" x14ac:dyDescent="0.25">
      <c r="A9504" s="56">
        <v>38724</v>
      </c>
      <c r="E9504" s="56"/>
      <c r="F9504" s="56"/>
    </row>
    <row r="9505" spans="1:6" x14ac:dyDescent="0.25">
      <c r="A9505" s="56">
        <v>38725</v>
      </c>
      <c r="E9505" s="56"/>
      <c r="F9505" s="56"/>
    </row>
    <row r="9506" spans="1:6" x14ac:dyDescent="0.25">
      <c r="A9506" s="56">
        <v>38726</v>
      </c>
      <c r="E9506" s="56"/>
      <c r="F9506" s="56"/>
    </row>
    <row r="9507" spans="1:6" x14ac:dyDescent="0.25">
      <c r="A9507" s="56">
        <v>38727</v>
      </c>
      <c r="E9507" s="56"/>
      <c r="F9507" s="56"/>
    </row>
    <row r="9508" spans="1:6" x14ac:dyDescent="0.25">
      <c r="A9508" s="56">
        <v>38728</v>
      </c>
      <c r="E9508" s="56"/>
      <c r="F9508" s="56"/>
    </row>
    <row r="9509" spans="1:6" x14ac:dyDescent="0.25">
      <c r="A9509" s="56">
        <v>38729</v>
      </c>
      <c r="E9509" s="56"/>
      <c r="F9509" s="56"/>
    </row>
    <row r="9510" spans="1:6" x14ac:dyDescent="0.25">
      <c r="A9510" s="56">
        <v>38730</v>
      </c>
      <c r="E9510" s="56"/>
      <c r="F9510" s="56"/>
    </row>
    <row r="9511" spans="1:6" x14ac:dyDescent="0.25">
      <c r="A9511" s="56">
        <v>38731</v>
      </c>
      <c r="E9511" s="56"/>
      <c r="F9511" s="56"/>
    </row>
    <row r="9512" spans="1:6" x14ac:dyDescent="0.25">
      <c r="A9512" s="56">
        <v>38732</v>
      </c>
      <c r="E9512" s="56"/>
      <c r="F9512" s="56"/>
    </row>
    <row r="9513" spans="1:6" x14ac:dyDescent="0.25">
      <c r="A9513" s="56">
        <v>38733</v>
      </c>
      <c r="E9513" s="56"/>
      <c r="F9513" s="56"/>
    </row>
    <row r="9514" spans="1:6" x14ac:dyDescent="0.25">
      <c r="A9514" s="56">
        <v>38734</v>
      </c>
      <c r="E9514" s="56"/>
      <c r="F9514" s="56"/>
    </row>
    <row r="9515" spans="1:6" x14ac:dyDescent="0.25">
      <c r="A9515" s="56">
        <v>38735</v>
      </c>
      <c r="E9515" s="56"/>
      <c r="F9515" s="56"/>
    </row>
    <row r="9516" spans="1:6" x14ac:dyDescent="0.25">
      <c r="A9516" s="56">
        <v>38736</v>
      </c>
      <c r="E9516" s="56"/>
      <c r="F9516" s="56"/>
    </row>
    <row r="9517" spans="1:6" x14ac:dyDescent="0.25">
      <c r="A9517" s="56">
        <v>38737</v>
      </c>
      <c r="E9517" s="56"/>
      <c r="F9517" s="56"/>
    </row>
    <row r="9518" spans="1:6" x14ac:dyDescent="0.25">
      <c r="A9518" s="56">
        <v>38738</v>
      </c>
      <c r="E9518" s="56"/>
      <c r="F9518" s="56"/>
    </row>
    <row r="9519" spans="1:6" x14ac:dyDescent="0.25">
      <c r="A9519" s="56">
        <v>38739</v>
      </c>
      <c r="E9519" s="56"/>
      <c r="F9519" s="56"/>
    </row>
    <row r="9520" spans="1:6" x14ac:dyDescent="0.25">
      <c r="A9520" s="56">
        <v>38740</v>
      </c>
      <c r="E9520" s="56"/>
      <c r="F9520" s="56"/>
    </row>
    <row r="9521" spans="1:6" x14ac:dyDescent="0.25">
      <c r="A9521" s="56">
        <v>38741</v>
      </c>
      <c r="E9521" s="56"/>
      <c r="F9521" s="56"/>
    </row>
    <row r="9522" spans="1:6" x14ac:dyDescent="0.25">
      <c r="A9522" s="56">
        <v>38742</v>
      </c>
      <c r="E9522" s="56"/>
      <c r="F9522" s="56"/>
    </row>
    <row r="9523" spans="1:6" x14ac:dyDescent="0.25">
      <c r="A9523" s="56">
        <v>38743</v>
      </c>
      <c r="E9523" s="56"/>
      <c r="F9523" s="56"/>
    </row>
    <row r="9524" spans="1:6" x14ac:dyDescent="0.25">
      <c r="A9524" s="56">
        <v>38744</v>
      </c>
      <c r="E9524" s="56"/>
      <c r="F9524" s="56"/>
    </row>
    <row r="9525" spans="1:6" x14ac:dyDescent="0.25">
      <c r="A9525" s="56">
        <v>38745</v>
      </c>
      <c r="E9525" s="56"/>
      <c r="F9525" s="56"/>
    </row>
    <row r="9526" spans="1:6" x14ac:dyDescent="0.25">
      <c r="A9526" s="56">
        <v>38746</v>
      </c>
      <c r="E9526" s="56"/>
      <c r="F9526" s="56"/>
    </row>
    <row r="9527" spans="1:6" x14ac:dyDescent="0.25">
      <c r="A9527" s="56">
        <v>38747</v>
      </c>
      <c r="E9527" s="56"/>
      <c r="F9527" s="56"/>
    </row>
    <row r="9528" spans="1:6" x14ac:dyDescent="0.25">
      <c r="A9528" s="56">
        <v>38748</v>
      </c>
      <c r="E9528" s="56"/>
      <c r="F9528" s="56"/>
    </row>
    <row r="9529" spans="1:6" x14ac:dyDescent="0.25">
      <c r="A9529" s="56">
        <v>38749</v>
      </c>
      <c r="E9529" s="56"/>
      <c r="F9529" s="56"/>
    </row>
    <row r="9530" spans="1:6" x14ac:dyDescent="0.25">
      <c r="A9530" s="56">
        <v>38750</v>
      </c>
      <c r="E9530" s="56"/>
      <c r="F9530" s="56"/>
    </row>
    <row r="9531" spans="1:6" x14ac:dyDescent="0.25">
      <c r="A9531" s="56">
        <v>38751</v>
      </c>
      <c r="E9531" s="56"/>
      <c r="F9531" s="56"/>
    </row>
    <row r="9532" spans="1:6" x14ac:dyDescent="0.25">
      <c r="A9532" s="56">
        <v>38752</v>
      </c>
      <c r="E9532" s="56"/>
      <c r="F9532" s="56"/>
    </row>
    <row r="9533" spans="1:6" x14ac:dyDescent="0.25">
      <c r="A9533" s="56">
        <v>38753</v>
      </c>
      <c r="E9533" s="56"/>
      <c r="F9533" s="56"/>
    </row>
    <row r="9534" spans="1:6" x14ac:dyDescent="0.25">
      <c r="A9534" s="56">
        <v>38754</v>
      </c>
      <c r="E9534" s="56"/>
      <c r="F9534" s="56"/>
    </row>
    <row r="9535" spans="1:6" x14ac:dyDescent="0.25">
      <c r="A9535" s="56">
        <v>38755</v>
      </c>
      <c r="E9535" s="56"/>
      <c r="F9535" s="56"/>
    </row>
    <row r="9536" spans="1:6" x14ac:dyDescent="0.25">
      <c r="A9536" s="56">
        <v>38756</v>
      </c>
      <c r="E9536" s="56"/>
      <c r="F9536" s="56"/>
    </row>
    <row r="9537" spans="1:6" x14ac:dyDescent="0.25">
      <c r="A9537" s="56">
        <v>38757</v>
      </c>
      <c r="E9537" s="56"/>
      <c r="F9537" s="56"/>
    </row>
    <row r="9538" spans="1:6" x14ac:dyDescent="0.25">
      <c r="A9538" s="56">
        <v>38758</v>
      </c>
      <c r="E9538" s="56"/>
      <c r="F9538" s="56"/>
    </row>
    <row r="9539" spans="1:6" x14ac:dyDescent="0.25">
      <c r="A9539" s="56">
        <v>38759</v>
      </c>
      <c r="E9539" s="56"/>
      <c r="F9539" s="56"/>
    </row>
    <row r="9540" spans="1:6" x14ac:dyDescent="0.25">
      <c r="A9540" s="56">
        <v>38760</v>
      </c>
      <c r="E9540" s="56"/>
      <c r="F9540" s="56"/>
    </row>
    <row r="9541" spans="1:6" x14ac:dyDescent="0.25">
      <c r="A9541" s="56">
        <v>38761</v>
      </c>
      <c r="E9541" s="56"/>
      <c r="F9541" s="56"/>
    </row>
    <row r="9542" spans="1:6" x14ac:dyDescent="0.25">
      <c r="A9542" s="56">
        <v>38762</v>
      </c>
      <c r="E9542" s="56"/>
      <c r="F9542" s="56"/>
    </row>
    <row r="9543" spans="1:6" x14ac:dyDescent="0.25">
      <c r="A9543" s="56">
        <v>38763</v>
      </c>
      <c r="E9543" s="56"/>
      <c r="F9543" s="56"/>
    </row>
    <row r="9544" spans="1:6" x14ac:dyDescent="0.25">
      <c r="A9544" s="56">
        <v>38764</v>
      </c>
      <c r="E9544" s="56"/>
      <c r="F9544" s="56"/>
    </row>
    <row r="9545" spans="1:6" x14ac:dyDescent="0.25">
      <c r="A9545" s="56">
        <v>38765</v>
      </c>
      <c r="E9545" s="56"/>
      <c r="F9545" s="56"/>
    </row>
    <row r="9546" spans="1:6" x14ac:dyDescent="0.25">
      <c r="A9546" s="56">
        <v>38766</v>
      </c>
      <c r="E9546" s="56"/>
      <c r="F9546" s="56"/>
    </row>
    <row r="9547" spans="1:6" x14ac:dyDescent="0.25">
      <c r="A9547" s="56">
        <v>38767</v>
      </c>
      <c r="E9547" s="56"/>
      <c r="F9547" s="56"/>
    </row>
    <row r="9548" spans="1:6" x14ac:dyDescent="0.25">
      <c r="A9548" s="56">
        <v>38768</v>
      </c>
      <c r="E9548" s="56"/>
      <c r="F9548" s="56"/>
    </row>
    <row r="9549" spans="1:6" x14ac:dyDescent="0.25">
      <c r="A9549" s="56">
        <v>38769</v>
      </c>
      <c r="E9549" s="56"/>
      <c r="F9549" s="56"/>
    </row>
    <row r="9550" spans="1:6" x14ac:dyDescent="0.25">
      <c r="A9550" s="56">
        <v>38770</v>
      </c>
      <c r="E9550" s="56"/>
      <c r="F9550" s="56"/>
    </row>
    <row r="9551" spans="1:6" x14ac:dyDescent="0.25">
      <c r="A9551" s="56">
        <v>38771</v>
      </c>
      <c r="E9551" s="56"/>
      <c r="F9551" s="56"/>
    </row>
    <row r="9552" spans="1:6" x14ac:dyDescent="0.25">
      <c r="A9552" s="56">
        <v>38772</v>
      </c>
      <c r="E9552" s="56"/>
      <c r="F9552" s="56"/>
    </row>
    <row r="9553" spans="1:6" x14ac:dyDescent="0.25">
      <c r="A9553" s="56">
        <v>38773</v>
      </c>
      <c r="E9553" s="56"/>
      <c r="F9553" s="56"/>
    </row>
    <row r="9554" spans="1:6" x14ac:dyDescent="0.25">
      <c r="A9554" s="56">
        <v>38774</v>
      </c>
      <c r="E9554" s="56"/>
      <c r="F9554" s="56"/>
    </row>
    <row r="9555" spans="1:6" x14ac:dyDescent="0.25">
      <c r="A9555" s="56">
        <v>38775</v>
      </c>
      <c r="E9555" s="56"/>
      <c r="F9555" s="56"/>
    </row>
    <row r="9556" spans="1:6" x14ac:dyDescent="0.25">
      <c r="A9556" s="56">
        <v>38776</v>
      </c>
      <c r="E9556" s="56"/>
      <c r="F9556" s="56"/>
    </row>
    <row r="9557" spans="1:6" x14ac:dyDescent="0.25">
      <c r="A9557" s="56">
        <v>38777</v>
      </c>
      <c r="E9557" s="56"/>
      <c r="F9557" s="56"/>
    </row>
    <row r="9558" spans="1:6" x14ac:dyDescent="0.25">
      <c r="A9558" s="56">
        <v>38778</v>
      </c>
      <c r="E9558" s="56"/>
      <c r="F9558" s="56"/>
    </row>
    <row r="9559" spans="1:6" x14ac:dyDescent="0.25">
      <c r="A9559" s="56">
        <v>38779</v>
      </c>
      <c r="E9559" s="56"/>
      <c r="F9559" s="56"/>
    </row>
    <row r="9560" spans="1:6" x14ac:dyDescent="0.25">
      <c r="A9560" s="56">
        <v>38780</v>
      </c>
      <c r="E9560" s="56"/>
      <c r="F9560" s="56"/>
    </row>
    <row r="9561" spans="1:6" x14ac:dyDescent="0.25">
      <c r="A9561" s="56">
        <v>38781</v>
      </c>
      <c r="E9561" s="56"/>
      <c r="F9561" s="56"/>
    </row>
    <row r="9562" spans="1:6" x14ac:dyDescent="0.25">
      <c r="A9562" s="56">
        <v>38782</v>
      </c>
      <c r="E9562" s="56"/>
      <c r="F9562" s="56"/>
    </row>
    <row r="9563" spans="1:6" x14ac:dyDescent="0.25">
      <c r="A9563" s="56">
        <v>38783</v>
      </c>
      <c r="E9563" s="56"/>
      <c r="F9563" s="56"/>
    </row>
    <row r="9564" spans="1:6" x14ac:dyDescent="0.25">
      <c r="A9564" s="56">
        <v>38784</v>
      </c>
      <c r="E9564" s="56"/>
      <c r="F9564" s="56"/>
    </row>
    <row r="9565" spans="1:6" x14ac:dyDescent="0.25">
      <c r="A9565" s="56">
        <v>38785</v>
      </c>
      <c r="E9565" s="56"/>
      <c r="F9565" s="56"/>
    </row>
    <row r="9566" spans="1:6" x14ac:dyDescent="0.25">
      <c r="A9566" s="56">
        <v>38786</v>
      </c>
      <c r="E9566" s="56"/>
      <c r="F9566" s="56"/>
    </row>
    <row r="9567" spans="1:6" x14ac:dyDescent="0.25">
      <c r="A9567" s="56">
        <v>38787</v>
      </c>
      <c r="E9567" s="56"/>
      <c r="F9567" s="56"/>
    </row>
    <row r="9568" spans="1:6" x14ac:dyDescent="0.25">
      <c r="A9568" s="56">
        <v>38788</v>
      </c>
      <c r="E9568" s="56"/>
      <c r="F9568" s="56"/>
    </row>
    <row r="9569" spans="1:6" x14ac:dyDescent="0.25">
      <c r="A9569" s="56">
        <v>38789</v>
      </c>
      <c r="E9569" s="56"/>
      <c r="F9569" s="56"/>
    </row>
    <row r="9570" spans="1:6" x14ac:dyDescent="0.25">
      <c r="A9570" s="56">
        <v>38790</v>
      </c>
      <c r="E9570" s="56"/>
      <c r="F9570" s="56"/>
    </row>
    <row r="9571" spans="1:6" x14ac:dyDescent="0.25">
      <c r="A9571" s="56">
        <v>38791</v>
      </c>
      <c r="E9571" s="56"/>
      <c r="F9571" s="56"/>
    </row>
    <row r="9572" spans="1:6" x14ac:dyDescent="0.25">
      <c r="A9572" s="56">
        <v>38792</v>
      </c>
      <c r="E9572" s="56"/>
      <c r="F9572" s="56"/>
    </row>
    <row r="9573" spans="1:6" x14ac:dyDescent="0.25">
      <c r="A9573" s="56">
        <v>38793</v>
      </c>
      <c r="E9573" s="56"/>
      <c r="F9573" s="56"/>
    </row>
    <row r="9574" spans="1:6" x14ac:dyDescent="0.25">
      <c r="A9574" s="56">
        <v>38794</v>
      </c>
      <c r="E9574" s="56"/>
      <c r="F9574" s="56"/>
    </row>
    <row r="9575" spans="1:6" x14ac:dyDescent="0.25">
      <c r="A9575" s="56">
        <v>38795</v>
      </c>
      <c r="E9575" s="56"/>
      <c r="F9575" s="56"/>
    </row>
    <row r="9576" spans="1:6" x14ac:dyDescent="0.25">
      <c r="A9576" s="56">
        <v>38796</v>
      </c>
      <c r="E9576" s="56"/>
      <c r="F9576" s="56"/>
    </row>
    <row r="9577" spans="1:6" x14ac:dyDescent="0.25">
      <c r="A9577" s="56">
        <v>38797</v>
      </c>
      <c r="E9577" s="56"/>
      <c r="F9577" s="56"/>
    </row>
    <row r="9578" spans="1:6" x14ac:dyDescent="0.25">
      <c r="A9578" s="56">
        <v>38798</v>
      </c>
      <c r="E9578" s="56"/>
      <c r="F9578" s="56"/>
    </row>
    <row r="9579" spans="1:6" x14ac:dyDescent="0.25">
      <c r="A9579" s="56">
        <v>38799</v>
      </c>
      <c r="E9579" s="56"/>
      <c r="F9579" s="56"/>
    </row>
    <row r="9580" spans="1:6" x14ac:dyDescent="0.25">
      <c r="A9580" s="56">
        <v>38800</v>
      </c>
      <c r="E9580" s="56"/>
      <c r="F9580" s="56"/>
    </row>
    <row r="9581" spans="1:6" x14ac:dyDescent="0.25">
      <c r="A9581" s="56">
        <v>38801</v>
      </c>
      <c r="E9581" s="56"/>
      <c r="F9581" s="56"/>
    </row>
    <row r="9582" spans="1:6" x14ac:dyDescent="0.25">
      <c r="A9582" s="56">
        <v>38802</v>
      </c>
      <c r="E9582" s="56"/>
      <c r="F9582" s="56"/>
    </row>
    <row r="9583" spans="1:6" x14ac:dyDescent="0.25">
      <c r="A9583" s="56">
        <v>38803</v>
      </c>
      <c r="E9583" s="56"/>
      <c r="F9583" s="56"/>
    </row>
    <row r="9584" spans="1:6" x14ac:dyDescent="0.25">
      <c r="A9584" s="56">
        <v>38804</v>
      </c>
      <c r="E9584" s="56"/>
      <c r="F9584" s="56"/>
    </row>
    <row r="9585" spans="1:6" x14ac:dyDescent="0.25">
      <c r="A9585" s="56">
        <v>38805</v>
      </c>
      <c r="E9585" s="56"/>
      <c r="F9585" s="56"/>
    </row>
    <row r="9586" spans="1:6" x14ac:dyDescent="0.25">
      <c r="A9586" s="56">
        <v>38806</v>
      </c>
      <c r="E9586" s="56"/>
      <c r="F9586" s="56"/>
    </row>
    <row r="9587" spans="1:6" x14ac:dyDescent="0.25">
      <c r="A9587" s="56">
        <v>38807</v>
      </c>
      <c r="E9587" s="56"/>
      <c r="F9587" s="56"/>
    </row>
    <row r="9588" spans="1:6" x14ac:dyDescent="0.25">
      <c r="A9588" s="56">
        <v>38808</v>
      </c>
      <c r="E9588" s="56"/>
      <c r="F9588" s="56"/>
    </row>
    <row r="9589" spans="1:6" x14ac:dyDescent="0.25">
      <c r="A9589" s="56">
        <v>38809</v>
      </c>
      <c r="E9589" s="56"/>
      <c r="F9589" s="56"/>
    </row>
    <row r="9590" spans="1:6" x14ac:dyDescent="0.25">
      <c r="A9590" s="56">
        <v>38810</v>
      </c>
      <c r="E9590" s="56"/>
      <c r="F9590" s="56"/>
    </row>
    <row r="9591" spans="1:6" x14ac:dyDescent="0.25">
      <c r="A9591" s="56">
        <v>38811</v>
      </c>
      <c r="E9591" s="56"/>
      <c r="F9591" s="56"/>
    </row>
    <row r="9592" spans="1:6" x14ac:dyDescent="0.25">
      <c r="A9592" s="56">
        <v>38812</v>
      </c>
      <c r="E9592" s="56"/>
      <c r="F9592" s="56"/>
    </row>
    <row r="9593" spans="1:6" x14ac:dyDescent="0.25">
      <c r="A9593" s="56">
        <v>38813</v>
      </c>
      <c r="E9593" s="56"/>
      <c r="F9593" s="56"/>
    </row>
    <row r="9594" spans="1:6" x14ac:dyDescent="0.25">
      <c r="A9594" s="56">
        <v>38814</v>
      </c>
      <c r="E9594" s="56"/>
      <c r="F9594" s="56"/>
    </row>
    <row r="9595" spans="1:6" x14ac:dyDescent="0.25">
      <c r="A9595" s="56">
        <v>38815</v>
      </c>
      <c r="E9595" s="56"/>
      <c r="F9595" s="56"/>
    </row>
    <row r="9596" spans="1:6" x14ac:dyDescent="0.25">
      <c r="A9596" s="56">
        <v>38816</v>
      </c>
      <c r="E9596" s="56"/>
      <c r="F9596" s="56"/>
    </row>
    <row r="9597" spans="1:6" x14ac:dyDescent="0.25">
      <c r="A9597" s="56">
        <v>38817</v>
      </c>
      <c r="E9597" s="56"/>
      <c r="F9597" s="56"/>
    </row>
    <row r="9598" spans="1:6" x14ac:dyDescent="0.25">
      <c r="A9598" s="56">
        <v>38818</v>
      </c>
      <c r="E9598" s="56"/>
      <c r="F9598" s="56"/>
    </row>
    <row r="9599" spans="1:6" x14ac:dyDescent="0.25">
      <c r="A9599" s="56">
        <v>38819</v>
      </c>
      <c r="E9599" s="56"/>
      <c r="F9599" s="56"/>
    </row>
    <row r="9600" spans="1:6" x14ac:dyDescent="0.25">
      <c r="A9600" s="56">
        <v>38820</v>
      </c>
      <c r="E9600" s="56"/>
      <c r="F9600" s="56"/>
    </row>
    <row r="9601" spans="1:6" x14ac:dyDescent="0.25">
      <c r="A9601" s="56">
        <v>38821</v>
      </c>
      <c r="E9601" s="56"/>
      <c r="F9601" s="56"/>
    </row>
    <row r="9602" spans="1:6" x14ac:dyDescent="0.25">
      <c r="A9602" s="56">
        <v>38822</v>
      </c>
      <c r="E9602" s="56"/>
      <c r="F9602" s="56"/>
    </row>
    <row r="9603" spans="1:6" x14ac:dyDescent="0.25">
      <c r="A9603" s="56">
        <v>38823</v>
      </c>
      <c r="E9603" s="56"/>
      <c r="F9603" s="56"/>
    </row>
    <row r="9604" spans="1:6" x14ac:dyDescent="0.25">
      <c r="A9604" s="56">
        <v>38824</v>
      </c>
      <c r="E9604" s="56"/>
      <c r="F9604" s="56"/>
    </row>
    <row r="9605" spans="1:6" x14ac:dyDescent="0.25">
      <c r="A9605" s="56">
        <v>38825</v>
      </c>
      <c r="E9605" s="56"/>
      <c r="F9605" s="56"/>
    </row>
    <row r="9606" spans="1:6" x14ac:dyDescent="0.25">
      <c r="A9606" s="56">
        <v>38826</v>
      </c>
      <c r="E9606" s="56"/>
      <c r="F9606" s="56"/>
    </row>
    <row r="9607" spans="1:6" x14ac:dyDescent="0.25">
      <c r="A9607" s="56">
        <v>38827</v>
      </c>
      <c r="E9607" s="56"/>
      <c r="F9607" s="56"/>
    </row>
    <row r="9608" spans="1:6" x14ac:dyDescent="0.25">
      <c r="A9608" s="56">
        <v>38828</v>
      </c>
      <c r="E9608" s="56"/>
      <c r="F9608" s="56"/>
    </row>
    <row r="9609" spans="1:6" x14ac:dyDescent="0.25">
      <c r="A9609" s="56">
        <v>38829</v>
      </c>
      <c r="E9609" s="56"/>
      <c r="F9609" s="56"/>
    </row>
    <row r="9610" spans="1:6" x14ac:dyDescent="0.25">
      <c r="A9610" s="56">
        <v>38830</v>
      </c>
      <c r="E9610" s="56"/>
      <c r="F9610" s="56"/>
    </row>
    <row r="9611" spans="1:6" x14ac:dyDescent="0.25">
      <c r="A9611" s="56">
        <v>38831</v>
      </c>
      <c r="E9611" s="56"/>
      <c r="F9611" s="56"/>
    </row>
    <row r="9612" spans="1:6" x14ac:dyDescent="0.25">
      <c r="A9612" s="56">
        <v>38832</v>
      </c>
      <c r="E9612" s="56"/>
      <c r="F9612" s="56"/>
    </row>
    <row r="9613" spans="1:6" x14ac:dyDescent="0.25">
      <c r="A9613" s="56">
        <v>38833</v>
      </c>
      <c r="E9613" s="56"/>
      <c r="F9613" s="56"/>
    </row>
    <row r="9614" spans="1:6" x14ac:dyDescent="0.25">
      <c r="A9614" s="56">
        <v>38834</v>
      </c>
      <c r="E9614" s="56"/>
      <c r="F9614" s="56"/>
    </row>
    <row r="9615" spans="1:6" x14ac:dyDescent="0.25">
      <c r="A9615" s="56">
        <v>38835</v>
      </c>
      <c r="E9615" s="56"/>
      <c r="F9615" s="56"/>
    </row>
    <row r="9616" spans="1:6" x14ac:dyDescent="0.25">
      <c r="A9616" s="56">
        <v>38836</v>
      </c>
      <c r="E9616" s="56"/>
      <c r="F9616" s="56"/>
    </row>
    <row r="9617" spans="1:6" x14ac:dyDescent="0.25">
      <c r="A9617" s="56">
        <v>38837</v>
      </c>
      <c r="E9617" s="56"/>
      <c r="F9617" s="56"/>
    </row>
    <row r="9618" spans="1:6" x14ac:dyDescent="0.25">
      <c r="A9618" s="56">
        <v>38838</v>
      </c>
      <c r="E9618" s="56"/>
      <c r="F9618" s="56"/>
    </row>
    <row r="9619" spans="1:6" x14ac:dyDescent="0.25">
      <c r="A9619" s="56">
        <v>38839</v>
      </c>
      <c r="E9619" s="56"/>
      <c r="F9619" s="56"/>
    </row>
    <row r="9620" spans="1:6" x14ac:dyDescent="0.25">
      <c r="A9620" s="56">
        <v>38840</v>
      </c>
      <c r="E9620" s="56"/>
      <c r="F9620" s="56"/>
    </row>
    <row r="9621" spans="1:6" x14ac:dyDescent="0.25">
      <c r="A9621" s="56">
        <v>38841</v>
      </c>
      <c r="E9621" s="56"/>
      <c r="F9621" s="56"/>
    </row>
    <row r="9622" spans="1:6" x14ac:dyDescent="0.25">
      <c r="A9622" s="56">
        <v>38842</v>
      </c>
      <c r="E9622" s="56"/>
      <c r="F9622" s="56"/>
    </row>
    <row r="9623" spans="1:6" x14ac:dyDescent="0.25">
      <c r="A9623" s="56">
        <v>38843</v>
      </c>
      <c r="E9623" s="56"/>
      <c r="F9623" s="56"/>
    </row>
    <row r="9624" spans="1:6" x14ac:dyDescent="0.25">
      <c r="A9624" s="56">
        <v>38844</v>
      </c>
      <c r="E9624" s="56"/>
      <c r="F9624" s="56"/>
    </row>
    <row r="9625" spans="1:6" x14ac:dyDescent="0.25">
      <c r="A9625" s="56">
        <v>38845</v>
      </c>
      <c r="E9625" s="56"/>
      <c r="F9625" s="56"/>
    </row>
    <row r="9626" spans="1:6" x14ac:dyDescent="0.25">
      <c r="A9626" s="56">
        <v>38846</v>
      </c>
      <c r="E9626" s="56"/>
      <c r="F9626" s="56"/>
    </row>
    <row r="9627" spans="1:6" x14ac:dyDescent="0.25">
      <c r="A9627" s="56">
        <v>38847</v>
      </c>
      <c r="E9627" s="56"/>
      <c r="F9627" s="56"/>
    </row>
    <row r="9628" spans="1:6" x14ac:dyDescent="0.25">
      <c r="A9628" s="56">
        <v>38848</v>
      </c>
      <c r="E9628" s="56"/>
      <c r="F9628" s="56"/>
    </row>
    <row r="9629" spans="1:6" x14ac:dyDescent="0.25">
      <c r="A9629" s="56">
        <v>38849</v>
      </c>
      <c r="E9629" s="56"/>
      <c r="F9629" s="56"/>
    </row>
    <row r="9630" spans="1:6" x14ac:dyDescent="0.25">
      <c r="A9630" s="56">
        <v>38850</v>
      </c>
      <c r="E9630" s="56"/>
      <c r="F9630" s="56"/>
    </row>
    <row r="9631" spans="1:6" x14ac:dyDescent="0.25">
      <c r="A9631" s="56">
        <v>38851</v>
      </c>
      <c r="E9631" s="56"/>
      <c r="F9631" s="56"/>
    </row>
    <row r="9632" spans="1:6" x14ac:dyDescent="0.25">
      <c r="A9632" s="56">
        <v>38852</v>
      </c>
      <c r="E9632" s="56"/>
      <c r="F9632" s="56"/>
    </row>
    <row r="9633" spans="1:6" x14ac:dyDescent="0.25">
      <c r="A9633" s="56">
        <v>38853</v>
      </c>
      <c r="E9633" s="56"/>
      <c r="F9633" s="56"/>
    </row>
    <row r="9634" spans="1:6" x14ac:dyDescent="0.25">
      <c r="A9634" s="56">
        <v>38854</v>
      </c>
      <c r="E9634" s="56"/>
      <c r="F9634" s="56"/>
    </row>
    <row r="9635" spans="1:6" x14ac:dyDescent="0.25">
      <c r="A9635" s="56">
        <v>38855</v>
      </c>
      <c r="E9635" s="56"/>
      <c r="F9635" s="56"/>
    </row>
    <row r="9636" spans="1:6" x14ac:dyDescent="0.25">
      <c r="A9636" s="56">
        <v>38856</v>
      </c>
      <c r="E9636" s="56"/>
      <c r="F9636" s="56"/>
    </row>
    <row r="9637" spans="1:6" x14ac:dyDescent="0.25">
      <c r="A9637" s="56">
        <v>38857</v>
      </c>
      <c r="E9637" s="56"/>
      <c r="F9637" s="56"/>
    </row>
    <row r="9638" spans="1:6" x14ac:dyDescent="0.25">
      <c r="A9638" s="56">
        <v>38858</v>
      </c>
      <c r="E9638" s="56"/>
      <c r="F9638" s="56"/>
    </row>
    <row r="9639" spans="1:6" x14ac:dyDescent="0.25">
      <c r="A9639" s="56">
        <v>38859</v>
      </c>
      <c r="E9639" s="56"/>
      <c r="F9639" s="56"/>
    </row>
    <row r="9640" spans="1:6" x14ac:dyDescent="0.25">
      <c r="A9640" s="56">
        <v>38860</v>
      </c>
      <c r="E9640" s="56"/>
      <c r="F9640" s="56"/>
    </row>
    <row r="9641" spans="1:6" x14ac:dyDescent="0.25">
      <c r="A9641" s="56">
        <v>38861</v>
      </c>
      <c r="E9641" s="56"/>
      <c r="F9641" s="56"/>
    </row>
    <row r="9642" spans="1:6" x14ac:dyDescent="0.25">
      <c r="A9642" s="56">
        <v>38862</v>
      </c>
      <c r="E9642" s="56"/>
      <c r="F9642" s="56"/>
    </row>
    <row r="9643" spans="1:6" x14ac:dyDescent="0.25">
      <c r="A9643" s="56">
        <v>38863</v>
      </c>
      <c r="E9643" s="56"/>
      <c r="F9643" s="56"/>
    </row>
    <row r="9644" spans="1:6" x14ac:dyDescent="0.25">
      <c r="A9644" s="56">
        <v>38864</v>
      </c>
      <c r="E9644" s="56"/>
      <c r="F9644" s="56"/>
    </row>
    <row r="9645" spans="1:6" x14ac:dyDescent="0.25">
      <c r="A9645" s="56">
        <v>38865</v>
      </c>
      <c r="E9645" s="56"/>
      <c r="F9645" s="56"/>
    </row>
    <row r="9646" spans="1:6" x14ac:dyDescent="0.25">
      <c r="A9646" s="56">
        <v>38866</v>
      </c>
      <c r="E9646" s="56"/>
      <c r="F9646" s="56"/>
    </row>
    <row r="9647" spans="1:6" x14ac:dyDescent="0.25">
      <c r="A9647" s="56">
        <v>38867</v>
      </c>
      <c r="E9647" s="56"/>
      <c r="F9647" s="56"/>
    </row>
    <row r="9648" spans="1:6" x14ac:dyDescent="0.25">
      <c r="A9648" s="56">
        <v>38868</v>
      </c>
      <c r="E9648" s="56"/>
      <c r="F9648" s="56"/>
    </row>
    <row r="9649" spans="1:6" x14ac:dyDescent="0.25">
      <c r="A9649" s="56">
        <v>38869</v>
      </c>
      <c r="E9649" s="56"/>
      <c r="F9649" s="56"/>
    </row>
    <row r="9650" spans="1:6" x14ac:dyDescent="0.25">
      <c r="A9650" s="56">
        <v>38870</v>
      </c>
      <c r="E9650" s="56"/>
      <c r="F9650" s="56"/>
    </row>
    <row r="9651" spans="1:6" x14ac:dyDescent="0.25">
      <c r="A9651" s="56">
        <v>38871</v>
      </c>
      <c r="E9651" s="56"/>
      <c r="F9651" s="56"/>
    </row>
    <row r="9652" spans="1:6" x14ac:dyDescent="0.25">
      <c r="A9652" s="56">
        <v>38872</v>
      </c>
      <c r="E9652" s="56"/>
      <c r="F9652" s="56"/>
    </row>
    <row r="9653" spans="1:6" x14ac:dyDescent="0.25">
      <c r="A9653" s="56">
        <v>38873</v>
      </c>
      <c r="E9653" s="56"/>
      <c r="F9653" s="56"/>
    </row>
    <row r="9654" spans="1:6" x14ac:dyDescent="0.25">
      <c r="A9654" s="56">
        <v>38874</v>
      </c>
      <c r="E9654" s="56"/>
      <c r="F9654" s="56"/>
    </row>
    <row r="9655" spans="1:6" x14ac:dyDescent="0.25">
      <c r="A9655" s="56">
        <v>38875</v>
      </c>
      <c r="E9655" s="56"/>
      <c r="F9655" s="56"/>
    </row>
    <row r="9656" spans="1:6" x14ac:dyDescent="0.25">
      <c r="A9656" s="56">
        <v>38876</v>
      </c>
      <c r="E9656" s="56"/>
      <c r="F9656" s="56"/>
    </row>
    <row r="9657" spans="1:6" x14ac:dyDescent="0.25">
      <c r="A9657" s="56">
        <v>38877</v>
      </c>
      <c r="E9657" s="56"/>
      <c r="F9657" s="56"/>
    </row>
    <row r="9658" spans="1:6" x14ac:dyDescent="0.25">
      <c r="A9658" s="56">
        <v>38878</v>
      </c>
      <c r="E9658" s="56"/>
      <c r="F9658" s="56"/>
    </row>
    <row r="9659" spans="1:6" x14ac:dyDescent="0.25">
      <c r="A9659" s="56">
        <v>38879</v>
      </c>
      <c r="E9659" s="56"/>
      <c r="F9659" s="56"/>
    </row>
    <row r="9660" spans="1:6" x14ac:dyDescent="0.25">
      <c r="A9660" s="56">
        <v>38880</v>
      </c>
      <c r="E9660" s="56"/>
      <c r="F9660" s="56"/>
    </row>
    <row r="9661" spans="1:6" x14ac:dyDescent="0.25">
      <c r="A9661" s="56">
        <v>38881</v>
      </c>
      <c r="E9661" s="56"/>
      <c r="F9661" s="56"/>
    </row>
    <row r="9662" spans="1:6" x14ac:dyDescent="0.25">
      <c r="A9662" s="56">
        <v>38882</v>
      </c>
      <c r="E9662" s="56"/>
      <c r="F9662" s="56"/>
    </row>
    <row r="9663" spans="1:6" x14ac:dyDescent="0.25">
      <c r="A9663" s="56">
        <v>38883</v>
      </c>
      <c r="E9663" s="56"/>
      <c r="F9663" s="56"/>
    </row>
    <row r="9664" spans="1:6" x14ac:dyDescent="0.25">
      <c r="A9664" s="56">
        <v>38884</v>
      </c>
      <c r="E9664" s="56"/>
      <c r="F9664" s="56"/>
    </row>
    <row r="9665" spans="1:6" x14ac:dyDescent="0.25">
      <c r="A9665" s="56">
        <v>38885</v>
      </c>
      <c r="E9665" s="56"/>
      <c r="F9665" s="56"/>
    </row>
    <row r="9666" spans="1:6" x14ac:dyDescent="0.25">
      <c r="A9666" s="56">
        <v>38886</v>
      </c>
      <c r="E9666" s="56"/>
      <c r="F9666" s="56"/>
    </row>
    <row r="9667" spans="1:6" x14ac:dyDescent="0.25">
      <c r="A9667" s="56">
        <v>38887</v>
      </c>
      <c r="E9667" s="56"/>
      <c r="F9667" s="56"/>
    </row>
    <row r="9668" spans="1:6" x14ac:dyDescent="0.25">
      <c r="A9668" s="56">
        <v>38888</v>
      </c>
      <c r="E9668" s="56"/>
      <c r="F9668" s="56"/>
    </row>
    <row r="9669" spans="1:6" x14ac:dyDescent="0.25">
      <c r="A9669" s="56">
        <v>38889</v>
      </c>
      <c r="E9669" s="56"/>
      <c r="F9669" s="56"/>
    </row>
    <row r="9670" spans="1:6" x14ac:dyDescent="0.25">
      <c r="A9670" s="56">
        <v>38890</v>
      </c>
      <c r="E9670" s="56"/>
      <c r="F9670" s="56"/>
    </row>
    <row r="9671" spans="1:6" x14ac:dyDescent="0.25">
      <c r="A9671" s="56">
        <v>38891</v>
      </c>
      <c r="E9671" s="56"/>
      <c r="F9671" s="56"/>
    </row>
    <row r="9672" spans="1:6" x14ac:dyDescent="0.25">
      <c r="A9672" s="56">
        <v>38892</v>
      </c>
      <c r="E9672" s="56"/>
      <c r="F9672" s="56"/>
    </row>
    <row r="9673" spans="1:6" x14ac:dyDescent="0.25">
      <c r="A9673" s="56">
        <v>38893</v>
      </c>
      <c r="E9673" s="56"/>
      <c r="F9673" s="56"/>
    </row>
    <row r="9674" spans="1:6" x14ac:dyDescent="0.25">
      <c r="A9674" s="56">
        <v>38894</v>
      </c>
      <c r="E9674" s="56"/>
      <c r="F9674" s="56"/>
    </row>
    <row r="9675" spans="1:6" x14ac:dyDescent="0.25">
      <c r="A9675" s="56">
        <v>38895</v>
      </c>
      <c r="E9675" s="56"/>
      <c r="F9675" s="56"/>
    </row>
    <row r="9676" spans="1:6" x14ac:dyDescent="0.25">
      <c r="A9676" s="56">
        <v>38896</v>
      </c>
      <c r="E9676" s="56"/>
      <c r="F9676" s="56"/>
    </row>
    <row r="9677" spans="1:6" x14ac:dyDescent="0.25">
      <c r="A9677" s="56">
        <v>38897</v>
      </c>
      <c r="E9677" s="56"/>
      <c r="F9677" s="56"/>
    </row>
    <row r="9678" spans="1:6" x14ac:dyDescent="0.25">
      <c r="A9678" s="56">
        <v>38898</v>
      </c>
      <c r="E9678" s="56"/>
      <c r="F9678" s="56"/>
    </row>
    <row r="9679" spans="1:6" x14ac:dyDescent="0.25">
      <c r="A9679" s="56">
        <v>38899</v>
      </c>
      <c r="E9679" s="56"/>
      <c r="F9679" s="56"/>
    </row>
    <row r="9680" spans="1:6" x14ac:dyDescent="0.25">
      <c r="A9680" s="56">
        <v>38900</v>
      </c>
      <c r="E9680" s="56"/>
      <c r="F9680" s="56"/>
    </row>
    <row r="9681" spans="1:6" x14ac:dyDescent="0.25">
      <c r="A9681" s="56">
        <v>38901</v>
      </c>
      <c r="E9681" s="56"/>
      <c r="F9681" s="56"/>
    </row>
    <row r="9682" spans="1:6" x14ac:dyDescent="0.25">
      <c r="A9682" s="56">
        <v>38902</v>
      </c>
      <c r="E9682" s="56"/>
      <c r="F9682" s="56"/>
    </row>
    <row r="9683" spans="1:6" x14ac:dyDescent="0.25">
      <c r="A9683" s="56">
        <v>38903</v>
      </c>
      <c r="E9683" s="56"/>
      <c r="F9683" s="56"/>
    </row>
    <row r="9684" spans="1:6" x14ac:dyDescent="0.25">
      <c r="A9684" s="56">
        <v>38904</v>
      </c>
      <c r="E9684" s="56"/>
      <c r="F9684" s="56"/>
    </row>
    <row r="9685" spans="1:6" x14ac:dyDescent="0.25">
      <c r="A9685" s="56">
        <v>38905</v>
      </c>
      <c r="E9685" s="56"/>
      <c r="F9685" s="56"/>
    </row>
    <row r="9686" spans="1:6" x14ac:dyDescent="0.25">
      <c r="A9686" s="56">
        <v>38906</v>
      </c>
      <c r="E9686" s="56"/>
      <c r="F9686" s="56"/>
    </row>
    <row r="9687" spans="1:6" x14ac:dyDescent="0.25">
      <c r="A9687" s="56">
        <v>38907</v>
      </c>
      <c r="E9687" s="56"/>
      <c r="F9687" s="56"/>
    </row>
    <row r="9688" spans="1:6" x14ac:dyDescent="0.25">
      <c r="A9688" s="56">
        <v>38908</v>
      </c>
      <c r="E9688" s="56"/>
      <c r="F9688" s="56"/>
    </row>
    <row r="9689" spans="1:6" x14ac:dyDescent="0.25">
      <c r="A9689" s="56">
        <v>38909</v>
      </c>
      <c r="E9689" s="56"/>
      <c r="F9689" s="56"/>
    </row>
    <row r="9690" spans="1:6" x14ac:dyDescent="0.25">
      <c r="A9690" s="56">
        <v>38910</v>
      </c>
      <c r="E9690" s="56"/>
      <c r="F9690" s="56"/>
    </row>
    <row r="9691" spans="1:6" x14ac:dyDescent="0.25">
      <c r="A9691" s="56">
        <v>38911</v>
      </c>
      <c r="E9691" s="56"/>
      <c r="F9691" s="56"/>
    </row>
    <row r="9692" spans="1:6" x14ac:dyDescent="0.25">
      <c r="A9692" s="56">
        <v>38912</v>
      </c>
      <c r="E9692" s="56"/>
      <c r="F9692" s="56"/>
    </row>
    <row r="9693" spans="1:6" x14ac:dyDescent="0.25">
      <c r="A9693" s="56">
        <v>38913</v>
      </c>
      <c r="E9693" s="56"/>
      <c r="F9693" s="56"/>
    </row>
    <row r="9694" spans="1:6" x14ac:dyDescent="0.25">
      <c r="A9694" s="56">
        <v>38914</v>
      </c>
      <c r="E9694" s="56"/>
      <c r="F9694" s="56"/>
    </row>
    <row r="9695" spans="1:6" x14ac:dyDescent="0.25">
      <c r="A9695" s="56">
        <v>38915</v>
      </c>
      <c r="E9695" s="56"/>
      <c r="F9695" s="56"/>
    </row>
    <row r="9696" spans="1:6" x14ac:dyDescent="0.25">
      <c r="A9696" s="56">
        <v>38916</v>
      </c>
      <c r="E9696" s="56"/>
      <c r="F9696" s="56"/>
    </row>
    <row r="9697" spans="1:6" x14ac:dyDescent="0.25">
      <c r="A9697" s="56">
        <v>38917</v>
      </c>
      <c r="E9697" s="56"/>
      <c r="F9697" s="56"/>
    </row>
    <row r="9698" spans="1:6" x14ac:dyDescent="0.25">
      <c r="A9698" s="56">
        <v>38918</v>
      </c>
      <c r="E9698" s="56"/>
      <c r="F9698" s="56"/>
    </row>
    <row r="9699" spans="1:6" x14ac:dyDescent="0.25">
      <c r="A9699" s="56">
        <v>38919</v>
      </c>
      <c r="E9699" s="56"/>
      <c r="F9699" s="56"/>
    </row>
    <row r="9700" spans="1:6" x14ac:dyDescent="0.25">
      <c r="A9700" s="56">
        <v>38920</v>
      </c>
      <c r="E9700" s="56"/>
      <c r="F9700" s="56"/>
    </row>
    <row r="9701" spans="1:6" x14ac:dyDescent="0.25">
      <c r="A9701" s="56">
        <v>38921</v>
      </c>
      <c r="E9701" s="56"/>
      <c r="F9701" s="56"/>
    </row>
    <row r="9702" spans="1:6" x14ac:dyDescent="0.25">
      <c r="A9702" s="56">
        <v>38922</v>
      </c>
      <c r="E9702" s="56"/>
      <c r="F9702" s="56"/>
    </row>
    <row r="9703" spans="1:6" x14ac:dyDescent="0.25">
      <c r="A9703" s="56">
        <v>38923</v>
      </c>
      <c r="E9703" s="56"/>
      <c r="F9703" s="56"/>
    </row>
    <row r="9704" spans="1:6" x14ac:dyDescent="0.25">
      <c r="A9704" s="56">
        <v>38924</v>
      </c>
      <c r="E9704" s="56"/>
      <c r="F9704" s="56"/>
    </row>
    <row r="9705" spans="1:6" x14ac:dyDescent="0.25">
      <c r="A9705" s="56">
        <v>38925</v>
      </c>
      <c r="E9705" s="56"/>
      <c r="F9705" s="56"/>
    </row>
    <row r="9706" spans="1:6" x14ac:dyDescent="0.25">
      <c r="A9706" s="56">
        <v>38926</v>
      </c>
      <c r="E9706" s="56"/>
      <c r="F9706" s="56"/>
    </row>
    <row r="9707" spans="1:6" x14ac:dyDescent="0.25">
      <c r="A9707" s="56">
        <v>38927</v>
      </c>
      <c r="E9707" s="56"/>
      <c r="F9707" s="56"/>
    </row>
    <row r="9708" spans="1:6" x14ac:dyDescent="0.25">
      <c r="A9708" s="56">
        <v>38928</v>
      </c>
      <c r="E9708" s="56"/>
      <c r="F9708" s="56"/>
    </row>
    <row r="9709" spans="1:6" x14ac:dyDescent="0.25">
      <c r="A9709" s="56">
        <v>38929</v>
      </c>
      <c r="E9709" s="56"/>
      <c r="F9709" s="56"/>
    </row>
    <row r="9710" spans="1:6" x14ac:dyDescent="0.25">
      <c r="A9710" s="56">
        <v>38930</v>
      </c>
      <c r="E9710" s="56"/>
      <c r="F9710" s="56"/>
    </row>
    <row r="9711" spans="1:6" x14ac:dyDescent="0.25">
      <c r="A9711" s="56">
        <v>38931</v>
      </c>
      <c r="E9711" s="56"/>
      <c r="F9711" s="56"/>
    </row>
    <row r="9712" spans="1:6" x14ac:dyDescent="0.25">
      <c r="A9712" s="56">
        <v>38932</v>
      </c>
      <c r="E9712" s="56"/>
      <c r="F9712" s="56"/>
    </row>
    <row r="9713" spans="1:6" x14ac:dyDescent="0.25">
      <c r="A9713" s="56">
        <v>38933</v>
      </c>
      <c r="E9713" s="56"/>
      <c r="F9713" s="56"/>
    </row>
    <row r="9714" spans="1:6" x14ac:dyDescent="0.25">
      <c r="A9714" s="56">
        <v>38934</v>
      </c>
      <c r="E9714" s="56"/>
      <c r="F9714" s="56"/>
    </row>
    <row r="9715" spans="1:6" x14ac:dyDescent="0.25">
      <c r="A9715" s="56">
        <v>38935</v>
      </c>
      <c r="E9715" s="56"/>
      <c r="F9715" s="56"/>
    </row>
    <row r="9716" spans="1:6" x14ac:dyDescent="0.25">
      <c r="A9716" s="56">
        <v>38936</v>
      </c>
      <c r="E9716" s="56"/>
      <c r="F9716" s="56"/>
    </row>
    <row r="9717" spans="1:6" x14ac:dyDescent="0.25">
      <c r="A9717" s="56">
        <v>38937</v>
      </c>
      <c r="E9717" s="56"/>
      <c r="F9717" s="56"/>
    </row>
    <row r="9718" spans="1:6" x14ac:dyDescent="0.25">
      <c r="A9718" s="56">
        <v>38938</v>
      </c>
      <c r="E9718" s="56"/>
      <c r="F9718" s="56"/>
    </row>
    <row r="9719" spans="1:6" x14ac:dyDescent="0.25">
      <c r="A9719" s="56">
        <v>38939</v>
      </c>
      <c r="E9719" s="56"/>
      <c r="F9719" s="56"/>
    </row>
    <row r="9720" spans="1:6" x14ac:dyDescent="0.25">
      <c r="A9720" s="56">
        <v>38940</v>
      </c>
      <c r="E9720" s="56"/>
      <c r="F9720" s="56"/>
    </row>
    <row r="9721" spans="1:6" x14ac:dyDescent="0.25">
      <c r="A9721" s="56">
        <v>38941</v>
      </c>
      <c r="E9721" s="56"/>
      <c r="F9721" s="56"/>
    </row>
    <row r="9722" spans="1:6" x14ac:dyDescent="0.25">
      <c r="A9722" s="56">
        <v>38942</v>
      </c>
      <c r="E9722" s="56"/>
      <c r="F9722" s="56"/>
    </row>
    <row r="9723" spans="1:6" x14ac:dyDescent="0.25">
      <c r="A9723" s="56">
        <v>38943</v>
      </c>
      <c r="E9723" s="56"/>
      <c r="F9723" s="56"/>
    </row>
    <row r="9724" spans="1:6" x14ac:dyDescent="0.25">
      <c r="A9724" s="56">
        <v>38944</v>
      </c>
      <c r="E9724" s="56"/>
      <c r="F9724" s="56"/>
    </row>
    <row r="9725" spans="1:6" x14ac:dyDescent="0.25">
      <c r="A9725" s="56">
        <v>38945</v>
      </c>
      <c r="E9725" s="56"/>
      <c r="F9725" s="56"/>
    </row>
    <row r="9726" spans="1:6" x14ac:dyDescent="0.25">
      <c r="A9726" s="56">
        <v>38946</v>
      </c>
      <c r="E9726" s="56"/>
      <c r="F9726" s="56"/>
    </row>
    <row r="9727" spans="1:6" x14ac:dyDescent="0.25">
      <c r="A9727" s="56">
        <v>38947</v>
      </c>
      <c r="E9727" s="56"/>
      <c r="F9727" s="56"/>
    </row>
    <row r="9728" spans="1:6" x14ac:dyDescent="0.25">
      <c r="A9728" s="56">
        <v>38948</v>
      </c>
      <c r="E9728" s="56"/>
      <c r="F9728" s="56"/>
    </row>
    <row r="9729" spans="1:6" x14ac:dyDescent="0.25">
      <c r="A9729" s="56">
        <v>38949</v>
      </c>
      <c r="E9729" s="56"/>
      <c r="F9729" s="56"/>
    </row>
    <row r="9730" spans="1:6" x14ac:dyDescent="0.25">
      <c r="A9730" s="56">
        <v>38950</v>
      </c>
      <c r="E9730" s="56"/>
      <c r="F9730" s="56"/>
    </row>
    <row r="9731" spans="1:6" x14ac:dyDescent="0.25">
      <c r="A9731" s="56">
        <v>38951</v>
      </c>
      <c r="E9731" s="56"/>
      <c r="F9731" s="56"/>
    </row>
    <row r="9732" spans="1:6" x14ac:dyDescent="0.25">
      <c r="A9732" s="56">
        <v>38952</v>
      </c>
      <c r="E9732" s="56"/>
      <c r="F9732" s="56"/>
    </row>
    <row r="9733" spans="1:6" x14ac:dyDescent="0.25">
      <c r="A9733" s="56">
        <v>38953</v>
      </c>
      <c r="E9733" s="56"/>
      <c r="F9733" s="56"/>
    </row>
    <row r="9734" spans="1:6" x14ac:dyDescent="0.25">
      <c r="A9734" s="56">
        <v>38954</v>
      </c>
      <c r="E9734" s="56"/>
      <c r="F9734" s="56"/>
    </row>
    <row r="9735" spans="1:6" x14ac:dyDescent="0.25">
      <c r="A9735" s="56">
        <v>38955</v>
      </c>
      <c r="E9735" s="56"/>
      <c r="F9735" s="56"/>
    </row>
    <row r="9736" spans="1:6" x14ac:dyDescent="0.25">
      <c r="A9736" s="56">
        <v>38956</v>
      </c>
      <c r="E9736" s="56"/>
      <c r="F9736" s="56"/>
    </row>
    <row r="9737" spans="1:6" x14ac:dyDescent="0.25">
      <c r="A9737" s="56">
        <v>38957</v>
      </c>
      <c r="E9737" s="56"/>
      <c r="F9737" s="56"/>
    </row>
    <row r="9738" spans="1:6" x14ac:dyDescent="0.25">
      <c r="A9738" s="56">
        <v>38958</v>
      </c>
      <c r="E9738" s="56"/>
      <c r="F9738" s="56"/>
    </row>
    <row r="9739" spans="1:6" x14ac:dyDescent="0.25">
      <c r="A9739" s="56">
        <v>38959</v>
      </c>
      <c r="E9739" s="56"/>
      <c r="F9739" s="56"/>
    </row>
    <row r="9740" spans="1:6" x14ac:dyDescent="0.25">
      <c r="A9740" s="56">
        <v>38960</v>
      </c>
      <c r="E9740" s="56"/>
      <c r="F9740" s="56"/>
    </row>
    <row r="9741" spans="1:6" x14ac:dyDescent="0.25">
      <c r="A9741" s="56">
        <v>38961</v>
      </c>
      <c r="E9741" s="56"/>
      <c r="F9741" s="56"/>
    </row>
    <row r="9742" spans="1:6" x14ac:dyDescent="0.25">
      <c r="A9742" s="56">
        <v>38962</v>
      </c>
      <c r="E9742" s="56"/>
      <c r="F9742" s="56"/>
    </row>
    <row r="9743" spans="1:6" x14ac:dyDescent="0.25">
      <c r="A9743" s="56">
        <v>38963</v>
      </c>
      <c r="E9743" s="56"/>
      <c r="F9743" s="56"/>
    </row>
    <row r="9744" spans="1:6" x14ac:dyDescent="0.25">
      <c r="A9744" s="56">
        <v>38964</v>
      </c>
      <c r="E9744" s="56"/>
      <c r="F9744" s="56"/>
    </row>
    <row r="9745" spans="1:6" x14ac:dyDescent="0.25">
      <c r="A9745" s="56">
        <v>38965</v>
      </c>
      <c r="E9745" s="56"/>
      <c r="F9745" s="56"/>
    </row>
    <row r="9746" spans="1:6" x14ac:dyDescent="0.25">
      <c r="A9746" s="56">
        <v>38966</v>
      </c>
      <c r="E9746" s="56"/>
      <c r="F9746" s="56"/>
    </row>
    <row r="9747" spans="1:6" x14ac:dyDescent="0.25">
      <c r="A9747" s="56">
        <v>38967</v>
      </c>
      <c r="E9747" s="56"/>
      <c r="F9747" s="56"/>
    </row>
    <row r="9748" spans="1:6" x14ac:dyDescent="0.25">
      <c r="A9748" s="56">
        <v>38968</v>
      </c>
      <c r="E9748" s="56"/>
      <c r="F9748" s="56"/>
    </row>
    <row r="9749" spans="1:6" x14ac:dyDescent="0.25">
      <c r="A9749" s="56">
        <v>38969</v>
      </c>
      <c r="E9749" s="56"/>
      <c r="F9749" s="56"/>
    </row>
    <row r="9750" spans="1:6" x14ac:dyDescent="0.25">
      <c r="A9750" s="56">
        <v>38970</v>
      </c>
      <c r="E9750" s="56"/>
      <c r="F9750" s="56"/>
    </row>
    <row r="9751" spans="1:6" x14ac:dyDescent="0.25">
      <c r="A9751" s="56">
        <v>38971</v>
      </c>
      <c r="E9751" s="56"/>
      <c r="F9751" s="56"/>
    </row>
    <row r="9752" spans="1:6" x14ac:dyDescent="0.25">
      <c r="A9752" s="56">
        <v>38972</v>
      </c>
      <c r="E9752" s="56"/>
      <c r="F9752" s="56"/>
    </row>
    <row r="9753" spans="1:6" x14ac:dyDescent="0.25">
      <c r="A9753" s="56">
        <v>38973</v>
      </c>
      <c r="E9753" s="56"/>
      <c r="F9753" s="56"/>
    </row>
    <row r="9754" spans="1:6" x14ac:dyDescent="0.25">
      <c r="A9754" s="56">
        <v>38974</v>
      </c>
      <c r="E9754" s="56"/>
      <c r="F9754" s="56"/>
    </row>
    <row r="9755" spans="1:6" x14ac:dyDescent="0.25">
      <c r="A9755" s="56">
        <v>38975</v>
      </c>
      <c r="E9755" s="56"/>
      <c r="F9755" s="56"/>
    </row>
    <row r="9756" spans="1:6" x14ac:dyDescent="0.25">
      <c r="A9756" s="56">
        <v>38976</v>
      </c>
      <c r="E9756" s="56"/>
      <c r="F9756" s="56"/>
    </row>
    <row r="9757" spans="1:6" x14ac:dyDescent="0.25">
      <c r="A9757" s="56">
        <v>38977</v>
      </c>
      <c r="E9757" s="56"/>
      <c r="F9757" s="56"/>
    </row>
    <row r="9758" spans="1:6" x14ac:dyDescent="0.25">
      <c r="A9758" s="56">
        <v>38978</v>
      </c>
      <c r="E9758" s="56"/>
      <c r="F9758" s="56"/>
    </row>
    <row r="9759" spans="1:6" x14ac:dyDescent="0.25">
      <c r="A9759" s="56">
        <v>38979</v>
      </c>
      <c r="E9759" s="56"/>
      <c r="F9759" s="56"/>
    </row>
    <row r="9760" spans="1:6" x14ac:dyDescent="0.25">
      <c r="A9760" s="56">
        <v>38980</v>
      </c>
      <c r="E9760" s="56"/>
      <c r="F9760" s="56"/>
    </row>
    <row r="9761" spans="1:6" x14ac:dyDescent="0.25">
      <c r="A9761" s="56">
        <v>38981</v>
      </c>
      <c r="E9761" s="56"/>
      <c r="F9761" s="56"/>
    </row>
    <row r="9762" spans="1:6" x14ac:dyDescent="0.25">
      <c r="A9762" s="56">
        <v>38982</v>
      </c>
      <c r="E9762" s="56"/>
      <c r="F9762" s="56"/>
    </row>
    <row r="9763" spans="1:6" x14ac:dyDescent="0.25">
      <c r="A9763" s="56">
        <v>38983</v>
      </c>
      <c r="E9763" s="56"/>
      <c r="F9763" s="56"/>
    </row>
    <row r="9764" spans="1:6" x14ac:dyDescent="0.25">
      <c r="A9764" s="56">
        <v>38984</v>
      </c>
      <c r="E9764" s="56"/>
      <c r="F9764" s="56"/>
    </row>
    <row r="9765" spans="1:6" x14ac:dyDescent="0.25">
      <c r="A9765" s="56">
        <v>38985</v>
      </c>
      <c r="E9765" s="56"/>
      <c r="F9765" s="56"/>
    </row>
    <row r="9766" spans="1:6" x14ac:dyDescent="0.25">
      <c r="A9766" s="56">
        <v>38986</v>
      </c>
      <c r="E9766" s="56"/>
      <c r="F9766" s="56"/>
    </row>
    <row r="9767" spans="1:6" x14ac:dyDescent="0.25">
      <c r="A9767" s="56">
        <v>38987</v>
      </c>
      <c r="E9767" s="56"/>
      <c r="F9767" s="56"/>
    </row>
    <row r="9768" spans="1:6" x14ac:dyDescent="0.25">
      <c r="A9768" s="56">
        <v>38988</v>
      </c>
      <c r="E9768" s="56"/>
      <c r="F9768" s="56"/>
    </row>
    <row r="9769" spans="1:6" x14ac:dyDescent="0.25">
      <c r="A9769" s="56">
        <v>38989</v>
      </c>
      <c r="E9769" s="56"/>
      <c r="F9769" s="56"/>
    </row>
    <row r="9770" spans="1:6" x14ac:dyDescent="0.25">
      <c r="A9770" s="56">
        <v>38990</v>
      </c>
      <c r="E9770" s="56"/>
      <c r="F9770" s="56"/>
    </row>
    <row r="9771" spans="1:6" x14ac:dyDescent="0.25">
      <c r="A9771" s="56">
        <v>38991</v>
      </c>
      <c r="E9771" s="56"/>
      <c r="F9771" s="56"/>
    </row>
    <row r="9772" spans="1:6" x14ac:dyDescent="0.25">
      <c r="A9772" s="56">
        <v>38992</v>
      </c>
      <c r="E9772" s="56"/>
      <c r="F9772" s="56"/>
    </row>
    <row r="9773" spans="1:6" x14ac:dyDescent="0.25">
      <c r="A9773" s="56">
        <v>38993</v>
      </c>
      <c r="E9773" s="56"/>
      <c r="F9773" s="56"/>
    </row>
    <row r="9774" spans="1:6" x14ac:dyDescent="0.25">
      <c r="A9774" s="56">
        <v>38994</v>
      </c>
      <c r="E9774" s="56"/>
      <c r="F9774" s="56"/>
    </row>
    <row r="9775" spans="1:6" x14ac:dyDescent="0.25">
      <c r="A9775" s="56">
        <v>38995</v>
      </c>
      <c r="E9775" s="56"/>
      <c r="F9775" s="56"/>
    </row>
    <row r="9776" spans="1:6" x14ac:dyDescent="0.25">
      <c r="A9776" s="56">
        <v>38996</v>
      </c>
      <c r="E9776" s="56"/>
      <c r="F9776" s="56"/>
    </row>
    <row r="9777" spans="1:6" x14ac:dyDescent="0.25">
      <c r="A9777" s="56">
        <v>38997</v>
      </c>
      <c r="E9777" s="56"/>
      <c r="F9777" s="56"/>
    </row>
    <row r="9778" spans="1:6" x14ac:dyDescent="0.25">
      <c r="A9778" s="56">
        <v>38998</v>
      </c>
      <c r="E9778" s="56"/>
      <c r="F9778" s="56"/>
    </row>
    <row r="9779" spans="1:6" x14ac:dyDescent="0.25">
      <c r="A9779" s="56">
        <v>38999</v>
      </c>
      <c r="E9779" s="56"/>
      <c r="F9779" s="56"/>
    </row>
    <row r="9780" spans="1:6" x14ac:dyDescent="0.25">
      <c r="A9780" s="56">
        <v>39000</v>
      </c>
      <c r="E9780" s="56"/>
      <c r="F9780" s="56"/>
    </row>
    <row r="9781" spans="1:6" x14ac:dyDescent="0.25">
      <c r="A9781" s="56">
        <v>39001</v>
      </c>
      <c r="E9781" s="56"/>
      <c r="F9781" s="56"/>
    </row>
    <row r="9782" spans="1:6" x14ac:dyDescent="0.25">
      <c r="A9782" s="56">
        <v>39002</v>
      </c>
      <c r="E9782" s="56"/>
      <c r="F9782" s="56"/>
    </row>
    <row r="9783" spans="1:6" x14ac:dyDescent="0.25">
      <c r="A9783" s="56">
        <v>39003</v>
      </c>
      <c r="E9783" s="56"/>
      <c r="F9783" s="56"/>
    </row>
    <row r="9784" spans="1:6" x14ac:dyDescent="0.25">
      <c r="A9784" s="56">
        <v>39004</v>
      </c>
      <c r="E9784" s="56"/>
      <c r="F9784" s="56"/>
    </row>
    <row r="9785" spans="1:6" x14ac:dyDescent="0.25">
      <c r="A9785" s="56">
        <v>39005</v>
      </c>
      <c r="E9785" s="56"/>
      <c r="F9785" s="56"/>
    </row>
    <row r="9786" spans="1:6" x14ac:dyDescent="0.25">
      <c r="A9786" s="56">
        <v>39006</v>
      </c>
      <c r="E9786" s="56"/>
      <c r="F9786" s="56"/>
    </row>
    <row r="9787" spans="1:6" x14ac:dyDescent="0.25">
      <c r="A9787" s="56">
        <v>39007</v>
      </c>
      <c r="E9787" s="56"/>
      <c r="F9787" s="56"/>
    </row>
    <row r="9788" spans="1:6" x14ac:dyDescent="0.25">
      <c r="A9788" s="56">
        <v>39008</v>
      </c>
      <c r="E9788" s="56"/>
      <c r="F9788" s="56"/>
    </row>
    <row r="9789" spans="1:6" x14ac:dyDescent="0.25">
      <c r="A9789" s="56">
        <v>39009</v>
      </c>
      <c r="E9789" s="56"/>
      <c r="F9789" s="56"/>
    </row>
    <row r="9790" spans="1:6" x14ac:dyDescent="0.25">
      <c r="A9790" s="56">
        <v>39010</v>
      </c>
      <c r="E9790" s="56"/>
      <c r="F9790" s="56"/>
    </row>
    <row r="9791" spans="1:6" x14ac:dyDescent="0.25">
      <c r="A9791" s="56">
        <v>39011</v>
      </c>
      <c r="E9791" s="56"/>
      <c r="F9791" s="56"/>
    </row>
    <row r="9792" spans="1:6" x14ac:dyDescent="0.25">
      <c r="A9792" s="56">
        <v>39012</v>
      </c>
      <c r="E9792" s="56"/>
      <c r="F9792" s="56"/>
    </row>
    <row r="9793" spans="1:6" x14ac:dyDescent="0.25">
      <c r="A9793" s="56">
        <v>39013</v>
      </c>
      <c r="E9793" s="56"/>
      <c r="F9793" s="56"/>
    </row>
    <row r="9794" spans="1:6" x14ac:dyDescent="0.25">
      <c r="A9794" s="56">
        <v>39014</v>
      </c>
      <c r="E9794" s="56"/>
      <c r="F9794" s="56"/>
    </row>
    <row r="9795" spans="1:6" x14ac:dyDescent="0.25">
      <c r="A9795" s="56">
        <v>39015</v>
      </c>
      <c r="E9795" s="56"/>
      <c r="F9795" s="56"/>
    </row>
    <row r="9796" spans="1:6" x14ac:dyDescent="0.25">
      <c r="A9796" s="56">
        <v>39016</v>
      </c>
      <c r="E9796" s="56"/>
      <c r="F9796" s="56"/>
    </row>
    <row r="9797" spans="1:6" x14ac:dyDescent="0.25">
      <c r="A9797" s="56">
        <v>39017</v>
      </c>
      <c r="E9797" s="56"/>
      <c r="F9797" s="56"/>
    </row>
    <row r="9798" spans="1:6" x14ac:dyDescent="0.25">
      <c r="A9798" s="56">
        <v>39018</v>
      </c>
      <c r="E9798" s="56"/>
      <c r="F9798" s="56"/>
    </row>
    <row r="9799" spans="1:6" x14ac:dyDescent="0.25">
      <c r="A9799" s="56">
        <v>39019</v>
      </c>
      <c r="E9799" s="56"/>
      <c r="F9799" s="56"/>
    </row>
    <row r="9800" spans="1:6" x14ac:dyDescent="0.25">
      <c r="A9800" s="56">
        <v>39020</v>
      </c>
      <c r="E9800" s="56"/>
      <c r="F9800" s="56"/>
    </row>
    <row r="9801" spans="1:6" x14ac:dyDescent="0.25">
      <c r="A9801" s="56">
        <v>39021</v>
      </c>
      <c r="E9801" s="56"/>
      <c r="F9801" s="56"/>
    </row>
    <row r="9802" spans="1:6" x14ac:dyDescent="0.25">
      <c r="A9802" s="56">
        <v>39022</v>
      </c>
      <c r="E9802" s="56"/>
      <c r="F9802" s="56"/>
    </row>
    <row r="9803" spans="1:6" x14ac:dyDescent="0.25">
      <c r="A9803" s="56">
        <v>39023</v>
      </c>
      <c r="E9803" s="56"/>
      <c r="F9803" s="56"/>
    </row>
    <row r="9804" spans="1:6" x14ac:dyDescent="0.25">
      <c r="A9804" s="56">
        <v>39024</v>
      </c>
      <c r="E9804" s="56"/>
      <c r="F9804" s="56"/>
    </row>
    <row r="9805" spans="1:6" x14ac:dyDescent="0.25">
      <c r="A9805" s="56">
        <v>39025</v>
      </c>
      <c r="E9805" s="56"/>
      <c r="F9805" s="56"/>
    </row>
    <row r="9806" spans="1:6" x14ac:dyDescent="0.25">
      <c r="A9806" s="56">
        <v>39026</v>
      </c>
      <c r="E9806" s="56"/>
      <c r="F9806" s="56"/>
    </row>
    <row r="9807" spans="1:6" x14ac:dyDescent="0.25">
      <c r="A9807" s="56">
        <v>39027</v>
      </c>
      <c r="E9807" s="56"/>
      <c r="F9807" s="56"/>
    </row>
    <row r="9808" spans="1:6" x14ac:dyDescent="0.25">
      <c r="A9808" s="56">
        <v>39028</v>
      </c>
      <c r="E9808" s="56"/>
      <c r="F9808" s="56"/>
    </row>
    <row r="9809" spans="1:6" x14ac:dyDescent="0.25">
      <c r="A9809" s="56">
        <v>39029</v>
      </c>
      <c r="E9809" s="56"/>
      <c r="F9809" s="56"/>
    </row>
    <row r="9810" spans="1:6" x14ac:dyDescent="0.25">
      <c r="A9810" s="56">
        <v>39030</v>
      </c>
      <c r="E9810" s="56"/>
      <c r="F9810" s="56"/>
    </row>
    <row r="9811" spans="1:6" x14ac:dyDescent="0.25">
      <c r="A9811" s="56">
        <v>39031</v>
      </c>
      <c r="E9811" s="56"/>
      <c r="F9811" s="56"/>
    </row>
    <row r="9812" spans="1:6" x14ac:dyDescent="0.25">
      <c r="A9812" s="56">
        <v>39032</v>
      </c>
      <c r="E9812" s="56"/>
      <c r="F9812" s="56"/>
    </row>
    <row r="9813" spans="1:6" x14ac:dyDescent="0.25">
      <c r="A9813" s="56">
        <v>39033</v>
      </c>
      <c r="E9813" s="56"/>
      <c r="F9813" s="56"/>
    </row>
    <row r="9814" spans="1:6" x14ac:dyDescent="0.25">
      <c r="A9814" s="56">
        <v>39034</v>
      </c>
      <c r="E9814" s="56"/>
      <c r="F9814" s="56"/>
    </row>
    <row r="9815" spans="1:6" x14ac:dyDescent="0.25">
      <c r="A9815" s="56">
        <v>39035</v>
      </c>
      <c r="E9815" s="56"/>
      <c r="F9815" s="56"/>
    </row>
    <row r="9816" spans="1:6" x14ac:dyDescent="0.25">
      <c r="A9816" s="56">
        <v>39036</v>
      </c>
      <c r="E9816" s="56"/>
      <c r="F9816" s="56"/>
    </row>
    <row r="9817" spans="1:6" x14ac:dyDescent="0.25">
      <c r="A9817" s="56">
        <v>39037</v>
      </c>
      <c r="E9817" s="56"/>
      <c r="F9817" s="56"/>
    </row>
    <row r="9818" spans="1:6" x14ac:dyDescent="0.25">
      <c r="A9818" s="56">
        <v>39038</v>
      </c>
      <c r="E9818" s="56"/>
      <c r="F9818" s="56"/>
    </row>
    <row r="9819" spans="1:6" x14ac:dyDescent="0.25">
      <c r="A9819" s="56">
        <v>39039</v>
      </c>
      <c r="E9819" s="56"/>
      <c r="F9819" s="56"/>
    </row>
    <row r="9820" spans="1:6" x14ac:dyDescent="0.25">
      <c r="A9820" s="56">
        <v>39040</v>
      </c>
      <c r="E9820" s="56"/>
      <c r="F9820" s="56"/>
    </row>
    <row r="9821" spans="1:6" x14ac:dyDescent="0.25">
      <c r="A9821" s="56">
        <v>39041</v>
      </c>
      <c r="E9821" s="56"/>
      <c r="F9821" s="56"/>
    </row>
    <row r="9822" spans="1:6" x14ac:dyDescent="0.25">
      <c r="A9822" s="56">
        <v>39042</v>
      </c>
      <c r="E9822" s="56"/>
      <c r="F9822" s="56"/>
    </row>
    <row r="9823" spans="1:6" x14ac:dyDescent="0.25">
      <c r="A9823" s="56">
        <v>39043</v>
      </c>
      <c r="E9823" s="56"/>
      <c r="F9823" s="56"/>
    </row>
    <row r="9824" spans="1:6" x14ac:dyDescent="0.25">
      <c r="A9824" s="56">
        <v>39044</v>
      </c>
      <c r="E9824" s="56"/>
      <c r="F9824" s="56"/>
    </row>
    <row r="9825" spans="1:6" x14ac:dyDescent="0.25">
      <c r="A9825" s="56">
        <v>39045</v>
      </c>
      <c r="E9825" s="56"/>
      <c r="F9825" s="56"/>
    </row>
    <row r="9826" spans="1:6" x14ac:dyDescent="0.25">
      <c r="A9826" s="56">
        <v>39046</v>
      </c>
      <c r="E9826" s="56"/>
      <c r="F9826" s="56"/>
    </row>
    <row r="9827" spans="1:6" x14ac:dyDescent="0.25">
      <c r="A9827" s="56">
        <v>39047</v>
      </c>
      <c r="E9827" s="56"/>
      <c r="F9827" s="56"/>
    </row>
    <row r="9828" spans="1:6" x14ac:dyDescent="0.25">
      <c r="A9828" s="56">
        <v>39048</v>
      </c>
      <c r="E9828" s="56"/>
      <c r="F9828" s="56"/>
    </row>
    <row r="9829" spans="1:6" x14ac:dyDescent="0.25">
      <c r="A9829" s="56">
        <v>39049</v>
      </c>
      <c r="E9829" s="56"/>
      <c r="F9829" s="56"/>
    </row>
    <row r="9830" spans="1:6" x14ac:dyDescent="0.25">
      <c r="A9830" s="56">
        <v>39050</v>
      </c>
      <c r="E9830" s="56"/>
      <c r="F9830" s="56"/>
    </row>
    <row r="9831" spans="1:6" x14ac:dyDescent="0.25">
      <c r="A9831" s="56">
        <v>39051</v>
      </c>
      <c r="E9831" s="56"/>
      <c r="F9831" s="56"/>
    </row>
    <row r="9832" spans="1:6" x14ac:dyDescent="0.25">
      <c r="A9832" s="56">
        <v>39052</v>
      </c>
      <c r="E9832" s="56"/>
      <c r="F9832" s="56"/>
    </row>
    <row r="9833" spans="1:6" x14ac:dyDescent="0.25">
      <c r="A9833" s="56">
        <v>39053</v>
      </c>
      <c r="E9833" s="56"/>
      <c r="F9833" s="56"/>
    </row>
    <row r="9834" spans="1:6" x14ac:dyDescent="0.25">
      <c r="A9834" s="56">
        <v>39054</v>
      </c>
      <c r="E9834" s="56"/>
      <c r="F9834" s="56"/>
    </row>
    <row r="9835" spans="1:6" x14ac:dyDescent="0.25">
      <c r="A9835" s="56">
        <v>39055</v>
      </c>
      <c r="E9835" s="56"/>
      <c r="F9835" s="56"/>
    </row>
    <row r="9836" spans="1:6" x14ac:dyDescent="0.25">
      <c r="A9836" s="56">
        <v>39056</v>
      </c>
      <c r="E9836" s="56"/>
      <c r="F9836" s="56"/>
    </row>
    <row r="9837" spans="1:6" x14ac:dyDescent="0.25">
      <c r="A9837" s="56">
        <v>39057</v>
      </c>
      <c r="E9837" s="56"/>
      <c r="F9837" s="56"/>
    </row>
    <row r="9838" spans="1:6" x14ac:dyDescent="0.25">
      <c r="A9838" s="56">
        <v>39058</v>
      </c>
      <c r="E9838" s="56"/>
      <c r="F9838" s="56"/>
    </row>
    <row r="9839" spans="1:6" x14ac:dyDescent="0.25">
      <c r="A9839" s="56">
        <v>39059</v>
      </c>
      <c r="E9839" s="56"/>
      <c r="F9839" s="56"/>
    </row>
    <row r="9840" spans="1:6" x14ac:dyDescent="0.25">
      <c r="A9840" s="56">
        <v>39060</v>
      </c>
      <c r="E9840" s="56"/>
      <c r="F9840" s="56"/>
    </row>
    <row r="9841" spans="1:6" x14ac:dyDescent="0.25">
      <c r="A9841" s="56">
        <v>39061</v>
      </c>
      <c r="E9841" s="56"/>
      <c r="F9841" s="56"/>
    </row>
    <row r="9842" spans="1:6" x14ac:dyDescent="0.25">
      <c r="A9842" s="56">
        <v>39062</v>
      </c>
      <c r="E9842" s="56"/>
      <c r="F9842" s="56"/>
    </row>
    <row r="9843" spans="1:6" x14ac:dyDescent="0.25">
      <c r="A9843" s="56">
        <v>39063</v>
      </c>
      <c r="E9843" s="56"/>
      <c r="F9843" s="56"/>
    </row>
    <row r="9844" spans="1:6" x14ac:dyDescent="0.25">
      <c r="A9844" s="56">
        <v>39064</v>
      </c>
      <c r="E9844" s="56"/>
      <c r="F9844" s="56"/>
    </row>
    <row r="9845" spans="1:6" x14ac:dyDescent="0.25">
      <c r="A9845" s="56">
        <v>39065</v>
      </c>
      <c r="E9845" s="56"/>
      <c r="F9845" s="56"/>
    </row>
    <row r="9846" spans="1:6" x14ac:dyDescent="0.25">
      <c r="A9846" s="56">
        <v>39066</v>
      </c>
      <c r="E9846" s="56"/>
      <c r="F9846" s="56"/>
    </row>
    <row r="9847" spans="1:6" x14ac:dyDescent="0.25">
      <c r="A9847" s="56">
        <v>39067</v>
      </c>
      <c r="E9847" s="56"/>
      <c r="F9847" s="56"/>
    </row>
    <row r="9848" spans="1:6" x14ac:dyDescent="0.25">
      <c r="A9848" s="56">
        <v>39068</v>
      </c>
      <c r="E9848" s="56"/>
      <c r="F9848" s="56"/>
    </row>
    <row r="9849" spans="1:6" x14ac:dyDescent="0.25">
      <c r="A9849" s="56">
        <v>39069</v>
      </c>
      <c r="E9849" s="56"/>
      <c r="F9849" s="56"/>
    </row>
    <row r="9850" spans="1:6" x14ac:dyDescent="0.25">
      <c r="A9850" s="56">
        <v>39070</v>
      </c>
      <c r="E9850" s="56"/>
      <c r="F9850" s="56"/>
    </row>
    <row r="9851" spans="1:6" x14ac:dyDescent="0.25">
      <c r="A9851" s="56">
        <v>39071</v>
      </c>
      <c r="E9851" s="56"/>
      <c r="F9851" s="56"/>
    </row>
    <row r="9852" spans="1:6" x14ac:dyDescent="0.25">
      <c r="A9852" s="56">
        <v>39072</v>
      </c>
      <c r="E9852" s="56"/>
      <c r="F9852" s="56"/>
    </row>
    <row r="9853" spans="1:6" x14ac:dyDescent="0.25">
      <c r="A9853" s="56">
        <v>39073</v>
      </c>
      <c r="E9853" s="56"/>
      <c r="F9853" s="56"/>
    </row>
    <row r="9854" spans="1:6" x14ac:dyDescent="0.25">
      <c r="A9854" s="56">
        <v>39074</v>
      </c>
      <c r="E9854" s="56"/>
      <c r="F9854" s="56"/>
    </row>
    <row r="9855" spans="1:6" x14ac:dyDescent="0.25">
      <c r="A9855" s="56">
        <v>39075</v>
      </c>
      <c r="E9855" s="56"/>
      <c r="F9855" s="56"/>
    </row>
    <row r="9856" spans="1:6" x14ac:dyDescent="0.25">
      <c r="A9856" s="56">
        <v>39076</v>
      </c>
      <c r="E9856" s="56"/>
      <c r="F9856" s="56"/>
    </row>
    <row r="9857" spans="1:6" x14ac:dyDescent="0.25">
      <c r="A9857" s="56">
        <v>39077</v>
      </c>
      <c r="E9857" s="56"/>
      <c r="F9857" s="56"/>
    </row>
    <row r="9858" spans="1:6" x14ac:dyDescent="0.25">
      <c r="A9858" s="56">
        <v>39078</v>
      </c>
      <c r="E9858" s="56"/>
      <c r="F9858" s="56"/>
    </row>
    <row r="9859" spans="1:6" x14ac:dyDescent="0.25">
      <c r="A9859" s="56">
        <v>39079</v>
      </c>
      <c r="E9859" s="56"/>
      <c r="F9859" s="56"/>
    </row>
    <row r="9860" spans="1:6" x14ac:dyDescent="0.25">
      <c r="A9860" s="56">
        <v>39080</v>
      </c>
      <c r="E9860" s="56"/>
      <c r="F9860" s="56"/>
    </row>
    <row r="9861" spans="1:6" x14ac:dyDescent="0.25">
      <c r="A9861" s="56">
        <v>39081</v>
      </c>
      <c r="E9861" s="56"/>
      <c r="F9861" s="56"/>
    </row>
    <row r="9862" spans="1:6" x14ac:dyDescent="0.25">
      <c r="A9862" s="56">
        <v>39082</v>
      </c>
      <c r="E9862" s="56"/>
      <c r="F9862" s="56"/>
    </row>
    <row r="9863" spans="1:6" x14ac:dyDescent="0.25">
      <c r="A9863" s="56">
        <v>39083</v>
      </c>
      <c r="E9863" s="56"/>
      <c r="F9863" s="56"/>
    </row>
    <row r="9864" spans="1:6" x14ac:dyDescent="0.25">
      <c r="A9864" s="56">
        <v>39084</v>
      </c>
      <c r="E9864" s="56"/>
      <c r="F9864" s="56"/>
    </row>
    <row r="9865" spans="1:6" x14ac:dyDescent="0.25">
      <c r="A9865" s="56">
        <v>39085</v>
      </c>
      <c r="E9865" s="56"/>
      <c r="F9865" s="56"/>
    </row>
    <row r="9866" spans="1:6" x14ac:dyDescent="0.25">
      <c r="A9866" s="56">
        <v>39086</v>
      </c>
      <c r="E9866" s="56"/>
      <c r="F9866" s="56"/>
    </row>
    <row r="9867" spans="1:6" x14ac:dyDescent="0.25">
      <c r="A9867" s="56">
        <v>39087</v>
      </c>
      <c r="E9867" s="56"/>
      <c r="F9867" s="56"/>
    </row>
    <row r="9868" spans="1:6" x14ac:dyDescent="0.25">
      <c r="A9868" s="56">
        <v>39088</v>
      </c>
      <c r="E9868" s="56"/>
      <c r="F9868" s="56"/>
    </row>
    <row r="9869" spans="1:6" x14ac:dyDescent="0.25">
      <c r="A9869" s="56">
        <v>39089</v>
      </c>
      <c r="E9869" s="56"/>
      <c r="F9869" s="56"/>
    </row>
    <row r="9870" spans="1:6" x14ac:dyDescent="0.25">
      <c r="A9870" s="56">
        <v>39090</v>
      </c>
      <c r="E9870" s="56"/>
      <c r="F9870" s="56"/>
    </row>
    <row r="9871" spans="1:6" x14ac:dyDescent="0.25">
      <c r="A9871" s="56">
        <v>39091</v>
      </c>
      <c r="E9871" s="56"/>
      <c r="F9871" s="56"/>
    </row>
    <row r="9872" spans="1:6" x14ac:dyDescent="0.25">
      <c r="A9872" s="56">
        <v>39092</v>
      </c>
      <c r="E9872" s="56"/>
      <c r="F9872" s="56"/>
    </row>
    <row r="9873" spans="1:6" x14ac:dyDescent="0.25">
      <c r="A9873" s="56">
        <v>39093</v>
      </c>
      <c r="E9873" s="56"/>
      <c r="F9873" s="56"/>
    </row>
    <row r="9874" spans="1:6" x14ac:dyDescent="0.25">
      <c r="A9874" s="56">
        <v>39094</v>
      </c>
      <c r="E9874" s="56"/>
      <c r="F9874" s="56"/>
    </row>
    <row r="9875" spans="1:6" x14ac:dyDescent="0.25">
      <c r="A9875" s="56">
        <v>39095</v>
      </c>
      <c r="E9875" s="56"/>
      <c r="F9875" s="56"/>
    </row>
    <row r="9876" spans="1:6" x14ac:dyDescent="0.25">
      <c r="A9876" s="56">
        <v>39096</v>
      </c>
      <c r="E9876" s="56"/>
      <c r="F9876" s="56"/>
    </row>
    <row r="9877" spans="1:6" x14ac:dyDescent="0.25">
      <c r="A9877" s="56">
        <v>39097</v>
      </c>
      <c r="E9877" s="56"/>
      <c r="F9877" s="56"/>
    </row>
    <row r="9878" spans="1:6" x14ac:dyDescent="0.25">
      <c r="A9878" s="56">
        <v>39098</v>
      </c>
      <c r="E9878" s="56"/>
      <c r="F9878" s="56"/>
    </row>
    <row r="9879" spans="1:6" x14ac:dyDescent="0.25">
      <c r="A9879" s="56">
        <v>39099</v>
      </c>
      <c r="E9879" s="56"/>
      <c r="F9879" s="56"/>
    </row>
    <row r="9880" spans="1:6" x14ac:dyDescent="0.25">
      <c r="A9880" s="56">
        <v>39100</v>
      </c>
      <c r="E9880" s="56"/>
      <c r="F9880" s="56"/>
    </row>
    <row r="9881" spans="1:6" x14ac:dyDescent="0.25">
      <c r="A9881" s="56">
        <v>39101</v>
      </c>
      <c r="E9881" s="56"/>
      <c r="F9881" s="56"/>
    </row>
    <row r="9882" spans="1:6" x14ac:dyDescent="0.25">
      <c r="A9882" s="56">
        <v>39102</v>
      </c>
      <c r="E9882" s="56"/>
      <c r="F9882" s="56"/>
    </row>
    <row r="9883" spans="1:6" x14ac:dyDescent="0.25">
      <c r="A9883" s="56">
        <v>39103</v>
      </c>
      <c r="E9883" s="56"/>
      <c r="F9883" s="56"/>
    </row>
    <row r="9884" spans="1:6" x14ac:dyDescent="0.25">
      <c r="A9884" s="56">
        <v>39104</v>
      </c>
      <c r="E9884" s="56"/>
      <c r="F9884" s="56"/>
    </row>
    <row r="9885" spans="1:6" x14ac:dyDescent="0.25">
      <c r="A9885" s="56">
        <v>39105</v>
      </c>
      <c r="E9885" s="56"/>
      <c r="F9885" s="56"/>
    </row>
    <row r="9886" spans="1:6" x14ac:dyDescent="0.25">
      <c r="A9886" s="56">
        <v>39106</v>
      </c>
      <c r="E9886" s="56"/>
      <c r="F9886" s="56"/>
    </row>
    <row r="9887" spans="1:6" x14ac:dyDescent="0.25">
      <c r="A9887" s="56">
        <v>39107</v>
      </c>
      <c r="E9887" s="56"/>
      <c r="F9887" s="56"/>
    </row>
    <row r="9888" spans="1:6" x14ac:dyDescent="0.25">
      <c r="A9888" s="56">
        <v>39108</v>
      </c>
      <c r="E9888" s="56"/>
      <c r="F9888" s="56"/>
    </row>
    <row r="9889" spans="1:6" x14ac:dyDescent="0.25">
      <c r="A9889" s="56">
        <v>39109</v>
      </c>
      <c r="E9889" s="56"/>
      <c r="F9889" s="56"/>
    </row>
    <row r="9890" spans="1:6" x14ac:dyDescent="0.25">
      <c r="A9890" s="56">
        <v>39110</v>
      </c>
      <c r="E9890" s="56"/>
      <c r="F9890" s="56"/>
    </row>
    <row r="9891" spans="1:6" x14ac:dyDescent="0.25">
      <c r="A9891" s="56">
        <v>39111</v>
      </c>
      <c r="E9891" s="56"/>
      <c r="F9891" s="56"/>
    </row>
    <row r="9892" spans="1:6" x14ac:dyDescent="0.25">
      <c r="A9892" s="56">
        <v>39112</v>
      </c>
      <c r="E9892" s="56"/>
      <c r="F9892" s="56"/>
    </row>
    <row r="9893" spans="1:6" x14ac:dyDescent="0.25">
      <c r="A9893" s="56">
        <v>39113</v>
      </c>
      <c r="E9893" s="56"/>
      <c r="F9893" s="56"/>
    </row>
    <row r="9894" spans="1:6" x14ac:dyDescent="0.25">
      <c r="A9894" s="56">
        <v>39114</v>
      </c>
      <c r="E9894" s="56"/>
      <c r="F9894" s="56"/>
    </row>
    <row r="9895" spans="1:6" x14ac:dyDescent="0.25">
      <c r="A9895" s="56">
        <v>39115</v>
      </c>
      <c r="E9895" s="56"/>
      <c r="F9895" s="56"/>
    </row>
    <row r="9896" spans="1:6" x14ac:dyDescent="0.25">
      <c r="A9896" s="56">
        <v>39116</v>
      </c>
      <c r="E9896" s="56"/>
      <c r="F9896" s="56"/>
    </row>
    <row r="9897" spans="1:6" x14ac:dyDescent="0.25">
      <c r="A9897" s="56">
        <v>39117</v>
      </c>
      <c r="E9897" s="56"/>
      <c r="F9897" s="56"/>
    </row>
    <row r="9898" spans="1:6" x14ac:dyDescent="0.25">
      <c r="A9898" s="56">
        <v>39118</v>
      </c>
      <c r="E9898" s="56"/>
      <c r="F9898" s="56"/>
    </row>
    <row r="9899" spans="1:6" x14ac:dyDescent="0.25">
      <c r="A9899" s="56">
        <v>39119</v>
      </c>
      <c r="E9899" s="56"/>
      <c r="F9899" s="56"/>
    </row>
    <row r="9900" spans="1:6" x14ac:dyDescent="0.25">
      <c r="A9900" s="56">
        <v>39120</v>
      </c>
      <c r="E9900" s="56"/>
      <c r="F9900" s="56"/>
    </row>
    <row r="9901" spans="1:6" x14ac:dyDescent="0.25">
      <c r="A9901" s="56">
        <v>39121</v>
      </c>
      <c r="E9901" s="56"/>
      <c r="F9901" s="56"/>
    </row>
    <row r="9902" spans="1:6" x14ac:dyDescent="0.25">
      <c r="A9902" s="56">
        <v>39122</v>
      </c>
      <c r="E9902" s="56"/>
      <c r="F9902" s="56"/>
    </row>
    <row r="9903" spans="1:6" x14ac:dyDescent="0.25">
      <c r="A9903" s="56">
        <v>39123</v>
      </c>
      <c r="E9903" s="56"/>
      <c r="F9903" s="56"/>
    </row>
    <row r="9904" spans="1:6" x14ac:dyDescent="0.25">
      <c r="A9904" s="56">
        <v>39124</v>
      </c>
      <c r="E9904" s="56"/>
      <c r="F9904" s="56"/>
    </row>
    <row r="9905" spans="1:6" x14ac:dyDescent="0.25">
      <c r="A9905" s="56">
        <v>39125</v>
      </c>
      <c r="E9905" s="56"/>
      <c r="F9905" s="56"/>
    </row>
    <row r="9906" spans="1:6" x14ac:dyDescent="0.25">
      <c r="A9906" s="56">
        <v>39126</v>
      </c>
      <c r="E9906" s="56"/>
      <c r="F9906" s="56"/>
    </row>
    <row r="9907" spans="1:6" x14ac:dyDescent="0.25">
      <c r="A9907" s="56">
        <v>39127</v>
      </c>
      <c r="E9907" s="56"/>
      <c r="F9907" s="56"/>
    </row>
    <row r="9908" spans="1:6" x14ac:dyDescent="0.25">
      <c r="A9908" s="56">
        <v>39128</v>
      </c>
      <c r="E9908" s="56"/>
      <c r="F9908" s="56"/>
    </row>
    <row r="9909" spans="1:6" x14ac:dyDescent="0.25">
      <c r="A9909" s="56">
        <v>39129</v>
      </c>
      <c r="E9909" s="56"/>
      <c r="F9909" s="56"/>
    </row>
    <row r="9910" spans="1:6" x14ac:dyDescent="0.25">
      <c r="A9910" s="56">
        <v>39130</v>
      </c>
      <c r="E9910" s="56"/>
      <c r="F9910" s="56"/>
    </row>
    <row r="9911" spans="1:6" x14ac:dyDescent="0.25">
      <c r="A9911" s="56">
        <v>39131</v>
      </c>
      <c r="E9911" s="56"/>
      <c r="F9911" s="56"/>
    </row>
    <row r="9912" spans="1:6" x14ac:dyDescent="0.25">
      <c r="A9912" s="56">
        <v>39132</v>
      </c>
      <c r="E9912" s="56"/>
      <c r="F9912" s="56"/>
    </row>
    <row r="9913" spans="1:6" x14ac:dyDescent="0.25">
      <c r="A9913" s="56">
        <v>39133</v>
      </c>
      <c r="E9913" s="56"/>
      <c r="F9913" s="56"/>
    </row>
    <row r="9914" spans="1:6" x14ac:dyDescent="0.25">
      <c r="A9914" s="56">
        <v>39134</v>
      </c>
      <c r="E9914" s="56"/>
      <c r="F9914" s="56"/>
    </row>
    <row r="9915" spans="1:6" x14ac:dyDescent="0.25">
      <c r="A9915" s="56">
        <v>39135</v>
      </c>
      <c r="E9915" s="56"/>
      <c r="F9915" s="56"/>
    </row>
    <row r="9916" spans="1:6" x14ac:dyDescent="0.25">
      <c r="A9916" s="56">
        <v>39136</v>
      </c>
      <c r="E9916" s="56"/>
      <c r="F9916" s="56"/>
    </row>
    <row r="9917" spans="1:6" x14ac:dyDescent="0.25">
      <c r="A9917" s="56">
        <v>39137</v>
      </c>
      <c r="E9917" s="56"/>
      <c r="F9917" s="56"/>
    </row>
    <row r="9918" spans="1:6" x14ac:dyDescent="0.25">
      <c r="A9918" s="56">
        <v>39138</v>
      </c>
      <c r="E9918" s="56"/>
      <c r="F9918" s="56"/>
    </row>
    <row r="9919" spans="1:6" x14ac:dyDescent="0.25">
      <c r="A9919" s="56">
        <v>39139</v>
      </c>
      <c r="E9919" s="56"/>
      <c r="F9919" s="56"/>
    </row>
    <row r="9920" spans="1:6" x14ac:dyDescent="0.25">
      <c r="A9920" s="56">
        <v>39140</v>
      </c>
      <c r="E9920" s="56"/>
      <c r="F9920" s="56"/>
    </row>
    <row r="9921" spans="1:6" x14ac:dyDescent="0.25">
      <c r="A9921" s="56">
        <v>39141</v>
      </c>
      <c r="E9921" s="56"/>
      <c r="F9921" s="56"/>
    </row>
    <row r="9922" spans="1:6" x14ac:dyDescent="0.25">
      <c r="A9922" s="56">
        <v>39142</v>
      </c>
      <c r="E9922" s="56"/>
      <c r="F9922" s="56"/>
    </row>
    <row r="9923" spans="1:6" x14ac:dyDescent="0.25">
      <c r="A9923" s="56">
        <v>39143</v>
      </c>
      <c r="E9923" s="56"/>
      <c r="F9923" s="56"/>
    </row>
    <row r="9924" spans="1:6" x14ac:dyDescent="0.25">
      <c r="A9924" s="56">
        <v>39144</v>
      </c>
      <c r="E9924" s="56"/>
      <c r="F9924" s="56"/>
    </row>
    <row r="9925" spans="1:6" x14ac:dyDescent="0.25">
      <c r="A9925" s="56">
        <v>39145</v>
      </c>
      <c r="E9925" s="56"/>
      <c r="F9925" s="56"/>
    </row>
    <row r="9926" spans="1:6" x14ac:dyDescent="0.25">
      <c r="A9926" s="56">
        <v>39146</v>
      </c>
      <c r="E9926" s="56"/>
      <c r="F9926" s="56"/>
    </row>
    <row r="9927" spans="1:6" x14ac:dyDescent="0.25">
      <c r="A9927" s="56">
        <v>39147</v>
      </c>
      <c r="E9927" s="56"/>
      <c r="F9927" s="56"/>
    </row>
    <row r="9928" spans="1:6" x14ac:dyDescent="0.25">
      <c r="A9928" s="56">
        <v>39148</v>
      </c>
      <c r="E9928" s="56"/>
      <c r="F9928" s="56"/>
    </row>
    <row r="9929" spans="1:6" x14ac:dyDescent="0.25">
      <c r="A9929" s="56">
        <v>39149</v>
      </c>
      <c r="E9929" s="56"/>
      <c r="F9929" s="56"/>
    </row>
    <row r="9930" spans="1:6" x14ac:dyDescent="0.25">
      <c r="A9930" s="56">
        <v>39150</v>
      </c>
      <c r="E9930" s="56"/>
      <c r="F9930" s="56"/>
    </row>
    <row r="9931" spans="1:6" x14ac:dyDescent="0.25">
      <c r="A9931" s="56">
        <v>39151</v>
      </c>
      <c r="E9931" s="56"/>
      <c r="F9931" s="56"/>
    </row>
    <row r="9932" spans="1:6" x14ac:dyDescent="0.25">
      <c r="A9932" s="56">
        <v>39152</v>
      </c>
      <c r="E9932" s="56"/>
      <c r="F9932" s="56"/>
    </row>
    <row r="9933" spans="1:6" x14ac:dyDescent="0.25">
      <c r="A9933" s="56">
        <v>39153</v>
      </c>
      <c r="E9933" s="56"/>
      <c r="F9933" s="56"/>
    </row>
    <row r="9934" spans="1:6" x14ac:dyDescent="0.25">
      <c r="A9934" s="56">
        <v>39154</v>
      </c>
      <c r="E9934" s="56"/>
      <c r="F9934" s="56"/>
    </row>
    <row r="9935" spans="1:6" x14ac:dyDescent="0.25">
      <c r="A9935" s="56">
        <v>39155</v>
      </c>
      <c r="E9935" s="56"/>
      <c r="F9935" s="56"/>
    </row>
    <row r="9936" spans="1:6" x14ac:dyDescent="0.25">
      <c r="A9936" s="56">
        <v>39156</v>
      </c>
      <c r="E9936" s="56"/>
      <c r="F9936" s="56"/>
    </row>
    <row r="9937" spans="1:6" x14ac:dyDescent="0.25">
      <c r="A9937" s="56">
        <v>39157</v>
      </c>
      <c r="E9937" s="56"/>
      <c r="F9937" s="56"/>
    </row>
    <row r="9938" spans="1:6" x14ac:dyDescent="0.25">
      <c r="A9938" s="56">
        <v>39158</v>
      </c>
      <c r="E9938" s="56"/>
      <c r="F9938" s="56"/>
    </row>
    <row r="9939" spans="1:6" x14ac:dyDescent="0.25">
      <c r="A9939" s="56">
        <v>39159</v>
      </c>
      <c r="E9939" s="56"/>
      <c r="F9939" s="56"/>
    </row>
    <row r="9940" spans="1:6" x14ac:dyDescent="0.25">
      <c r="A9940" s="56">
        <v>39160</v>
      </c>
      <c r="E9940" s="56"/>
      <c r="F9940" s="56"/>
    </row>
    <row r="9941" spans="1:6" x14ac:dyDescent="0.25">
      <c r="A9941" s="56">
        <v>39161</v>
      </c>
      <c r="E9941" s="56"/>
      <c r="F9941" s="56"/>
    </row>
    <row r="9942" spans="1:6" x14ac:dyDescent="0.25">
      <c r="A9942" s="56">
        <v>39162</v>
      </c>
      <c r="E9942" s="56"/>
      <c r="F9942" s="56"/>
    </row>
    <row r="9943" spans="1:6" x14ac:dyDescent="0.25">
      <c r="A9943" s="56">
        <v>39163</v>
      </c>
      <c r="E9943" s="56"/>
      <c r="F9943" s="56"/>
    </row>
    <row r="9944" spans="1:6" x14ac:dyDescent="0.25">
      <c r="A9944" s="56">
        <v>39164</v>
      </c>
      <c r="E9944" s="56"/>
      <c r="F9944" s="56"/>
    </row>
    <row r="9945" spans="1:6" x14ac:dyDescent="0.25">
      <c r="A9945" s="56">
        <v>39165</v>
      </c>
      <c r="E9945" s="56"/>
      <c r="F9945" s="56"/>
    </row>
    <row r="9946" spans="1:6" x14ac:dyDescent="0.25">
      <c r="A9946" s="56">
        <v>39166</v>
      </c>
      <c r="E9946" s="56"/>
      <c r="F9946" s="56"/>
    </row>
    <row r="9947" spans="1:6" x14ac:dyDescent="0.25">
      <c r="A9947" s="56">
        <v>39167</v>
      </c>
      <c r="E9947" s="56"/>
      <c r="F9947" s="56"/>
    </row>
    <row r="9948" spans="1:6" x14ac:dyDescent="0.25">
      <c r="A9948" s="56">
        <v>39168</v>
      </c>
      <c r="E9948" s="56"/>
      <c r="F9948" s="56"/>
    </row>
    <row r="9949" spans="1:6" x14ac:dyDescent="0.25">
      <c r="A9949" s="56">
        <v>39169</v>
      </c>
      <c r="E9949" s="56"/>
      <c r="F9949" s="56"/>
    </row>
    <row r="9950" spans="1:6" x14ac:dyDescent="0.25">
      <c r="A9950" s="56">
        <v>39170</v>
      </c>
      <c r="E9950" s="56"/>
      <c r="F9950" s="56"/>
    </row>
    <row r="9951" spans="1:6" x14ac:dyDescent="0.25">
      <c r="A9951" s="56">
        <v>39171</v>
      </c>
      <c r="E9951" s="56"/>
      <c r="F9951" s="56"/>
    </row>
    <row r="9952" spans="1:6" x14ac:dyDescent="0.25">
      <c r="A9952" s="56">
        <v>39172</v>
      </c>
      <c r="E9952" s="56"/>
      <c r="F9952" s="56"/>
    </row>
    <row r="9953" spans="1:6" x14ac:dyDescent="0.25">
      <c r="A9953" s="56">
        <v>39173</v>
      </c>
      <c r="E9953" s="56"/>
      <c r="F9953" s="56"/>
    </row>
    <row r="9954" spans="1:6" x14ac:dyDescent="0.25">
      <c r="A9954" s="56">
        <v>39174</v>
      </c>
      <c r="E9954" s="56"/>
      <c r="F9954" s="56"/>
    </row>
    <row r="9955" spans="1:6" x14ac:dyDescent="0.25">
      <c r="A9955" s="56">
        <v>39175</v>
      </c>
      <c r="E9955" s="56"/>
      <c r="F9955" s="56"/>
    </row>
    <row r="9956" spans="1:6" x14ac:dyDescent="0.25">
      <c r="A9956" s="56">
        <v>39176</v>
      </c>
      <c r="E9956" s="56"/>
      <c r="F9956" s="56"/>
    </row>
    <row r="9957" spans="1:6" x14ac:dyDescent="0.25">
      <c r="A9957" s="56">
        <v>39177</v>
      </c>
      <c r="E9957" s="56"/>
      <c r="F9957" s="56"/>
    </row>
    <row r="9958" spans="1:6" x14ac:dyDescent="0.25">
      <c r="A9958" s="56">
        <v>39178</v>
      </c>
      <c r="E9958" s="56"/>
      <c r="F9958" s="56"/>
    </row>
    <row r="9959" spans="1:6" x14ac:dyDescent="0.25">
      <c r="A9959" s="56">
        <v>39179</v>
      </c>
      <c r="E9959" s="56"/>
      <c r="F9959" s="56"/>
    </row>
    <row r="9960" spans="1:6" x14ac:dyDescent="0.25">
      <c r="A9960" s="56">
        <v>39180</v>
      </c>
      <c r="E9960" s="56"/>
      <c r="F9960" s="56"/>
    </row>
    <row r="9961" spans="1:6" x14ac:dyDescent="0.25">
      <c r="A9961" s="56">
        <v>39181</v>
      </c>
      <c r="E9961" s="56"/>
      <c r="F9961" s="56"/>
    </row>
    <row r="9962" spans="1:6" x14ac:dyDescent="0.25">
      <c r="A9962" s="56">
        <v>39182</v>
      </c>
      <c r="E9962" s="56"/>
      <c r="F9962" s="56"/>
    </row>
    <row r="9963" spans="1:6" x14ac:dyDescent="0.25">
      <c r="A9963" s="56">
        <v>39183</v>
      </c>
      <c r="E9963" s="56"/>
      <c r="F9963" s="56"/>
    </row>
    <row r="9964" spans="1:6" x14ac:dyDescent="0.25">
      <c r="A9964" s="56">
        <v>39184</v>
      </c>
      <c r="E9964" s="56"/>
      <c r="F9964" s="56"/>
    </row>
    <row r="9965" spans="1:6" x14ac:dyDescent="0.25">
      <c r="A9965" s="56">
        <v>39185</v>
      </c>
      <c r="E9965" s="56"/>
      <c r="F9965" s="56"/>
    </row>
    <row r="9966" spans="1:6" x14ac:dyDescent="0.25">
      <c r="A9966" s="56">
        <v>39186</v>
      </c>
      <c r="E9966" s="56"/>
      <c r="F9966" s="56"/>
    </row>
    <row r="9967" spans="1:6" x14ac:dyDescent="0.25">
      <c r="A9967" s="56">
        <v>39187</v>
      </c>
      <c r="E9967" s="56"/>
      <c r="F9967" s="56"/>
    </row>
    <row r="9968" spans="1:6" x14ac:dyDescent="0.25">
      <c r="A9968" s="56">
        <v>39188</v>
      </c>
      <c r="E9968" s="56"/>
      <c r="F9968" s="56"/>
    </row>
    <row r="9969" spans="1:6" x14ac:dyDescent="0.25">
      <c r="A9969" s="56">
        <v>39189</v>
      </c>
      <c r="E9969" s="56"/>
      <c r="F9969" s="56"/>
    </row>
    <row r="9970" spans="1:6" x14ac:dyDescent="0.25">
      <c r="A9970" s="56">
        <v>39190</v>
      </c>
      <c r="E9970" s="56"/>
      <c r="F9970" s="56"/>
    </row>
    <row r="9971" spans="1:6" x14ac:dyDescent="0.25">
      <c r="A9971" s="56">
        <v>39191</v>
      </c>
      <c r="E9971" s="56"/>
      <c r="F9971" s="56"/>
    </row>
    <row r="9972" spans="1:6" x14ac:dyDescent="0.25">
      <c r="A9972" s="56">
        <v>39192</v>
      </c>
      <c r="E9972" s="56"/>
      <c r="F9972" s="56"/>
    </row>
    <row r="9973" spans="1:6" x14ac:dyDescent="0.25">
      <c r="A9973" s="56">
        <v>39193</v>
      </c>
      <c r="E9973" s="56"/>
      <c r="F9973" s="56"/>
    </row>
    <row r="9974" spans="1:6" x14ac:dyDescent="0.25">
      <c r="A9974" s="56">
        <v>39194</v>
      </c>
      <c r="E9974" s="56"/>
      <c r="F9974" s="56"/>
    </row>
    <row r="9975" spans="1:6" x14ac:dyDescent="0.25">
      <c r="A9975" s="56">
        <v>39195</v>
      </c>
      <c r="E9975" s="56"/>
      <c r="F9975" s="56"/>
    </row>
    <row r="9976" spans="1:6" x14ac:dyDescent="0.25">
      <c r="A9976" s="56">
        <v>39196</v>
      </c>
      <c r="E9976" s="56"/>
      <c r="F9976" s="56"/>
    </row>
    <row r="9977" spans="1:6" x14ac:dyDescent="0.25">
      <c r="A9977" s="56">
        <v>39197</v>
      </c>
      <c r="E9977" s="56"/>
      <c r="F9977" s="56"/>
    </row>
    <row r="9978" spans="1:6" x14ac:dyDescent="0.25">
      <c r="A9978" s="56">
        <v>39198</v>
      </c>
      <c r="E9978" s="56"/>
      <c r="F9978" s="56"/>
    </row>
    <row r="9979" spans="1:6" x14ac:dyDescent="0.25">
      <c r="A9979" s="56">
        <v>39199</v>
      </c>
      <c r="E9979" s="56"/>
      <c r="F9979" s="56"/>
    </row>
    <row r="9980" spans="1:6" x14ac:dyDescent="0.25">
      <c r="A9980" s="56">
        <v>39200</v>
      </c>
      <c r="E9980" s="56"/>
      <c r="F9980" s="56"/>
    </row>
    <row r="9981" spans="1:6" x14ac:dyDescent="0.25">
      <c r="A9981" s="56">
        <v>39201</v>
      </c>
      <c r="E9981" s="56"/>
      <c r="F9981" s="56"/>
    </row>
    <row r="9982" spans="1:6" x14ac:dyDescent="0.25">
      <c r="A9982" s="56">
        <v>39202</v>
      </c>
      <c r="E9982" s="56"/>
      <c r="F9982" s="56"/>
    </row>
    <row r="9983" spans="1:6" x14ac:dyDescent="0.25">
      <c r="A9983" s="56">
        <v>39203</v>
      </c>
      <c r="E9983" s="56"/>
      <c r="F9983" s="56"/>
    </row>
    <row r="9984" spans="1:6" x14ac:dyDescent="0.25">
      <c r="A9984" s="56">
        <v>39204</v>
      </c>
      <c r="E9984" s="56"/>
      <c r="F9984" s="56"/>
    </row>
    <row r="9985" spans="1:6" x14ac:dyDescent="0.25">
      <c r="A9985" s="56">
        <v>39205</v>
      </c>
      <c r="E9985" s="56"/>
      <c r="F9985" s="56"/>
    </row>
    <row r="9986" spans="1:6" x14ac:dyDescent="0.25">
      <c r="A9986" s="56">
        <v>39206</v>
      </c>
      <c r="E9986" s="56"/>
      <c r="F9986" s="56"/>
    </row>
    <row r="9987" spans="1:6" x14ac:dyDescent="0.25">
      <c r="A9987" s="56">
        <v>39207</v>
      </c>
      <c r="E9987" s="56"/>
      <c r="F9987" s="56"/>
    </row>
    <row r="9988" spans="1:6" x14ac:dyDescent="0.25">
      <c r="A9988" s="56">
        <v>39208</v>
      </c>
      <c r="E9988" s="56"/>
      <c r="F9988" s="56"/>
    </row>
    <row r="9989" spans="1:6" x14ac:dyDescent="0.25">
      <c r="A9989" s="56">
        <v>39209</v>
      </c>
      <c r="E9989" s="56"/>
      <c r="F9989" s="56"/>
    </row>
    <row r="9990" spans="1:6" x14ac:dyDescent="0.25">
      <c r="A9990" s="56">
        <v>39210</v>
      </c>
      <c r="E9990" s="56"/>
      <c r="F9990" s="56"/>
    </row>
    <row r="9991" spans="1:6" x14ac:dyDescent="0.25">
      <c r="A9991" s="56">
        <v>39211</v>
      </c>
      <c r="E9991" s="56"/>
      <c r="F9991" s="56"/>
    </row>
    <row r="9992" spans="1:6" x14ac:dyDescent="0.25">
      <c r="A9992" s="56">
        <v>39212</v>
      </c>
      <c r="E9992" s="56"/>
      <c r="F9992" s="56"/>
    </row>
    <row r="9993" spans="1:6" x14ac:dyDescent="0.25">
      <c r="A9993" s="56">
        <v>39213</v>
      </c>
      <c r="E9993" s="56"/>
      <c r="F9993" s="56"/>
    </row>
    <row r="9994" spans="1:6" x14ac:dyDescent="0.25">
      <c r="A9994" s="56">
        <v>39214</v>
      </c>
      <c r="E9994" s="56"/>
      <c r="F9994" s="56"/>
    </row>
    <row r="9995" spans="1:6" x14ac:dyDescent="0.25">
      <c r="A9995" s="56">
        <v>39215</v>
      </c>
      <c r="E9995" s="56"/>
      <c r="F9995" s="56"/>
    </row>
    <row r="9996" spans="1:6" x14ac:dyDescent="0.25">
      <c r="A9996" s="56">
        <v>39216</v>
      </c>
      <c r="E9996" s="56"/>
      <c r="F9996" s="56"/>
    </row>
    <row r="9997" spans="1:6" x14ac:dyDescent="0.25">
      <c r="A9997" s="56">
        <v>39217</v>
      </c>
      <c r="E9997" s="56"/>
      <c r="F9997" s="56"/>
    </row>
    <row r="9998" spans="1:6" x14ac:dyDescent="0.25">
      <c r="A9998" s="56">
        <v>39218</v>
      </c>
      <c r="E9998" s="56"/>
      <c r="F9998" s="56"/>
    </row>
    <row r="9999" spans="1:6" x14ac:dyDescent="0.25">
      <c r="A9999" s="56">
        <v>39219</v>
      </c>
      <c r="E9999" s="56"/>
      <c r="F9999" s="56"/>
    </row>
    <row r="10000" spans="1:6" x14ac:dyDescent="0.25">
      <c r="A10000" s="56">
        <v>39220</v>
      </c>
      <c r="E10000" s="56"/>
      <c r="F10000" s="56"/>
    </row>
    <row r="10001" spans="1:6" x14ac:dyDescent="0.25">
      <c r="A10001" s="56">
        <v>39221</v>
      </c>
      <c r="E10001" s="56"/>
      <c r="F10001" s="56"/>
    </row>
    <row r="10002" spans="1:6" x14ac:dyDescent="0.25">
      <c r="A10002" s="56">
        <v>39222</v>
      </c>
      <c r="E10002" s="56"/>
      <c r="F10002" s="56"/>
    </row>
    <row r="10003" spans="1:6" x14ac:dyDescent="0.25">
      <c r="A10003" s="56">
        <v>39223</v>
      </c>
      <c r="E10003" s="56"/>
      <c r="F10003" s="56"/>
    </row>
    <row r="10004" spans="1:6" x14ac:dyDescent="0.25">
      <c r="A10004" s="56">
        <v>39224</v>
      </c>
      <c r="E10004" s="56"/>
      <c r="F10004" s="56"/>
    </row>
    <row r="10005" spans="1:6" x14ac:dyDescent="0.25">
      <c r="A10005" s="56">
        <v>39225</v>
      </c>
      <c r="E10005" s="56"/>
      <c r="F10005" s="56"/>
    </row>
    <row r="10006" spans="1:6" x14ac:dyDescent="0.25">
      <c r="A10006" s="56">
        <v>39226</v>
      </c>
      <c r="E10006" s="56"/>
      <c r="F10006" s="56"/>
    </row>
    <row r="10007" spans="1:6" x14ac:dyDescent="0.25">
      <c r="A10007" s="56">
        <v>39227</v>
      </c>
      <c r="E10007" s="56"/>
      <c r="F10007" s="56"/>
    </row>
    <row r="10008" spans="1:6" x14ac:dyDescent="0.25">
      <c r="A10008" s="56">
        <v>39228</v>
      </c>
      <c r="E10008" s="56"/>
      <c r="F10008" s="56"/>
    </row>
    <row r="10009" spans="1:6" x14ac:dyDescent="0.25">
      <c r="A10009" s="56">
        <v>39229</v>
      </c>
      <c r="E10009" s="56"/>
      <c r="F10009" s="56"/>
    </row>
    <row r="10010" spans="1:6" x14ac:dyDescent="0.25">
      <c r="A10010" s="56">
        <v>39230</v>
      </c>
      <c r="E10010" s="56"/>
      <c r="F10010" s="56"/>
    </row>
    <row r="10011" spans="1:6" x14ac:dyDescent="0.25">
      <c r="A10011" s="56">
        <v>39231</v>
      </c>
      <c r="E10011" s="56"/>
      <c r="F10011" s="56"/>
    </row>
    <row r="10012" spans="1:6" x14ac:dyDescent="0.25">
      <c r="A10012" s="56">
        <v>39232</v>
      </c>
      <c r="E10012" s="56"/>
      <c r="F10012" s="56"/>
    </row>
    <row r="10013" spans="1:6" x14ac:dyDescent="0.25">
      <c r="A10013" s="56">
        <v>39233</v>
      </c>
      <c r="E10013" s="56"/>
      <c r="F10013" s="56"/>
    </row>
    <row r="10014" spans="1:6" x14ac:dyDescent="0.25">
      <c r="A10014" s="56">
        <v>39234</v>
      </c>
      <c r="E10014" s="56"/>
      <c r="F10014" s="56"/>
    </row>
    <row r="10015" spans="1:6" x14ac:dyDescent="0.25">
      <c r="A10015" s="56">
        <v>39235</v>
      </c>
      <c r="E10015" s="56"/>
      <c r="F10015" s="56"/>
    </row>
    <row r="10016" spans="1:6" x14ac:dyDescent="0.25">
      <c r="A10016" s="56">
        <v>39236</v>
      </c>
      <c r="E10016" s="56"/>
      <c r="F10016" s="56"/>
    </row>
    <row r="10017" spans="1:6" x14ac:dyDescent="0.25">
      <c r="A10017" s="56">
        <v>39237</v>
      </c>
      <c r="E10017" s="56"/>
      <c r="F10017" s="56"/>
    </row>
    <row r="10018" spans="1:6" x14ac:dyDescent="0.25">
      <c r="A10018" s="56">
        <v>39238</v>
      </c>
      <c r="E10018" s="56"/>
      <c r="F10018" s="56"/>
    </row>
    <row r="10019" spans="1:6" x14ac:dyDescent="0.25">
      <c r="A10019" s="56">
        <v>39239</v>
      </c>
      <c r="E10019" s="56"/>
      <c r="F10019" s="56"/>
    </row>
    <row r="10020" spans="1:6" x14ac:dyDescent="0.25">
      <c r="A10020" s="56">
        <v>39240</v>
      </c>
      <c r="E10020" s="56"/>
      <c r="F10020" s="56"/>
    </row>
    <row r="10021" spans="1:6" x14ac:dyDescent="0.25">
      <c r="A10021" s="56">
        <v>39241</v>
      </c>
      <c r="E10021" s="56"/>
      <c r="F10021" s="56"/>
    </row>
    <row r="10022" spans="1:6" x14ac:dyDescent="0.25">
      <c r="A10022" s="56">
        <v>39242</v>
      </c>
      <c r="E10022" s="56"/>
      <c r="F10022" s="56"/>
    </row>
    <row r="10023" spans="1:6" x14ac:dyDescent="0.25">
      <c r="A10023" s="56">
        <v>39243</v>
      </c>
      <c r="E10023" s="56"/>
      <c r="F10023" s="56"/>
    </row>
    <row r="10024" spans="1:6" x14ac:dyDescent="0.25">
      <c r="A10024" s="56">
        <v>39244</v>
      </c>
      <c r="E10024" s="56"/>
      <c r="F10024" s="56"/>
    </row>
    <row r="10025" spans="1:6" x14ac:dyDescent="0.25">
      <c r="A10025" s="56">
        <v>39245</v>
      </c>
      <c r="E10025" s="56"/>
      <c r="F10025" s="56"/>
    </row>
    <row r="10026" spans="1:6" x14ac:dyDescent="0.25">
      <c r="A10026" s="56">
        <v>39246</v>
      </c>
      <c r="E10026" s="56"/>
      <c r="F10026" s="56"/>
    </row>
    <row r="10027" spans="1:6" x14ac:dyDescent="0.25">
      <c r="A10027" s="56">
        <v>39247</v>
      </c>
      <c r="E10027" s="56"/>
      <c r="F10027" s="56"/>
    </row>
    <row r="10028" spans="1:6" x14ac:dyDescent="0.25">
      <c r="A10028" s="56">
        <v>39248</v>
      </c>
      <c r="E10028" s="56"/>
      <c r="F10028" s="56"/>
    </row>
    <row r="10029" spans="1:6" x14ac:dyDescent="0.25">
      <c r="A10029" s="56">
        <v>39249</v>
      </c>
      <c r="E10029" s="56"/>
      <c r="F10029" s="56"/>
    </row>
    <row r="10030" spans="1:6" x14ac:dyDescent="0.25">
      <c r="A10030" s="56">
        <v>39250</v>
      </c>
      <c r="E10030" s="56"/>
      <c r="F10030" s="56"/>
    </row>
    <row r="10031" spans="1:6" x14ac:dyDescent="0.25">
      <c r="A10031" s="56">
        <v>39251</v>
      </c>
      <c r="E10031" s="56"/>
      <c r="F10031" s="56"/>
    </row>
    <row r="10032" spans="1:6" x14ac:dyDescent="0.25">
      <c r="A10032" s="56">
        <v>39252</v>
      </c>
      <c r="E10032" s="56"/>
      <c r="F10032" s="56"/>
    </row>
    <row r="10033" spans="1:6" x14ac:dyDescent="0.25">
      <c r="A10033" s="56">
        <v>39253</v>
      </c>
      <c r="E10033" s="56"/>
      <c r="F10033" s="56"/>
    </row>
    <row r="10034" spans="1:6" x14ac:dyDescent="0.25">
      <c r="A10034" s="56">
        <v>39254</v>
      </c>
      <c r="E10034" s="56"/>
      <c r="F10034" s="56"/>
    </row>
    <row r="10035" spans="1:6" x14ac:dyDescent="0.25">
      <c r="A10035" s="56">
        <v>39255</v>
      </c>
      <c r="E10035" s="56"/>
      <c r="F10035" s="56"/>
    </row>
    <row r="10036" spans="1:6" x14ac:dyDescent="0.25">
      <c r="A10036" s="56">
        <v>39256</v>
      </c>
      <c r="E10036" s="56"/>
      <c r="F10036" s="56"/>
    </row>
    <row r="10037" spans="1:6" x14ac:dyDescent="0.25">
      <c r="A10037" s="56">
        <v>39257</v>
      </c>
      <c r="E10037" s="56"/>
      <c r="F10037" s="56"/>
    </row>
    <row r="10038" spans="1:6" x14ac:dyDescent="0.25">
      <c r="A10038" s="56">
        <v>39258</v>
      </c>
      <c r="E10038" s="56"/>
      <c r="F10038" s="56"/>
    </row>
    <row r="10039" spans="1:6" x14ac:dyDescent="0.25">
      <c r="A10039" s="56">
        <v>39259</v>
      </c>
      <c r="E10039" s="56"/>
      <c r="F10039" s="56"/>
    </row>
    <row r="10040" spans="1:6" x14ac:dyDescent="0.25">
      <c r="A10040" s="56">
        <v>39260</v>
      </c>
      <c r="E10040" s="56"/>
      <c r="F10040" s="56"/>
    </row>
    <row r="10041" spans="1:6" x14ac:dyDescent="0.25">
      <c r="A10041" s="56">
        <v>39261</v>
      </c>
      <c r="E10041" s="56"/>
      <c r="F10041" s="56"/>
    </row>
    <row r="10042" spans="1:6" x14ac:dyDescent="0.25">
      <c r="A10042" s="56">
        <v>39262</v>
      </c>
      <c r="E10042" s="56"/>
      <c r="F10042" s="56"/>
    </row>
    <row r="10043" spans="1:6" x14ac:dyDescent="0.25">
      <c r="A10043" s="56">
        <v>39263</v>
      </c>
      <c r="E10043" s="56"/>
      <c r="F10043" s="56"/>
    </row>
    <row r="10044" spans="1:6" x14ac:dyDescent="0.25">
      <c r="A10044" s="56">
        <v>39264</v>
      </c>
      <c r="E10044" s="56"/>
      <c r="F10044" s="56"/>
    </row>
    <row r="10045" spans="1:6" x14ac:dyDescent="0.25">
      <c r="A10045" s="56">
        <v>39265</v>
      </c>
      <c r="E10045" s="56"/>
      <c r="F10045" s="56"/>
    </row>
    <row r="10046" spans="1:6" x14ac:dyDescent="0.25">
      <c r="A10046" s="56">
        <v>39266</v>
      </c>
      <c r="E10046" s="56"/>
      <c r="F10046" s="56"/>
    </row>
    <row r="10047" spans="1:6" x14ac:dyDescent="0.25">
      <c r="A10047" s="56">
        <v>39267</v>
      </c>
      <c r="E10047" s="56"/>
      <c r="F10047" s="56"/>
    </row>
    <row r="10048" spans="1:6" x14ac:dyDescent="0.25">
      <c r="A10048" s="56">
        <v>39268</v>
      </c>
      <c r="E10048" s="56"/>
      <c r="F10048" s="56"/>
    </row>
    <row r="10049" spans="1:6" x14ac:dyDescent="0.25">
      <c r="A10049" s="56">
        <v>39269</v>
      </c>
      <c r="E10049" s="56"/>
      <c r="F10049" s="56"/>
    </row>
    <row r="10050" spans="1:6" x14ac:dyDescent="0.25">
      <c r="A10050" s="56">
        <v>39270</v>
      </c>
      <c r="E10050" s="56"/>
      <c r="F10050" s="56"/>
    </row>
    <row r="10051" spans="1:6" x14ac:dyDescent="0.25">
      <c r="A10051" s="56">
        <v>39271</v>
      </c>
      <c r="E10051" s="56"/>
      <c r="F10051" s="56"/>
    </row>
    <row r="10052" spans="1:6" x14ac:dyDescent="0.25">
      <c r="A10052" s="56">
        <v>39272</v>
      </c>
      <c r="E10052" s="56"/>
      <c r="F10052" s="56"/>
    </row>
    <row r="10053" spans="1:6" x14ac:dyDescent="0.25">
      <c r="A10053" s="56">
        <v>39273</v>
      </c>
      <c r="E10053" s="56"/>
      <c r="F10053" s="56"/>
    </row>
    <row r="10054" spans="1:6" x14ac:dyDescent="0.25">
      <c r="A10054" s="56">
        <v>39274</v>
      </c>
      <c r="E10054" s="56"/>
      <c r="F10054" s="56"/>
    </row>
    <row r="10055" spans="1:6" x14ac:dyDescent="0.25">
      <c r="A10055" s="56">
        <v>39275</v>
      </c>
      <c r="E10055" s="56"/>
      <c r="F10055" s="56"/>
    </row>
    <row r="10056" spans="1:6" x14ac:dyDescent="0.25">
      <c r="A10056" s="56">
        <v>39276</v>
      </c>
      <c r="E10056" s="56"/>
      <c r="F10056" s="56"/>
    </row>
    <row r="10057" spans="1:6" x14ac:dyDescent="0.25">
      <c r="A10057" s="56">
        <v>39277</v>
      </c>
      <c r="E10057" s="56"/>
      <c r="F10057" s="56"/>
    </row>
    <row r="10058" spans="1:6" x14ac:dyDescent="0.25">
      <c r="A10058" s="56">
        <v>39278</v>
      </c>
      <c r="E10058" s="56"/>
      <c r="F10058" s="56"/>
    </row>
    <row r="10059" spans="1:6" x14ac:dyDescent="0.25">
      <c r="A10059" s="56">
        <v>39279</v>
      </c>
      <c r="E10059" s="56"/>
      <c r="F10059" s="56"/>
    </row>
    <row r="10060" spans="1:6" x14ac:dyDescent="0.25">
      <c r="A10060" s="56">
        <v>39280</v>
      </c>
      <c r="E10060" s="56"/>
      <c r="F10060" s="56"/>
    </row>
    <row r="10061" spans="1:6" x14ac:dyDescent="0.25">
      <c r="A10061" s="56">
        <v>39281</v>
      </c>
      <c r="E10061" s="56"/>
      <c r="F10061" s="56"/>
    </row>
    <row r="10062" spans="1:6" x14ac:dyDescent="0.25">
      <c r="A10062" s="56">
        <v>39282</v>
      </c>
      <c r="E10062" s="56"/>
      <c r="F10062" s="56"/>
    </row>
    <row r="10063" spans="1:6" x14ac:dyDescent="0.25">
      <c r="A10063" s="56">
        <v>39283</v>
      </c>
      <c r="E10063" s="56"/>
      <c r="F10063" s="56"/>
    </row>
    <row r="10064" spans="1:6" x14ac:dyDescent="0.25">
      <c r="A10064" s="56">
        <v>39284</v>
      </c>
      <c r="E10064" s="56"/>
      <c r="F10064" s="56"/>
    </row>
    <row r="10065" spans="1:6" x14ac:dyDescent="0.25">
      <c r="A10065" s="56">
        <v>39285</v>
      </c>
      <c r="E10065" s="56"/>
      <c r="F10065" s="56"/>
    </row>
    <row r="10066" spans="1:6" x14ac:dyDescent="0.25">
      <c r="A10066" s="56">
        <v>39286</v>
      </c>
      <c r="E10066" s="56"/>
      <c r="F10066" s="56"/>
    </row>
    <row r="10067" spans="1:6" x14ac:dyDescent="0.25">
      <c r="A10067" s="56">
        <v>39287</v>
      </c>
      <c r="E10067" s="56"/>
      <c r="F10067" s="56"/>
    </row>
    <row r="10068" spans="1:6" x14ac:dyDescent="0.25">
      <c r="A10068" s="56">
        <v>39288</v>
      </c>
      <c r="E10068" s="56"/>
      <c r="F10068" s="56"/>
    </row>
    <row r="10069" spans="1:6" x14ac:dyDescent="0.25">
      <c r="A10069" s="56">
        <v>39289</v>
      </c>
      <c r="E10069" s="56"/>
      <c r="F10069" s="56"/>
    </row>
    <row r="10070" spans="1:6" x14ac:dyDescent="0.25">
      <c r="A10070" s="56">
        <v>39290</v>
      </c>
      <c r="E10070" s="56"/>
      <c r="F10070" s="56"/>
    </row>
    <row r="10071" spans="1:6" x14ac:dyDescent="0.25">
      <c r="A10071" s="56">
        <v>39291</v>
      </c>
      <c r="E10071" s="56"/>
      <c r="F10071" s="56"/>
    </row>
    <row r="10072" spans="1:6" x14ac:dyDescent="0.25">
      <c r="A10072" s="56">
        <v>39292</v>
      </c>
      <c r="E10072" s="56"/>
      <c r="F10072" s="56"/>
    </row>
    <row r="10073" spans="1:6" x14ac:dyDescent="0.25">
      <c r="A10073" s="56">
        <v>39293</v>
      </c>
      <c r="E10073" s="56"/>
      <c r="F10073" s="56"/>
    </row>
    <row r="10074" spans="1:6" x14ac:dyDescent="0.25">
      <c r="A10074" s="56">
        <v>39294</v>
      </c>
      <c r="E10074" s="56"/>
      <c r="F10074" s="56"/>
    </row>
    <row r="10075" spans="1:6" x14ac:dyDescent="0.25">
      <c r="A10075" s="56">
        <v>39295</v>
      </c>
      <c r="E10075" s="56"/>
      <c r="F10075" s="56"/>
    </row>
    <row r="10076" spans="1:6" x14ac:dyDescent="0.25">
      <c r="A10076" s="56">
        <v>39296</v>
      </c>
      <c r="E10076" s="56"/>
      <c r="F10076" s="56"/>
    </row>
    <row r="10077" spans="1:6" x14ac:dyDescent="0.25">
      <c r="A10077" s="56">
        <v>39297</v>
      </c>
      <c r="E10077" s="56"/>
      <c r="F10077" s="56"/>
    </row>
    <row r="10078" spans="1:6" x14ac:dyDescent="0.25">
      <c r="A10078" s="56">
        <v>39298</v>
      </c>
      <c r="E10078" s="56"/>
      <c r="F10078" s="56"/>
    </row>
    <row r="10079" spans="1:6" x14ac:dyDescent="0.25">
      <c r="A10079" s="56">
        <v>39299</v>
      </c>
      <c r="E10079" s="56"/>
      <c r="F10079" s="56"/>
    </row>
    <row r="10080" spans="1:6" x14ac:dyDescent="0.25">
      <c r="A10080" s="56">
        <v>39300</v>
      </c>
      <c r="E10080" s="56"/>
      <c r="F10080" s="56"/>
    </row>
    <row r="10081" spans="1:6" x14ac:dyDescent="0.25">
      <c r="A10081" s="56">
        <v>39301</v>
      </c>
      <c r="E10081" s="56"/>
      <c r="F10081" s="56"/>
    </row>
    <row r="10082" spans="1:6" x14ac:dyDescent="0.25">
      <c r="A10082" s="56">
        <v>39302</v>
      </c>
      <c r="E10082" s="56"/>
      <c r="F10082" s="56"/>
    </row>
    <row r="10083" spans="1:6" x14ac:dyDescent="0.25">
      <c r="A10083" s="56">
        <v>39303</v>
      </c>
      <c r="E10083" s="56"/>
      <c r="F10083" s="56"/>
    </row>
    <row r="10084" spans="1:6" x14ac:dyDescent="0.25">
      <c r="A10084" s="56">
        <v>39304</v>
      </c>
      <c r="E10084" s="56"/>
      <c r="F10084" s="56"/>
    </row>
    <row r="10085" spans="1:6" x14ac:dyDescent="0.25">
      <c r="A10085" s="56">
        <v>39305</v>
      </c>
      <c r="E10085" s="56"/>
      <c r="F10085" s="56"/>
    </row>
    <row r="10086" spans="1:6" x14ac:dyDescent="0.25">
      <c r="A10086" s="56">
        <v>39306</v>
      </c>
      <c r="E10086" s="56"/>
      <c r="F10086" s="56"/>
    </row>
    <row r="10087" spans="1:6" x14ac:dyDescent="0.25">
      <c r="A10087" s="56">
        <v>39307</v>
      </c>
      <c r="E10087" s="56"/>
      <c r="F10087" s="56"/>
    </row>
    <row r="10088" spans="1:6" x14ac:dyDescent="0.25">
      <c r="A10088" s="56">
        <v>39308</v>
      </c>
      <c r="E10088" s="56"/>
      <c r="F10088" s="56"/>
    </row>
    <row r="10089" spans="1:6" x14ac:dyDescent="0.25">
      <c r="A10089" s="56">
        <v>39309</v>
      </c>
      <c r="E10089" s="56"/>
      <c r="F10089" s="56"/>
    </row>
    <row r="10090" spans="1:6" x14ac:dyDescent="0.25">
      <c r="A10090" s="56">
        <v>39310</v>
      </c>
      <c r="E10090" s="56"/>
      <c r="F10090" s="56"/>
    </row>
    <row r="10091" spans="1:6" x14ac:dyDescent="0.25">
      <c r="A10091" s="56">
        <v>39311</v>
      </c>
      <c r="E10091" s="56"/>
      <c r="F10091" s="56"/>
    </row>
    <row r="10092" spans="1:6" x14ac:dyDescent="0.25">
      <c r="A10092" s="56">
        <v>39312</v>
      </c>
      <c r="E10092" s="56"/>
      <c r="F10092" s="56"/>
    </row>
    <row r="10093" spans="1:6" x14ac:dyDescent="0.25">
      <c r="A10093" s="56">
        <v>39313</v>
      </c>
      <c r="E10093" s="56"/>
      <c r="F10093" s="56"/>
    </row>
    <row r="10094" spans="1:6" x14ac:dyDescent="0.25">
      <c r="A10094" s="56">
        <v>39314</v>
      </c>
      <c r="E10094" s="56"/>
      <c r="F10094" s="56"/>
    </row>
    <row r="10095" spans="1:6" x14ac:dyDescent="0.25">
      <c r="A10095" s="56">
        <v>39315</v>
      </c>
      <c r="E10095" s="56"/>
      <c r="F10095" s="56"/>
    </row>
    <row r="10096" spans="1:6" x14ac:dyDescent="0.25">
      <c r="A10096" s="56">
        <v>39316</v>
      </c>
      <c r="E10096" s="56"/>
      <c r="F10096" s="56"/>
    </row>
    <row r="10097" spans="1:6" x14ac:dyDescent="0.25">
      <c r="A10097" s="56">
        <v>39317</v>
      </c>
      <c r="E10097" s="56"/>
      <c r="F10097" s="56"/>
    </row>
    <row r="10098" spans="1:6" x14ac:dyDescent="0.25">
      <c r="A10098" s="56">
        <v>39318</v>
      </c>
      <c r="E10098" s="56"/>
      <c r="F10098" s="56"/>
    </row>
    <row r="10099" spans="1:6" x14ac:dyDescent="0.25">
      <c r="A10099" s="56">
        <v>39319</v>
      </c>
      <c r="E10099" s="56"/>
      <c r="F10099" s="56"/>
    </row>
    <row r="10100" spans="1:6" x14ac:dyDescent="0.25">
      <c r="A10100" s="56">
        <v>39320</v>
      </c>
      <c r="E10100" s="56"/>
      <c r="F10100" s="56"/>
    </row>
    <row r="10101" spans="1:6" x14ac:dyDescent="0.25">
      <c r="A10101" s="56">
        <v>39321</v>
      </c>
      <c r="E10101" s="56"/>
      <c r="F10101" s="56"/>
    </row>
    <row r="10102" spans="1:6" x14ac:dyDescent="0.25">
      <c r="A10102" s="56">
        <v>39322</v>
      </c>
      <c r="E10102" s="56"/>
      <c r="F10102" s="56"/>
    </row>
    <row r="10103" spans="1:6" x14ac:dyDescent="0.25">
      <c r="A10103" s="56">
        <v>39323</v>
      </c>
      <c r="E10103" s="56"/>
      <c r="F10103" s="56"/>
    </row>
    <row r="10104" spans="1:6" x14ac:dyDescent="0.25">
      <c r="A10104" s="56">
        <v>39324</v>
      </c>
      <c r="E10104" s="56"/>
      <c r="F10104" s="56"/>
    </row>
    <row r="10105" spans="1:6" x14ac:dyDescent="0.25">
      <c r="A10105" s="56">
        <v>39325</v>
      </c>
      <c r="E10105" s="56"/>
      <c r="F10105" s="56"/>
    </row>
    <row r="10106" spans="1:6" x14ac:dyDescent="0.25">
      <c r="A10106" s="56">
        <v>39326</v>
      </c>
      <c r="E10106" s="56"/>
      <c r="F10106" s="56"/>
    </row>
    <row r="10107" spans="1:6" x14ac:dyDescent="0.25">
      <c r="A10107" s="56">
        <v>39327</v>
      </c>
      <c r="E10107" s="56"/>
      <c r="F10107" s="56"/>
    </row>
    <row r="10108" spans="1:6" x14ac:dyDescent="0.25">
      <c r="A10108" s="56">
        <v>39328</v>
      </c>
      <c r="E10108" s="56"/>
      <c r="F10108" s="56"/>
    </row>
    <row r="10109" spans="1:6" x14ac:dyDescent="0.25">
      <c r="A10109" s="56">
        <v>39329</v>
      </c>
      <c r="E10109" s="56"/>
      <c r="F10109" s="56"/>
    </row>
    <row r="10110" spans="1:6" x14ac:dyDescent="0.25">
      <c r="A10110" s="56">
        <v>39330</v>
      </c>
      <c r="E10110" s="56"/>
      <c r="F10110" s="56"/>
    </row>
    <row r="10111" spans="1:6" x14ac:dyDescent="0.25">
      <c r="A10111" s="56">
        <v>39331</v>
      </c>
      <c r="E10111" s="56"/>
      <c r="F10111" s="56"/>
    </row>
    <row r="10112" spans="1:6" x14ac:dyDescent="0.25">
      <c r="A10112" s="56">
        <v>39332</v>
      </c>
      <c r="E10112" s="56"/>
      <c r="F10112" s="56"/>
    </row>
    <row r="10113" spans="1:6" x14ac:dyDescent="0.25">
      <c r="A10113" s="56">
        <v>39333</v>
      </c>
      <c r="E10113" s="56"/>
      <c r="F10113" s="56"/>
    </row>
    <row r="10114" spans="1:6" x14ac:dyDescent="0.25">
      <c r="A10114" s="56">
        <v>39334</v>
      </c>
      <c r="E10114" s="56"/>
      <c r="F10114" s="56"/>
    </row>
    <row r="10115" spans="1:6" x14ac:dyDescent="0.25">
      <c r="A10115" s="56">
        <v>39335</v>
      </c>
      <c r="E10115" s="56"/>
      <c r="F10115" s="56"/>
    </row>
    <row r="10116" spans="1:6" x14ac:dyDescent="0.25">
      <c r="A10116" s="56">
        <v>39336</v>
      </c>
      <c r="E10116" s="56"/>
      <c r="F10116" s="56"/>
    </row>
    <row r="10117" spans="1:6" x14ac:dyDescent="0.25">
      <c r="A10117" s="56">
        <v>39337</v>
      </c>
      <c r="E10117" s="56"/>
      <c r="F10117" s="56"/>
    </row>
    <row r="10118" spans="1:6" x14ac:dyDescent="0.25">
      <c r="A10118" s="56">
        <v>39338</v>
      </c>
      <c r="E10118" s="56"/>
      <c r="F10118" s="56"/>
    </row>
    <row r="10119" spans="1:6" x14ac:dyDescent="0.25">
      <c r="A10119" s="56">
        <v>39339</v>
      </c>
      <c r="E10119" s="56"/>
      <c r="F10119" s="56"/>
    </row>
    <row r="10120" spans="1:6" x14ac:dyDescent="0.25">
      <c r="A10120" s="56">
        <v>39340</v>
      </c>
      <c r="E10120" s="56"/>
      <c r="F10120" s="56"/>
    </row>
    <row r="10121" spans="1:6" x14ac:dyDescent="0.25">
      <c r="A10121" s="56">
        <v>39341</v>
      </c>
      <c r="E10121" s="56"/>
      <c r="F10121" s="56"/>
    </row>
    <row r="10122" spans="1:6" x14ac:dyDescent="0.25">
      <c r="A10122" s="56">
        <v>39342</v>
      </c>
      <c r="E10122" s="56"/>
      <c r="F10122" s="56"/>
    </row>
    <row r="10123" spans="1:6" x14ac:dyDescent="0.25">
      <c r="A10123" s="56">
        <v>39343</v>
      </c>
      <c r="E10123" s="56"/>
      <c r="F10123" s="56"/>
    </row>
    <row r="10124" spans="1:6" x14ac:dyDescent="0.25">
      <c r="A10124" s="56">
        <v>39344</v>
      </c>
      <c r="E10124" s="56"/>
      <c r="F10124" s="56"/>
    </row>
    <row r="10125" spans="1:6" x14ac:dyDescent="0.25">
      <c r="A10125" s="56">
        <v>39345</v>
      </c>
      <c r="E10125" s="56"/>
      <c r="F10125" s="56"/>
    </row>
    <row r="10126" spans="1:6" x14ac:dyDescent="0.25">
      <c r="A10126" s="56">
        <v>39346</v>
      </c>
      <c r="E10126" s="56"/>
      <c r="F10126" s="56"/>
    </row>
    <row r="10127" spans="1:6" x14ac:dyDescent="0.25">
      <c r="A10127" s="56">
        <v>39347</v>
      </c>
      <c r="E10127" s="56"/>
      <c r="F10127" s="56"/>
    </row>
    <row r="10128" spans="1:6" x14ac:dyDescent="0.25">
      <c r="A10128" s="56">
        <v>39348</v>
      </c>
      <c r="E10128" s="56"/>
      <c r="F10128" s="56"/>
    </row>
    <row r="10129" spans="1:6" x14ac:dyDescent="0.25">
      <c r="A10129" s="56">
        <v>39349</v>
      </c>
      <c r="E10129" s="56"/>
      <c r="F10129" s="56"/>
    </row>
    <row r="10130" spans="1:6" x14ac:dyDescent="0.25">
      <c r="A10130" s="56">
        <v>39350</v>
      </c>
      <c r="E10130" s="56"/>
      <c r="F10130" s="56"/>
    </row>
    <row r="10131" spans="1:6" x14ac:dyDescent="0.25">
      <c r="A10131" s="56">
        <v>39351</v>
      </c>
      <c r="E10131" s="56"/>
      <c r="F10131" s="56"/>
    </row>
    <row r="10132" spans="1:6" x14ac:dyDescent="0.25">
      <c r="A10132" s="56">
        <v>39352</v>
      </c>
      <c r="E10132" s="56"/>
      <c r="F10132" s="56"/>
    </row>
    <row r="10133" spans="1:6" x14ac:dyDescent="0.25">
      <c r="A10133" s="56">
        <v>39353</v>
      </c>
      <c r="E10133" s="56"/>
      <c r="F10133" s="56"/>
    </row>
    <row r="10134" spans="1:6" x14ac:dyDescent="0.25">
      <c r="A10134" s="56">
        <v>39354</v>
      </c>
      <c r="E10134" s="56"/>
      <c r="F10134" s="56"/>
    </row>
    <row r="10135" spans="1:6" x14ac:dyDescent="0.25">
      <c r="A10135" s="56">
        <v>39355</v>
      </c>
      <c r="E10135" s="56"/>
      <c r="F10135" s="56"/>
    </row>
    <row r="10136" spans="1:6" x14ac:dyDescent="0.25">
      <c r="A10136" s="56">
        <v>39356</v>
      </c>
      <c r="E10136" s="56"/>
      <c r="F10136" s="56"/>
    </row>
    <row r="10137" spans="1:6" x14ac:dyDescent="0.25">
      <c r="A10137" s="56">
        <v>39357</v>
      </c>
      <c r="E10137" s="56"/>
      <c r="F10137" s="56"/>
    </row>
    <row r="10138" spans="1:6" x14ac:dyDescent="0.25">
      <c r="A10138" s="56">
        <v>39358</v>
      </c>
      <c r="E10138" s="56"/>
      <c r="F10138" s="56"/>
    </row>
    <row r="10139" spans="1:6" x14ac:dyDescent="0.25">
      <c r="A10139" s="56">
        <v>39359</v>
      </c>
      <c r="E10139" s="56"/>
      <c r="F10139" s="56"/>
    </row>
    <row r="10140" spans="1:6" x14ac:dyDescent="0.25">
      <c r="A10140" s="56">
        <v>39360</v>
      </c>
      <c r="E10140" s="56"/>
      <c r="F10140" s="56"/>
    </row>
    <row r="10141" spans="1:6" x14ac:dyDescent="0.25">
      <c r="A10141" s="56">
        <v>39361</v>
      </c>
      <c r="E10141" s="56"/>
      <c r="F10141" s="56"/>
    </row>
    <row r="10142" spans="1:6" x14ac:dyDescent="0.25">
      <c r="A10142" s="56">
        <v>39362</v>
      </c>
      <c r="E10142" s="56"/>
      <c r="F10142" s="56"/>
    </row>
    <row r="10143" spans="1:6" x14ac:dyDescent="0.25">
      <c r="A10143" s="56">
        <v>39363</v>
      </c>
      <c r="E10143" s="56"/>
      <c r="F10143" s="56"/>
    </row>
    <row r="10144" spans="1:6" x14ac:dyDescent="0.25">
      <c r="A10144" s="56">
        <v>39364</v>
      </c>
      <c r="E10144" s="56"/>
      <c r="F10144" s="56"/>
    </row>
    <row r="10145" spans="1:6" x14ac:dyDescent="0.25">
      <c r="A10145" s="56">
        <v>39365</v>
      </c>
      <c r="E10145" s="56"/>
      <c r="F10145" s="56"/>
    </row>
    <row r="10146" spans="1:6" x14ac:dyDescent="0.25">
      <c r="A10146" s="56">
        <v>39366</v>
      </c>
      <c r="E10146" s="56"/>
      <c r="F10146" s="56"/>
    </row>
    <row r="10147" spans="1:6" x14ac:dyDescent="0.25">
      <c r="A10147" s="56">
        <v>39367</v>
      </c>
      <c r="E10147" s="56"/>
      <c r="F10147" s="56"/>
    </row>
    <row r="10148" spans="1:6" x14ac:dyDescent="0.25">
      <c r="A10148" s="56">
        <v>39368</v>
      </c>
      <c r="E10148" s="56"/>
      <c r="F10148" s="56"/>
    </row>
    <row r="10149" spans="1:6" x14ac:dyDescent="0.25">
      <c r="A10149" s="56">
        <v>39369</v>
      </c>
      <c r="E10149" s="56"/>
      <c r="F10149" s="56"/>
    </row>
    <row r="10150" spans="1:6" x14ac:dyDescent="0.25">
      <c r="A10150" s="56">
        <v>39370</v>
      </c>
      <c r="E10150" s="56"/>
      <c r="F10150" s="56"/>
    </row>
    <row r="10151" spans="1:6" x14ac:dyDescent="0.25">
      <c r="A10151" s="56">
        <v>39371</v>
      </c>
      <c r="E10151" s="56"/>
      <c r="F10151" s="56"/>
    </row>
    <row r="10152" spans="1:6" x14ac:dyDescent="0.25">
      <c r="A10152" s="56">
        <v>39372</v>
      </c>
      <c r="E10152" s="56"/>
      <c r="F10152" s="56"/>
    </row>
    <row r="10153" spans="1:6" x14ac:dyDescent="0.25">
      <c r="A10153" s="56">
        <v>39373</v>
      </c>
      <c r="E10153" s="56"/>
      <c r="F10153" s="56"/>
    </row>
    <row r="10154" spans="1:6" x14ac:dyDescent="0.25">
      <c r="A10154" s="56">
        <v>39374</v>
      </c>
      <c r="E10154" s="56"/>
      <c r="F10154" s="56"/>
    </row>
    <row r="10155" spans="1:6" x14ac:dyDescent="0.25">
      <c r="A10155" s="56">
        <v>39375</v>
      </c>
      <c r="E10155" s="56"/>
      <c r="F10155" s="56"/>
    </row>
    <row r="10156" spans="1:6" x14ac:dyDescent="0.25">
      <c r="A10156" s="56">
        <v>39376</v>
      </c>
      <c r="E10156" s="56"/>
      <c r="F10156" s="56"/>
    </row>
    <row r="10157" spans="1:6" x14ac:dyDescent="0.25">
      <c r="A10157" s="56">
        <v>39377</v>
      </c>
      <c r="E10157" s="56"/>
      <c r="F10157" s="56"/>
    </row>
    <row r="10158" spans="1:6" x14ac:dyDescent="0.25">
      <c r="A10158" s="56">
        <v>39378</v>
      </c>
      <c r="E10158" s="56"/>
      <c r="F10158" s="56"/>
    </row>
    <row r="10159" spans="1:6" x14ac:dyDescent="0.25">
      <c r="A10159" s="56">
        <v>39379</v>
      </c>
      <c r="E10159" s="56"/>
      <c r="F10159" s="56"/>
    </row>
    <row r="10160" spans="1:6" x14ac:dyDescent="0.25">
      <c r="A10160" s="56">
        <v>39380</v>
      </c>
      <c r="E10160" s="56"/>
      <c r="F10160" s="56"/>
    </row>
    <row r="10161" spans="1:6" x14ac:dyDescent="0.25">
      <c r="A10161" s="56">
        <v>39381</v>
      </c>
      <c r="E10161" s="56"/>
      <c r="F10161" s="56"/>
    </row>
    <row r="10162" spans="1:6" x14ac:dyDescent="0.25">
      <c r="A10162" s="56">
        <v>39382</v>
      </c>
      <c r="E10162" s="56"/>
      <c r="F10162" s="56"/>
    </row>
    <row r="10163" spans="1:6" x14ac:dyDescent="0.25">
      <c r="A10163" s="56">
        <v>39383</v>
      </c>
      <c r="E10163" s="56"/>
      <c r="F10163" s="56"/>
    </row>
    <row r="10164" spans="1:6" x14ac:dyDescent="0.25">
      <c r="A10164" s="56">
        <v>39384</v>
      </c>
      <c r="E10164" s="56"/>
      <c r="F10164" s="56"/>
    </row>
    <row r="10165" spans="1:6" x14ac:dyDescent="0.25">
      <c r="A10165" s="56">
        <v>39385</v>
      </c>
      <c r="E10165" s="56"/>
      <c r="F10165" s="56"/>
    </row>
    <row r="10166" spans="1:6" x14ac:dyDescent="0.25">
      <c r="A10166" s="56">
        <v>39386</v>
      </c>
      <c r="E10166" s="56"/>
      <c r="F10166" s="56"/>
    </row>
    <row r="10167" spans="1:6" x14ac:dyDescent="0.25">
      <c r="A10167" s="56">
        <v>39387</v>
      </c>
      <c r="E10167" s="56"/>
      <c r="F10167" s="56"/>
    </row>
    <row r="10168" spans="1:6" x14ac:dyDescent="0.25">
      <c r="A10168" s="56">
        <v>39388</v>
      </c>
      <c r="E10168" s="56"/>
      <c r="F10168" s="56"/>
    </row>
    <row r="10169" spans="1:6" x14ac:dyDescent="0.25">
      <c r="A10169" s="56">
        <v>39389</v>
      </c>
      <c r="E10169" s="56"/>
      <c r="F10169" s="56"/>
    </row>
    <row r="10170" spans="1:6" x14ac:dyDescent="0.25">
      <c r="A10170" s="56">
        <v>39390</v>
      </c>
      <c r="E10170" s="56"/>
      <c r="F10170" s="56"/>
    </row>
    <row r="10171" spans="1:6" x14ac:dyDescent="0.25">
      <c r="A10171" s="56">
        <v>39391</v>
      </c>
      <c r="E10171" s="56"/>
      <c r="F10171" s="56"/>
    </row>
    <row r="10172" spans="1:6" x14ac:dyDescent="0.25">
      <c r="A10172" s="56">
        <v>39392</v>
      </c>
      <c r="E10172" s="56"/>
      <c r="F10172" s="56"/>
    </row>
    <row r="10173" spans="1:6" x14ac:dyDescent="0.25">
      <c r="A10173" s="56">
        <v>39393</v>
      </c>
      <c r="E10173" s="56"/>
      <c r="F10173" s="56"/>
    </row>
    <row r="10174" spans="1:6" x14ac:dyDescent="0.25">
      <c r="A10174" s="56">
        <v>39394</v>
      </c>
      <c r="E10174" s="56"/>
      <c r="F10174" s="56"/>
    </row>
    <row r="10175" spans="1:6" x14ac:dyDescent="0.25">
      <c r="A10175" s="56">
        <v>39395</v>
      </c>
      <c r="E10175" s="56"/>
      <c r="F10175" s="56"/>
    </row>
    <row r="10176" spans="1:6" x14ac:dyDescent="0.25">
      <c r="A10176" s="56">
        <v>39396</v>
      </c>
      <c r="E10176" s="56"/>
      <c r="F10176" s="56"/>
    </row>
    <row r="10177" spans="1:6" x14ac:dyDescent="0.25">
      <c r="A10177" s="56">
        <v>39397</v>
      </c>
      <c r="E10177" s="56"/>
      <c r="F10177" s="56"/>
    </row>
    <row r="10178" spans="1:6" x14ac:dyDescent="0.25">
      <c r="A10178" s="56">
        <v>39398</v>
      </c>
      <c r="E10178" s="56"/>
      <c r="F10178" s="56"/>
    </row>
    <row r="10179" spans="1:6" x14ac:dyDescent="0.25">
      <c r="A10179" s="56">
        <v>39399</v>
      </c>
      <c r="E10179" s="56"/>
      <c r="F10179" s="56"/>
    </row>
    <row r="10180" spans="1:6" x14ac:dyDescent="0.25">
      <c r="A10180" s="56">
        <v>39400</v>
      </c>
      <c r="E10180" s="56"/>
      <c r="F10180" s="56"/>
    </row>
    <row r="10181" spans="1:6" x14ac:dyDescent="0.25">
      <c r="A10181" s="56">
        <v>39401</v>
      </c>
      <c r="E10181" s="56"/>
      <c r="F10181" s="56"/>
    </row>
    <row r="10182" spans="1:6" x14ac:dyDescent="0.25">
      <c r="A10182" s="56">
        <v>39402</v>
      </c>
      <c r="E10182" s="56"/>
      <c r="F10182" s="56"/>
    </row>
    <row r="10183" spans="1:6" x14ac:dyDescent="0.25">
      <c r="A10183" s="56">
        <v>39403</v>
      </c>
      <c r="E10183" s="56"/>
      <c r="F10183" s="56"/>
    </row>
    <row r="10184" spans="1:6" x14ac:dyDescent="0.25">
      <c r="A10184" s="56">
        <v>39404</v>
      </c>
      <c r="E10184" s="56"/>
      <c r="F10184" s="56"/>
    </row>
    <row r="10185" spans="1:6" x14ac:dyDescent="0.25">
      <c r="A10185" s="56">
        <v>39405</v>
      </c>
      <c r="E10185" s="56"/>
      <c r="F10185" s="56"/>
    </row>
    <row r="10186" spans="1:6" x14ac:dyDescent="0.25">
      <c r="A10186" s="56">
        <v>39406</v>
      </c>
      <c r="E10186" s="56"/>
      <c r="F10186" s="56"/>
    </row>
    <row r="10187" spans="1:6" x14ac:dyDescent="0.25">
      <c r="A10187" s="56">
        <v>39407</v>
      </c>
      <c r="E10187" s="56"/>
      <c r="F10187" s="56"/>
    </row>
    <row r="10188" spans="1:6" x14ac:dyDescent="0.25">
      <c r="A10188" s="56">
        <v>39408</v>
      </c>
      <c r="E10188" s="56"/>
      <c r="F10188" s="56"/>
    </row>
    <row r="10189" spans="1:6" x14ac:dyDescent="0.25">
      <c r="A10189" s="56">
        <v>39409</v>
      </c>
      <c r="E10189" s="56"/>
      <c r="F10189" s="56"/>
    </row>
    <row r="10190" spans="1:6" x14ac:dyDescent="0.25">
      <c r="A10190" s="56">
        <v>39410</v>
      </c>
      <c r="E10190" s="56"/>
      <c r="F10190" s="56"/>
    </row>
    <row r="10191" spans="1:6" x14ac:dyDescent="0.25">
      <c r="A10191" s="56">
        <v>39411</v>
      </c>
      <c r="E10191" s="56"/>
      <c r="F10191" s="56"/>
    </row>
    <row r="10192" spans="1:6" x14ac:dyDescent="0.25">
      <c r="A10192" s="56">
        <v>39412</v>
      </c>
      <c r="E10192" s="56"/>
      <c r="F10192" s="56"/>
    </row>
    <row r="10193" spans="1:6" x14ac:dyDescent="0.25">
      <c r="A10193" s="56">
        <v>39413</v>
      </c>
      <c r="E10193" s="56"/>
      <c r="F10193" s="56"/>
    </row>
    <row r="10194" spans="1:6" x14ac:dyDescent="0.25">
      <c r="A10194" s="56">
        <v>39414</v>
      </c>
      <c r="E10194" s="56"/>
      <c r="F10194" s="56"/>
    </row>
    <row r="10195" spans="1:6" x14ac:dyDescent="0.25">
      <c r="A10195" s="56">
        <v>39415</v>
      </c>
      <c r="E10195" s="56"/>
      <c r="F10195" s="56"/>
    </row>
    <row r="10196" spans="1:6" x14ac:dyDescent="0.25">
      <c r="A10196" s="56">
        <v>39416</v>
      </c>
      <c r="E10196" s="56"/>
      <c r="F10196" s="56"/>
    </row>
    <row r="10197" spans="1:6" x14ac:dyDescent="0.25">
      <c r="A10197" s="56">
        <v>39417</v>
      </c>
      <c r="E10197" s="56"/>
      <c r="F10197" s="56"/>
    </row>
    <row r="10198" spans="1:6" x14ac:dyDescent="0.25">
      <c r="A10198" s="56">
        <v>39418</v>
      </c>
      <c r="E10198" s="56"/>
      <c r="F10198" s="56"/>
    </row>
    <row r="10199" spans="1:6" x14ac:dyDescent="0.25">
      <c r="A10199" s="56">
        <v>39419</v>
      </c>
      <c r="E10199" s="56"/>
      <c r="F10199" s="56"/>
    </row>
    <row r="10200" spans="1:6" x14ac:dyDescent="0.25">
      <c r="A10200" s="56">
        <v>39420</v>
      </c>
      <c r="E10200" s="56"/>
      <c r="F10200" s="56"/>
    </row>
    <row r="10201" spans="1:6" x14ac:dyDescent="0.25">
      <c r="A10201" s="56">
        <v>39421</v>
      </c>
      <c r="E10201" s="56"/>
      <c r="F10201" s="56"/>
    </row>
    <row r="10202" spans="1:6" x14ac:dyDescent="0.25">
      <c r="A10202" s="56">
        <v>39422</v>
      </c>
      <c r="E10202" s="56"/>
      <c r="F10202" s="56"/>
    </row>
    <row r="10203" spans="1:6" x14ac:dyDescent="0.25">
      <c r="A10203" s="56">
        <v>39423</v>
      </c>
      <c r="E10203" s="56"/>
      <c r="F10203" s="56"/>
    </row>
    <row r="10204" spans="1:6" x14ac:dyDescent="0.25">
      <c r="A10204" s="56">
        <v>39424</v>
      </c>
      <c r="E10204" s="56"/>
      <c r="F10204" s="56"/>
    </row>
    <row r="10205" spans="1:6" x14ac:dyDescent="0.25">
      <c r="A10205" s="56">
        <v>39425</v>
      </c>
      <c r="E10205" s="56"/>
      <c r="F10205" s="56"/>
    </row>
    <row r="10206" spans="1:6" x14ac:dyDescent="0.25">
      <c r="A10206" s="56">
        <v>39426</v>
      </c>
      <c r="E10206" s="56"/>
      <c r="F10206" s="56"/>
    </row>
    <row r="10207" spans="1:6" x14ac:dyDescent="0.25">
      <c r="A10207" s="56">
        <v>39427</v>
      </c>
      <c r="E10207" s="56"/>
      <c r="F10207" s="56"/>
    </row>
    <row r="10208" spans="1:6" x14ac:dyDescent="0.25">
      <c r="A10208" s="56">
        <v>39428</v>
      </c>
      <c r="E10208" s="56"/>
      <c r="F10208" s="56"/>
    </row>
    <row r="10209" spans="1:6" x14ac:dyDescent="0.25">
      <c r="A10209" s="56">
        <v>39429</v>
      </c>
      <c r="E10209" s="56"/>
      <c r="F10209" s="56"/>
    </row>
    <row r="10210" spans="1:6" x14ac:dyDescent="0.25">
      <c r="A10210" s="56">
        <v>39430</v>
      </c>
      <c r="E10210" s="56"/>
      <c r="F10210" s="56"/>
    </row>
    <row r="10211" spans="1:6" x14ac:dyDescent="0.25">
      <c r="A10211" s="56">
        <v>39431</v>
      </c>
      <c r="E10211" s="56"/>
      <c r="F10211" s="56"/>
    </row>
    <row r="10212" spans="1:6" x14ac:dyDescent="0.25">
      <c r="A10212" s="56">
        <v>39432</v>
      </c>
      <c r="E10212" s="56"/>
      <c r="F10212" s="56"/>
    </row>
    <row r="10213" spans="1:6" x14ac:dyDescent="0.25">
      <c r="A10213" s="56">
        <v>39433</v>
      </c>
      <c r="E10213" s="56"/>
      <c r="F10213" s="56"/>
    </row>
    <row r="10214" spans="1:6" x14ac:dyDescent="0.25">
      <c r="A10214" s="56">
        <v>39434</v>
      </c>
      <c r="E10214" s="56"/>
      <c r="F10214" s="56"/>
    </row>
    <row r="10215" spans="1:6" x14ac:dyDescent="0.25">
      <c r="A10215" s="56">
        <v>39435</v>
      </c>
      <c r="E10215" s="56"/>
      <c r="F10215" s="56"/>
    </row>
    <row r="10216" spans="1:6" x14ac:dyDescent="0.25">
      <c r="A10216" s="56">
        <v>39436</v>
      </c>
      <c r="E10216" s="56"/>
      <c r="F10216" s="56"/>
    </row>
    <row r="10217" spans="1:6" x14ac:dyDescent="0.25">
      <c r="A10217" s="56">
        <v>39437</v>
      </c>
      <c r="E10217" s="56"/>
      <c r="F10217" s="56"/>
    </row>
    <row r="10218" spans="1:6" x14ac:dyDescent="0.25">
      <c r="A10218" s="56">
        <v>39438</v>
      </c>
      <c r="E10218" s="56"/>
      <c r="F10218" s="56"/>
    </row>
    <row r="10219" spans="1:6" x14ac:dyDescent="0.25">
      <c r="A10219" s="56">
        <v>39439</v>
      </c>
      <c r="E10219" s="56"/>
      <c r="F10219" s="56"/>
    </row>
    <row r="10220" spans="1:6" x14ac:dyDescent="0.25">
      <c r="A10220" s="56">
        <v>39440</v>
      </c>
      <c r="E10220" s="56"/>
      <c r="F10220" s="56"/>
    </row>
    <row r="10221" spans="1:6" x14ac:dyDescent="0.25">
      <c r="A10221" s="56">
        <v>39441</v>
      </c>
      <c r="E10221" s="56"/>
      <c r="F10221" s="56"/>
    </row>
    <row r="10222" spans="1:6" x14ac:dyDescent="0.25">
      <c r="A10222" s="56">
        <v>39442</v>
      </c>
      <c r="E10222" s="56"/>
      <c r="F10222" s="56"/>
    </row>
    <row r="10223" spans="1:6" x14ac:dyDescent="0.25">
      <c r="A10223" s="56">
        <v>39443</v>
      </c>
      <c r="E10223" s="56"/>
      <c r="F10223" s="56"/>
    </row>
    <row r="10224" spans="1:6" x14ac:dyDescent="0.25">
      <c r="A10224" s="56">
        <v>39444</v>
      </c>
      <c r="E10224" s="56"/>
      <c r="F10224" s="56"/>
    </row>
    <row r="10225" spans="1:6" x14ac:dyDescent="0.25">
      <c r="A10225" s="56">
        <v>39445</v>
      </c>
      <c r="E10225" s="56"/>
      <c r="F10225" s="56"/>
    </row>
    <row r="10226" spans="1:6" x14ac:dyDescent="0.25">
      <c r="A10226" s="56">
        <v>39446</v>
      </c>
      <c r="E10226" s="56"/>
      <c r="F10226" s="56"/>
    </row>
    <row r="10227" spans="1:6" x14ac:dyDescent="0.25">
      <c r="A10227" s="56">
        <v>39447</v>
      </c>
      <c r="E10227" s="56"/>
      <c r="F10227" s="56"/>
    </row>
    <row r="10228" spans="1:6" x14ac:dyDescent="0.25">
      <c r="A10228" s="56">
        <v>39448</v>
      </c>
      <c r="E10228" s="56"/>
      <c r="F10228" s="56"/>
    </row>
    <row r="10229" spans="1:6" x14ac:dyDescent="0.25">
      <c r="A10229" s="56">
        <v>39449</v>
      </c>
      <c r="E10229" s="56"/>
      <c r="F10229" s="56"/>
    </row>
    <row r="10230" spans="1:6" x14ac:dyDescent="0.25">
      <c r="A10230" s="56">
        <v>39450</v>
      </c>
      <c r="E10230" s="56"/>
      <c r="F10230" s="56"/>
    </row>
    <row r="10231" spans="1:6" x14ac:dyDescent="0.25">
      <c r="A10231" s="56">
        <v>39451</v>
      </c>
      <c r="E10231" s="56"/>
      <c r="F10231" s="56"/>
    </row>
    <row r="10232" spans="1:6" x14ac:dyDescent="0.25">
      <c r="A10232" s="56">
        <v>39452</v>
      </c>
      <c r="E10232" s="56"/>
      <c r="F10232" s="56"/>
    </row>
    <row r="10233" spans="1:6" x14ac:dyDescent="0.25">
      <c r="A10233" s="56">
        <v>39453</v>
      </c>
      <c r="E10233" s="56"/>
      <c r="F10233" s="56"/>
    </row>
    <row r="10234" spans="1:6" x14ac:dyDescent="0.25">
      <c r="A10234" s="56">
        <v>39454</v>
      </c>
      <c r="E10234" s="56"/>
      <c r="F10234" s="56"/>
    </row>
    <row r="10235" spans="1:6" x14ac:dyDescent="0.25">
      <c r="A10235" s="56">
        <v>39455</v>
      </c>
      <c r="E10235" s="56"/>
      <c r="F10235" s="56"/>
    </row>
    <row r="10236" spans="1:6" x14ac:dyDescent="0.25">
      <c r="A10236" s="56">
        <v>39456</v>
      </c>
      <c r="E10236" s="56"/>
      <c r="F10236" s="56"/>
    </row>
    <row r="10237" spans="1:6" x14ac:dyDescent="0.25">
      <c r="A10237" s="56">
        <v>39457</v>
      </c>
      <c r="E10237" s="56"/>
      <c r="F10237" s="56"/>
    </row>
    <row r="10238" spans="1:6" x14ac:dyDescent="0.25">
      <c r="A10238" s="56">
        <v>39458</v>
      </c>
      <c r="E10238" s="56"/>
      <c r="F10238" s="56"/>
    </row>
    <row r="10239" spans="1:6" x14ac:dyDescent="0.25">
      <c r="A10239" s="56">
        <v>39459</v>
      </c>
      <c r="E10239" s="56"/>
      <c r="F10239" s="56"/>
    </row>
    <row r="10240" spans="1:6" x14ac:dyDescent="0.25">
      <c r="A10240" s="56">
        <v>39460</v>
      </c>
      <c r="E10240" s="56"/>
      <c r="F10240" s="56"/>
    </row>
    <row r="10241" spans="1:6" x14ac:dyDescent="0.25">
      <c r="A10241" s="56">
        <v>39461</v>
      </c>
      <c r="E10241" s="56"/>
      <c r="F10241" s="56"/>
    </row>
    <row r="10242" spans="1:6" x14ac:dyDescent="0.25">
      <c r="A10242" s="56">
        <v>39462</v>
      </c>
      <c r="E10242" s="56"/>
      <c r="F10242" s="56"/>
    </row>
    <row r="10243" spans="1:6" x14ac:dyDescent="0.25">
      <c r="A10243" s="56">
        <v>39463</v>
      </c>
      <c r="E10243" s="56"/>
      <c r="F10243" s="56"/>
    </row>
    <row r="10244" spans="1:6" x14ac:dyDescent="0.25">
      <c r="A10244" s="56">
        <v>39464</v>
      </c>
      <c r="E10244" s="56"/>
      <c r="F10244" s="56"/>
    </row>
    <row r="10245" spans="1:6" x14ac:dyDescent="0.25">
      <c r="A10245" s="56">
        <v>39465</v>
      </c>
      <c r="E10245" s="56"/>
      <c r="F10245" s="56"/>
    </row>
    <row r="10246" spans="1:6" x14ac:dyDescent="0.25">
      <c r="A10246" s="56">
        <v>39466</v>
      </c>
      <c r="E10246" s="56"/>
      <c r="F10246" s="56"/>
    </row>
    <row r="10247" spans="1:6" x14ac:dyDescent="0.25">
      <c r="A10247" s="56">
        <v>39467</v>
      </c>
      <c r="E10247" s="56"/>
      <c r="F10247" s="56"/>
    </row>
    <row r="10248" spans="1:6" x14ac:dyDescent="0.25">
      <c r="A10248" s="56">
        <v>39468</v>
      </c>
      <c r="E10248" s="56"/>
      <c r="F10248" s="56"/>
    </row>
    <row r="10249" spans="1:6" x14ac:dyDescent="0.25">
      <c r="A10249" s="56">
        <v>39469</v>
      </c>
      <c r="E10249" s="56"/>
      <c r="F10249" s="56"/>
    </row>
    <row r="10250" spans="1:6" x14ac:dyDescent="0.25">
      <c r="A10250" s="56">
        <v>39470</v>
      </c>
      <c r="E10250" s="56"/>
      <c r="F10250" s="56"/>
    </row>
    <row r="10251" spans="1:6" x14ac:dyDescent="0.25">
      <c r="A10251" s="56">
        <v>39471</v>
      </c>
      <c r="E10251" s="56"/>
      <c r="F10251" s="56"/>
    </row>
    <row r="10252" spans="1:6" x14ac:dyDescent="0.25">
      <c r="A10252" s="56">
        <v>39472</v>
      </c>
      <c r="E10252" s="56"/>
      <c r="F10252" s="56"/>
    </row>
    <row r="10253" spans="1:6" x14ac:dyDescent="0.25">
      <c r="A10253" s="56">
        <v>39473</v>
      </c>
      <c r="E10253" s="56"/>
      <c r="F10253" s="56"/>
    </row>
    <row r="10254" spans="1:6" x14ac:dyDescent="0.25">
      <c r="A10254" s="56">
        <v>39474</v>
      </c>
      <c r="E10254" s="56"/>
      <c r="F10254" s="56"/>
    </row>
    <row r="10255" spans="1:6" x14ac:dyDescent="0.25">
      <c r="A10255" s="56">
        <v>39475</v>
      </c>
      <c r="E10255" s="56"/>
      <c r="F10255" s="56"/>
    </row>
    <row r="10256" spans="1:6" x14ac:dyDescent="0.25">
      <c r="A10256" s="56">
        <v>39476</v>
      </c>
      <c r="E10256" s="56"/>
      <c r="F10256" s="56"/>
    </row>
    <row r="10257" spans="1:6" x14ac:dyDescent="0.25">
      <c r="A10257" s="56">
        <v>39477</v>
      </c>
      <c r="E10257" s="56"/>
      <c r="F10257" s="56"/>
    </row>
    <row r="10258" spans="1:6" x14ac:dyDescent="0.25">
      <c r="A10258" s="56">
        <v>39478</v>
      </c>
      <c r="E10258" s="56"/>
      <c r="F10258" s="56"/>
    </row>
    <row r="10259" spans="1:6" x14ac:dyDescent="0.25">
      <c r="A10259" s="56">
        <v>39479</v>
      </c>
      <c r="E10259" s="56"/>
      <c r="F10259" s="56"/>
    </row>
    <row r="10260" spans="1:6" x14ac:dyDescent="0.25">
      <c r="A10260" s="56">
        <v>39480</v>
      </c>
      <c r="E10260" s="56"/>
      <c r="F10260" s="56"/>
    </row>
    <row r="10261" spans="1:6" x14ac:dyDescent="0.25">
      <c r="A10261" s="56">
        <v>39481</v>
      </c>
      <c r="E10261" s="56"/>
      <c r="F10261" s="56"/>
    </row>
    <row r="10262" spans="1:6" x14ac:dyDescent="0.25">
      <c r="A10262" s="56">
        <v>39482</v>
      </c>
      <c r="E10262" s="56"/>
      <c r="F10262" s="56"/>
    </row>
    <row r="10263" spans="1:6" x14ac:dyDescent="0.25">
      <c r="A10263" s="56">
        <v>39483</v>
      </c>
      <c r="E10263" s="56"/>
      <c r="F10263" s="56"/>
    </row>
    <row r="10264" spans="1:6" x14ac:dyDescent="0.25">
      <c r="A10264" s="56">
        <v>39484</v>
      </c>
      <c r="E10264" s="56"/>
      <c r="F10264" s="56"/>
    </row>
    <row r="10265" spans="1:6" x14ac:dyDescent="0.25">
      <c r="A10265" s="56">
        <v>39485</v>
      </c>
      <c r="E10265" s="56"/>
      <c r="F10265" s="56"/>
    </row>
    <row r="10266" spans="1:6" x14ac:dyDescent="0.25">
      <c r="A10266" s="56">
        <v>39486</v>
      </c>
      <c r="E10266" s="56"/>
      <c r="F10266" s="56"/>
    </row>
    <row r="10267" spans="1:6" x14ac:dyDescent="0.25">
      <c r="A10267" s="56">
        <v>39487</v>
      </c>
      <c r="E10267" s="56"/>
      <c r="F10267" s="56"/>
    </row>
    <row r="10268" spans="1:6" x14ac:dyDescent="0.25">
      <c r="A10268" s="56">
        <v>39488</v>
      </c>
      <c r="E10268" s="56"/>
      <c r="F10268" s="56"/>
    </row>
    <row r="10269" spans="1:6" x14ac:dyDescent="0.25">
      <c r="A10269" s="56">
        <v>39489</v>
      </c>
      <c r="E10269" s="56"/>
      <c r="F10269" s="56"/>
    </row>
    <row r="10270" spans="1:6" x14ac:dyDescent="0.25">
      <c r="A10270" s="56">
        <v>39490</v>
      </c>
      <c r="E10270" s="56"/>
      <c r="F10270" s="56"/>
    </row>
    <row r="10271" spans="1:6" x14ac:dyDescent="0.25">
      <c r="A10271" s="56">
        <v>39491</v>
      </c>
      <c r="E10271" s="56"/>
      <c r="F10271" s="56"/>
    </row>
    <row r="10272" spans="1:6" x14ac:dyDescent="0.25">
      <c r="A10272" s="56">
        <v>39492</v>
      </c>
      <c r="E10272" s="56"/>
      <c r="F10272" s="56"/>
    </row>
    <row r="10273" spans="1:6" x14ac:dyDescent="0.25">
      <c r="A10273" s="56">
        <v>39493</v>
      </c>
      <c r="E10273" s="56"/>
      <c r="F10273" s="56"/>
    </row>
    <row r="10274" spans="1:6" x14ac:dyDescent="0.25">
      <c r="A10274" s="56">
        <v>39494</v>
      </c>
      <c r="E10274" s="56"/>
      <c r="F10274" s="56"/>
    </row>
    <row r="10275" spans="1:6" x14ac:dyDescent="0.25">
      <c r="A10275" s="56">
        <v>39495</v>
      </c>
      <c r="E10275" s="56"/>
      <c r="F10275" s="56"/>
    </row>
    <row r="10276" spans="1:6" x14ac:dyDescent="0.25">
      <c r="A10276" s="56">
        <v>39496</v>
      </c>
      <c r="E10276" s="56"/>
      <c r="F10276" s="56"/>
    </row>
    <row r="10277" spans="1:6" x14ac:dyDescent="0.25">
      <c r="A10277" s="56">
        <v>39497</v>
      </c>
      <c r="E10277" s="56"/>
      <c r="F10277" s="56"/>
    </row>
    <row r="10278" spans="1:6" x14ac:dyDescent="0.25">
      <c r="A10278" s="56">
        <v>39498</v>
      </c>
      <c r="E10278" s="56"/>
      <c r="F10278" s="56"/>
    </row>
    <row r="10279" spans="1:6" x14ac:dyDescent="0.25">
      <c r="A10279" s="56">
        <v>39499</v>
      </c>
      <c r="E10279" s="56"/>
      <c r="F10279" s="56"/>
    </row>
    <row r="10280" spans="1:6" x14ac:dyDescent="0.25">
      <c r="A10280" s="56">
        <v>39500</v>
      </c>
      <c r="E10280" s="56"/>
      <c r="F10280" s="56"/>
    </row>
    <row r="10281" spans="1:6" x14ac:dyDescent="0.25">
      <c r="A10281" s="56">
        <v>39501</v>
      </c>
      <c r="E10281" s="56"/>
      <c r="F10281" s="56"/>
    </row>
    <row r="10282" spans="1:6" x14ac:dyDescent="0.25">
      <c r="A10282" s="56">
        <v>39502</v>
      </c>
      <c r="E10282" s="56"/>
      <c r="F10282" s="56"/>
    </row>
    <row r="10283" spans="1:6" x14ac:dyDescent="0.25">
      <c r="A10283" s="56">
        <v>39503</v>
      </c>
      <c r="E10283" s="56"/>
      <c r="F10283" s="56"/>
    </row>
    <row r="10284" spans="1:6" x14ac:dyDescent="0.25">
      <c r="A10284" s="56">
        <v>39504</v>
      </c>
      <c r="E10284" s="56"/>
      <c r="F10284" s="56"/>
    </row>
    <row r="10285" spans="1:6" x14ac:dyDescent="0.25">
      <c r="A10285" s="56">
        <v>39505</v>
      </c>
      <c r="E10285" s="56"/>
      <c r="F10285" s="56"/>
    </row>
    <row r="10286" spans="1:6" x14ac:dyDescent="0.25">
      <c r="A10286" s="56">
        <v>39506</v>
      </c>
      <c r="E10286" s="56"/>
      <c r="F10286" s="56"/>
    </row>
    <row r="10287" spans="1:6" x14ac:dyDescent="0.25">
      <c r="A10287" s="56">
        <v>39507</v>
      </c>
      <c r="E10287" s="56"/>
      <c r="F10287" s="56"/>
    </row>
    <row r="10288" spans="1:6" x14ac:dyDescent="0.25">
      <c r="A10288" s="56">
        <v>39508</v>
      </c>
      <c r="E10288" s="56"/>
      <c r="F10288" s="56"/>
    </row>
    <row r="10289" spans="1:6" x14ac:dyDescent="0.25">
      <c r="A10289" s="56">
        <v>39509</v>
      </c>
      <c r="E10289" s="56"/>
      <c r="F10289" s="56"/>
    </row>
    <row r="10290" spans="1:6" x14ac:dyDescent="0.25">
      <c r="A10290" s="56">
        <v>39510</v>
      </c>
      <c r="E10290" s="56"/>
      <c r="F10290" s="56"/>
    </row>
    <row r="10291" spans="1:6" x14ac:dyDescent="0.25">
      <c r="A10291" s="56">
        <v>39511</v>
      </c>
      <c r="E10291" s="56"/>
      <c r="F10291" s="56"/>
    </row>
    <row r="10292" spans="1:6" x14ac:dyDescent="0.25">
      <c r="A10292" s="56">
        <v>39512</v>
      </c>
      <c r="E10292" s="56"/>
      <c r="F10292" s="56"/>
    </row>
    <row r="10293" spans="1:6" x14ac:dyDescent="0.25">
      <c r="A10293" s="56">
        <v>39513</v>
      </c>
      <c r="E10293" s="56"/>
      <c r="F10293" s="56"/>
    </row>
    <row r="10294" spans="1:6" x14ac:dyDescent="0.25">
      <c r="A10294" s="56">
        <v>39514</v>
      </c>
      <c r="E10294" s="56"/>
      <c r="F10294" s="56"/>
    </row>
    <row r="10295" spans="1:6" x14ac:dyDescent="0.25">
      <c r="A10295" s="56">
        <v>39515</v>
      </c>
      <c r="E10295" s="56"/>
      <c r="F10295" s="56"/>
    </row>
    <row r="10296" spans="1:6" x14ac:dyDescent="0.25">
      <c r="A10296" s="56">
        <v>39516</v>
      </c>
      <c r="E10296" s="56"/>
      <c r="F10296" s="56"/>
    </row>
    <row r="10297" spans="1:6" x14ac:dyDescent="0.25">
      <c r="A10297" s="56">
        <v>39517</v>
      </c>
      <c r="E10297" s="56"/>
      <c r="F10297" s="56"/>
    </row>
    <row r="10298" spans="1:6" x14ac:dyDescent="0.25">
      <c r="A10298" s="56">
        <v>39518</v>
      </c>
      <c r="E10298" s="56"/>
      <c r="F10298" s="56"/>
    </row>
    <row r="10299" spans="1:6" x14ac:dyDescent="0.25">
      <c r="A10299" s="56">
        <v>39519</v>
      </c>
      <c r="E10299" s="56"/>
      <c r="F10299" s="56"/>
    </row>
    <row r="10300" spans="1:6" x14ac:dyDescent="0.25">
      <c r="A10300" s="56">
        <v>39520</v>
      </c>
      <c r="E10300" s="56"/>
      <c r="F10300" s="56"/>
    </row>
    <row r="10301" spans="1:6" x14ac:dyDescent="0.25">
      <c r="A10301" s="56">
        <v>39521</v>
      </c>
      <c r="E10301" s="56"/>
      <c r="F10301" s="56"/>
    </row>
    <row r="10302" spans="1:6" x14ac:dyDescent="0.25">
      <c r="A10302" s="56">
        <v>39522</v>
      </c>
      <c r="E10302" s="56"/>
      <c r="F10302" s="56"/>
    </row>
    <row r="10303" spans="1:6" x14ac:dyDescent="0.25">
      <c r="A10303" s="56">
        <v>39523</v>
      </c>
      <c r="E10303" s="56"/>
      <c r="F10303" s="56"/>
    </row>
    <row r="10304" spans="1:6" x14ac:dyDescent="0.25">
      <c r="A10304" s="56">
        <v>39524</v>
      </c>
      <c r="E10304" s="56"/>
      <c r="F10304" s="56"/>
    </row>
    <row r="10305" spans="1:6" x14ac:dyDescent="0.25">
      <c r="A10305" s="56">
        <v>39525</v>
      </c>
      <c r="E10305" s="56"/>
      <c r="F10305" s="56"/>
    </row>
    <row r="10306" spans="1:6" x14ac:dyDescent="0.25">
      <c r="A10306" s="56">
        <v>39526</v>
      </c>
      <c r="E10306" s="56"/>
      <c r="F10306" s="56"/>
    </row>
    <row r="10307" spans="1:6" x14ac:dyDescent="0.25">
      <c r="A10307" s="56">
        <v>39527</v>
      </c>
      <c r="E10307" s="56"/>
      <c r="F10307" s="56"/>
    </row>
    <row r="10308" spans="1:6" x14ac:dyDescent="0.25">
      <c r="A10308" s="56">
        <v>39528</v>
      </c>
      <c r="E10308" s="56"/>
      <c r="F10308" s="56"/>
    </row>
    <row r="10309" spans="1:6" x14ac:dyDescent="0.25">
      <c r="A10309" s="56">
        <v>39529</v>
      </c>
      <c r="E10309" s="56"/>
      <c r="F10309" s="56"/>
    </row>
    <row r="10310" spans="1:6" x14ac:dyDescent="0.25">
      <c r="A10310" s="56">
        <v>39530</v>
      </c>
      <c r="E10310" s="56"/>
      <c r="F10310" s="56"/>
    </row>
    <row r="10311" spans="1:6" x14ac:dyDescent="0.25">
      <c r="A10311" s="56">
        <v>39531</v>
      </c>
      <c r="E10311" s="56"/>
      <c r="F10311" s="56"/>
    </row>
    <row r="10312" spans="1:6" x14ac:dyDescent="0.25">
      <c r="A10312" s="56">
        <v>39532</v>
      </c>
      <c r="E10312" s="56"/>
      <c r="F10312" s="56"/>
    </row>
    <row r="10313" spans="1:6" x14ac:dyDescent="0.25">
      <c r="A10313" s="56">
        <v>39533</v>
      </c>
      <c r="E10313" s="56"/>
      <c r="F10313" s="56"/>
    </row>
    <row r="10314" spans="1:6" x14ac:dyDescent="0.25">
      <c r="A10314" s="56">
        <v>39534</v>
      </c>
      <c r="E10314" s="56"/>
      <c r="F10314" s="56"/>
    </row>
    <row r="10315" spans="1:6" x14ac:dyDescent="0.25">
      <c r="A10315" s="56">
        <v>39535</v>
      </c>
      <c r="E10315" s="56"/>
      <c r="F10315" s="56"/>
    </row>
    <row r="10316" spans="1:6" x14ac:dyDescent="0.25">
      <c r="A10316" s="56">
        <v>39536</v>
      </c>
      <c r="E10316" s="56"/>
      <c r="F10316" s="56"/>
    </row>
    <row r="10317" spans="1:6" x14ac:dyDescent="0.25">
      <c r="A10317" s="56">
        <v>39537</v>
      </c>
      <c r="E10317" s="56"/>
      <c r="F10317" s="56"/>
    </row>
    <row r="10318" spans="1:6" x14ac:dyDescent="0.25">
      <c r="A10318" s="56">
        <v>39538</v>
      </c>
      <c r="E10318" s="56"/>
      <c r="F10318" s="56"/>
    </row>
    <row r="10319" spans="1:6" x14ac:dyDescent="0.25">
      <c r="A10319" s="56">
        <v>39539</v>
      </c>
      <c r="E10319" s="56"/>
      <c r="F10319" s="56"/>
    </row>
    <row r="10320" spans="1:6" x14ac:dyDescent="0.25">
      <c r="A10320" s="56">
        <v>39540</v>
      </c>
      <c r="E10320" s="56"/>
      <c r="F10320" s="56"/>
    </row>
    <row r="10321" spans="1:6" x14ac:dyDescent="0.25">
      <c r="A10321" s="56">
        <v>39541</v>
      </c>
      <c r="E10321" s="56"/>
      <c r="F10321" s="56"/>
    </row>
    <row r="10322" spans="1:6" x14ac:dyDescent="0.25">
      <c r="A10322" s="56">
        <v>39542</v>
      </c>
      <c r="E10322" s="56"/>
      <c r="F10322" s="56"/>
    </row>
    <row r="10323" spans="1:6" x14ac:dyDescent="0.25">
      <c r="A10323" s="56">
        <v>39543</v>
      </c>
      <c r="E10323" s="56"/>
      <c r="F10323" s="56"/>
    </row>
    <row r="10324" spans="1:6" x14ac:dyDescent="0.25">
      <c r="A10324" s="56">
        <v>39544</v>
      </c>
      <c r="E10324" s="56"/>
      <c r="F10324" s="56"/>
    </row>
    <row r="10325" spans="1:6" x14ac:dyDescent="0.25">
      <c r="A10325" s="56">
        <v>39545</v>
      </c>
      <c r="E10325" s="56"/>
      <c r="F10325" s="56"/>
    </row>
    <row r="10326" spans="1:6" x14ac:dyDescent="0.25">
      <c r="A10326" s="56">
        <v>39546</v>
      </c>
      <c r="E10326" s="56"/>
      <c r="F10326" s="56"/>
    </row>
    <row r="10327" spans="1:6" x14ac:dyDescent="0.25">
      <c r="A10327" s="56">
        <v>39547</v>
      </c>
      <c r="E10327" s="56"/>
      <c r="F10327" s="56"/>
    </row>
    <row r="10328" spans="1:6" x14ac:dyDescent="0.25">
      <c r="A10328" s="56">
        <v>39548</v>
      </c>
      <c r="E10328" s="56"/>
      <c r="F10328" s="56"/>
    </row>
    <row r="10329" spans="1:6" x14ac:dyDescent="0.25">
      <c r="A10329" s="56">
        <v>39549</v>
      </c>
      <c r="E10329" s="56"/>
      <c r="F10329" s="56"/>
    </row>
    <row r="10330" spans="1:6" x14ac:dyDescent="0.25">
      <c r="A10330" s="56">
        <v>39550</v>
      </c>
      <c r="E10330" s="56"/>
      <c r="F10330" s="56"/>
    </row>
    <row r="10331" spans="1:6" x14ac:dyDescent="0.25">
      <c r="A10331" s="56">
        <v>39551</v>
      </c>
      <c r="E10331" s="56"/>
      <c r="F10331" s="56"/>
    </row>
    <row r="10332" spans="1:6" x14ac:dyDescent="0.25">
      <c r="A10332" s="56">
        <v>39552</v>
      </c>
      <c r="E10332" s="56"/>
      <c r="F10332" s="56"/>
    </row>
    <row r="10333" spans="1:6" x14ac:dyDescent="0.25">
      <c r="A10333" s="56">
        <v>39553</v>
      </c>
      <c r="E10333" s="56"/>
      <c r="F10333" s="56"/>
    </row>
    <row r="10334" spans="1:6" x14ac:dyDescent="0.25">
      <c r="A10334" s="56">
        <v>39554</v>
      </c>
      <c r="E10334" s="56"/>
      <c r="F10334" s="56"/>
    </row>
    <row r="10335" spans="1:6" x14ac:dyDescent="0.25">
      <c r="A10335" s="56">
        <v>39555</v>
      </c>
      <c r="E10335" s="56"/>
      <c r="F10335" s="56"/>
    </row>
    <row r="10336" spans="1:6" x14ac:dyDescent="0.25">
      <c r="A10336" s="56">
        <v>39556</v>
      </c>
      <c r="E10336" s="56"/>
      <c r="F10336" s="56"/>
    </row>
    <row r="10337" spans="1:6" x14ac:dyDescent="0.25">
      <c r="A10337" s="56">
        <v>39557</v>
      </c>
      <c r="E10337" s="56"/>
      <c r="F10337" s="56"/>
    </row>
    <row r="10338" spans="1:6" x14ac:dyDescent="0.25">
      <c r="A10338" s="56">
        <v>39558</v>
      </c>
      <c r="E10338" s="56"/>
      <c r="F10338" s="56"/>
    </row>
    <row r="10339" spans="1:6" x14ac:dyDescent="0.25">
      <c r="A10339" s="56">
        <v>39559</v>
      </c>
      <c r="E10339" s="56"/>
      <c r="F10339" s="56"/>
    </row>
    <row r="10340" spans="1:6" x14ac:dyDescent="0.25">
      <c r="A10340" s="56">
        <v>39560</v>
      </c>
      <c r="E10340" s="56"/>
      <c r="F10340" s="56"/>
    </row>
    <row r="10341" spans="1:6" x14ac:dyDescent="0.25">
      <c r="A10341" s="56">
        <v>39561</v>
      </c>
      <c r="E10341" s="56"/>
      <c r="F10341" s="56"/>
    </row>
    <row r="10342" spans="1:6" x14ac:dyDescent="0.25">
      <c r="A10342" s="56">
        <v>39562</v>
      </c>
      <c r="E10342" s="56"/>
      <c r="F10342" s="56"/>
    </row>
    <row r="10343" spans="1:6" x14ac:dyDescent="0.25">
      <c r="A10343" s="56">
        <v>39563</v>
      </c>
      <c r="E10343" s="56"/>
      <c r="F10343" s="56"/>
    </row>
    <row r="10344" spans="1:6" x14ac:dyDescent="0.25">
      <c r="A10344" s="56">
        <v>39564</v>
      </c>
      <c r="E10344" s="56"/>
      <c r="F10344" s="56"/>
    </row>
    <row r="10345" spans="1:6" x14ac:dyDescent="0.25">
      <c r="A10345" s="56">
        <v>39565</v>
      </c>
      <c r="E10345" s="56"/>
      <c r="F10345" s="56"/>
    </row>
    <row r="10346" spans="1:6" x14ac:dyDescent="0.25">
      <c r="A10346" s="56">
        <v>39566</v>
      </c>
      <c r="E10346" s="56"/>
      <c r="F10346" s="56"/>
    </row>
    <row r="10347" spans="1:6" x14ac:dyDescent="0.25">
      <c r="A10347" s="56">
        <v>39567</v>
      </c>
      <c r="E10347" s="56"/>
      <c r="F10347" s="56"/>
    </row>
    <row r="10348" spans="1:6" x14ac:dyDescent="0.25">
      <c r="A10348" s="56">
        <v>39568</v>
      </c>
      <c r="E10348" s="56"/>
      <c r="F10348" s="56"/>
    </row>
    <row r="10349" spans="1:6" x14ac:dyDescent="0.25">
      <c r="A10349" s="56">
        <v>39569</v>
      </c>
      <c r="E10349" s="56"/>
      <c r="F10349" s="56"/>
    </row>
    <row r="10350" spans="1:6" x14ac:dyDescent="0.25">
      <c r="A10350" s="56">
        <v>39570</v>
      </c>
      <c r="E10350" s="56"/>
      <c r="F10350" s="56"/>
    </row>
    <row r="10351" spans="1:6" x14ac:dyDescent="0.25">
      <c r="A10351" s="56">
        <v>39571</v>
      </c>
      <c r="E10351" s="56"/>
      <c r="F10351" s="56"/>
    </row>
    <row r="10352" spans="1:6" x14ac:dyDescent="0.25">
      <c r="A10352" s="56">
        <v>39572</v>
      </c>
      <c r="E10352" s="56"/>
      <c r="F10352" s="56"/>
    </row>
    <row r="10353" spans="1:6" x14ac:dyDescent="0.25">
      <c r="A10353" s="56">
        <v>39573</v>
      </c>
      <c r="E10353" s="56"/>
      <c r="F10353" s="56"/>
    </row>
    <row r="10354" spans="1:6" x14ac:dyDescent="0.25">
      <c r="A10354" s="56">
        <v>39574</v>
      </c>
      <c r="E10354" s="56"/>
      <c r="F10354" s="56"/>
    </row>
    <row r="10355" spans="1:6" x14ac:dyDescent="0.25">
      <c r="A10355" s="56">
        <v>39575</v>
      </c>
      <c r="E10355" s="56"/>
      <c r="F10355" s="56"/>
    </row>
    <row r="10356" spans="1:6" x14ac:dyDescent="0.25">
      <c r="A10356" s="56">
        <v>39576</v>
      </c>
      <c r="E10356" s="56"/>
      <c r="F10356" s="56"/>
    </row>
    <row r="10357" spans="1:6" x14ac:dyDescent="0.25">
      <c r="A10357" s="56">
        <v>39577</v>
      </c>
      <c r="E10357" s="56"/>
      <c r="F10357" s="56"/>
    </row>
    <row r="10358" spans="1:6" x14ac:dyDescent="0.25">
      <c r="A10358" s="56">
        <v>39578</v>
      </c>
      <c r="E10358" s="56"/>
      <c r="F10358" s="56"/>
    </row>
    <row r="10359" spans="1:6" x14ac:dyDescent="0.25">
      <c r="A10359" s="56">
        <v>39579</v>
      </c>
      <c r="E10359" s="56"/>
      <c r="F10359" s="56"/>
    </row>
    <row r="10360" spans="1:6" x14ac:dyDescent="0.25">
      <c r="A10360" s="56">
        <v>39580</v>
      </c>
      <c r="E10360" s="56"/>
      <c r="F10360" s="56"/>
    </row>
    <row r="10361" spans="1:6" x14ac:dyDescent="0.25">
      <c r="A10361" s="56">
        <v>39581</v>
      </c>
      <c r="E10361" s="56"/>
      <c r="F10361" s="56"/>
    </row>
    <row r="10362" spans="1:6" x14ac:dyDescent="0.25">
      <c r="A10362" s="56">
        <v>39582</v>
      </c>
      <c r="E10362" s="56"/>
      <c r="F10362" s="56"/>
    </row>
    <row r="10363" spans="1:6" x14ac:dyDescent="0.25">
      <c r="A10363" s="56">
        <v>39583</v>
      </c>
      <c r="E10363" s="56"/>
      <c r="F10363" s="56"/>
    </row>
    <row r="10364" spans="1:6" x14ac:dyDescent="0.25">
      <c r="A10364" s="56">
        <v>39584</v>
      </c>
      <c r="E10364" s="56"/>
      <c r="F10364" s="56"/>
    </row>
    <row r="10365" spans="1:6" x14ac:dyDescent="0.25">
      <c r="A10365" s="56">
        <v>39585</v>
      </c>
      <c r="E10365" s="56"/>
      <c r="F10365" s="56"/>
    </row>
    <row r="10366" spans="1:6" x14ac:dyDescent="0.25">
      <c r="A10366" s="56">
        <v>39586</v>
      </c>
      <c r="E10366" s="56"/>
      <c r="F10366" s="56"/>
    </row>
    <row r="10367" spans="1:6" x14ac:dyDescent="0.25">
      <c r="A10367" s="56">
        <v>39587</v>
      </c>
      <c r="E10367" s="56"/>
      <c r="F10367" s="56"/>
    </row>
    <row r="10368" spans="1:6" x14ac:dyDescent="0.25">
      <c r="A10368" s="56">
        <v>39588</v>
      </c>
      <c r="E10368" s="56"/>
      <c r="F10368" s="56"/>
    </row>
    <row r="10369" spans="1:6" x14ac:dyDescent="0.25">
      <c r="A10369" s="56">
        <v>39589</v>
      </c>
      <c r="E10369" s="56"/>
      <c r="F10369" s="56"/>
    </row>
    <row r="10370" spans="1:6" x14ac:dyDescent="0.25">
      <c r="A10370" s="56">
        <v>39590</v>
      </c>
      <c r="E10370" s="56"/>
      <c r="F10370" s="56"/>
    </row>
    <row r="10371" spans="1:6" x14ac:dyDescent="0.25">
      <c r="A10371" s="56">
        <v>39591</v>
      </c>
      <c r="E10371" s="56"/>
      <c r="F10371" s="56"/>
    </row>
    <row r="10372" spans="1:6" x14ac:dyDescent="0.25">
      <c r="A10372" s="56">
        <v>39592</v>
      </c>
      <c r="E10372" s="56"/>
      <c r="F10372" s="56"/>
    </row>
    <row r="10373" spans="1:6" x14ac:dyDescent="0.25">
      <c r="A10373" s="56">
        <v>39593</v>
      </c>
      <c r="E10373" s="56"/>
      <c r="F10373" s="56"/>
    </row>
    <row r="10374" spans="1:6" x14ac:dyDescent="0.25">
      <c r="A10374" s="56">
        <v>39594</v>
      </c>
      <c r="E10374" s="56"/>
      <c r="F10374" s="56"/>
    </row>
    <row r="10375" spans="1:6" x14ac:dyDescent="0.25">
      <c r="A10375" s="56">
        <v>39595</v>
      </c>
      <c r="E10375" s="56"/>
      <c r="F10375" s="56"/>
    </row>
    <row r="10376" spans="1:6" x14ac:dyDescent="0.25">
      <c r="A10376" s="56">
        <v>39596</v>
      </c>
      <c r="E10376" s="56"/>
      <c r="F10376" s="56"/>
    </row>
    <row r="10377" spans="1:6" x14ac:dyDescent="0.25">
      <c r="A10377" s="56">
        <v>39597</v>
      </c>
      <c r="E10377" s="56"/>
      <c r="F10377" s="56"/>
    </row>
    <row r="10378" spans="1:6" x14ac:dyDescent="0.25">
      <c r="A10378" s="56">
        <v>39598</v>
      </c>
      <c r="E10378" s="56"/>
      <c r="F10378" s="56"/>
    </row>
    <row r="10379" spans="1:6" x14ac:dyDescent="0.25">
      <c r="A10379" s="56">
        <v>39599</v>
      </c>
      <c r="E10379" s="56"/>
      <c r="F10379" s="56"/>
    </row>
    <row r="10380" spans="1:6" x14ac:dyDescent="0.25">
      <c r="A10380" s="56">
        <v>39600</v>
      </c>
      <c r="E10380" s="56"/>
      <c r="F10380" s="56"/>
    </row>
    <row r="10381" spans="1:6" x14ac:dyDescent="0.25">
      <c r="A10381" s="56">
        <v>39601</v>
      </c>
      <c r="E10381" s="56"/>
      <c r="F10381" s="56"/>
    </row>
    <row r="10382" spans="1:6" x14ac:dyDescent="0.25">
      <c r="A10382" s="56">
        <v>39602</v>
      </c>
      <c r="E10382" s="56"/>
      <c r="F10382" s="56"/>
    </row>
    <row r="10383" spans="1:6" x14ac:dyDescent="0.25">
      <c r="A10383" s="56">
        <v>39603</v>
      </c>
      <c r="E10383" s="56"/>
      <c r="F10383" s="56"/>
    </row>
    <row r="10384" spans="1:6" x14ac:dyDescent="0.25">
      <c r="A10384" s="56">
        <v>39604</v>
      </c>
      <c r="E10384" s="56"/>
      <c r="F10384" s="56"/>
    </row>
    <row r="10385" spans="1:6" x14ac:dyDescent="0.25">
      <c r="A10385" s="56">
        <v>39605</v>
      </c>
      <c r="E10385" s="56"/>
      <c r="F10385" s="56"/>
    </row>
    <row r="10386" spans="1:6" x14ac:dyDescent="0.25">
      <c r="A10386" s="56">
        <v>39606</v>
      </c>
      <c r="E10386" s="56"/>
      <c r="F10386" s="56"/>
    </row>
    <row r="10387" spans="1:6" x14ac:dyDescent="0.25">
      <c r="A10387" s="56">
        <v>39607</v>
      </c>
      <c r="E10387" s="56"/>
      <c r="F10387" s="56"/>
    </row>
    <row r="10388" spans="1:6" x14ac:dyDescent="0.25">
      <c r="A10388" s="56">
        <v>39608</v>
      </c>
      <c r="E10388" s="56"/>
      <c r="F10388" s="56"/>
    </row>
    <row r="10389" spans="1:6" x14ac:dyDescent="0.25">
      <c r="A10389" s="56">
        <v>39609</v>
      </c>
      <c r="E10389" s="56"/>
      <c r="F10389" s="56"/>
    </row>
    <row r="10390" spans="1:6" x14ac:dyDescent="0.25">
      <c r="A10390" s="56">
        <v>39610</v>
      </c>
      <c r="E10390" s="56"/>
      <c r="F10390" s="56"/>
    </row>
    <row r="10391" spans="1:6" x14ac:dyDescent="0.25">
      <c r="A10391" s="56">
        <v>39611</v>
      </c>
      <c r="E10391" s="56"/>
      <c r="F10391" s="56"/>
    </row>
    <row r="10392" spans="1:6" x14ac:dyDescent="0.25">
      <c r="A10392" s="56">
        <v>39612</v>
      </c>
      <c r="E10392" s="56"/>
      <c r="F10392" s="56"/>
    </row>
    <row r="10393" spans="1:6" x14ac:dyDescent="0.25">
      <c r="A10393" s="56">
        <v>39613</v>
      </c>
      <c r="E10393" s="56"/>
      <c r="F10393" s="56"/>
    </row>
    <row r="10394" spans="1:6" x14ac:dyDescent="0.25">
      <c r="A10394" s="56">
        <v>39614</v>
      </c>
      <c r="E10394" s="56"/>
      <c r="F10394" s="56"/>
    </row>
    <row r="10395" spans="1:6" x14ac:dyDescent="0.25">
      <c r="A10395" s="56">
        <v>39615</v>
      </c>
      <c r="E10395" s="56"/>
      <c r="F10395" s="56"/>
    </row>
    <row r="10396" spans="1:6" x14ac:dyDescent="0.25">
      <c r="A10396" s="56">
        <v>39616</v>
      </c>
      <c r="E10396" s="56"/>
      <c r="F10396" s="56"/>
    </row>
    <row r="10397" spans="1:6" x14ac:dyDescent="0.25">
      <c r="A10397" s="56">
        <v>39617</v>
      </c>
      <c r="E10397" s="56"/>
      <c r="F10397" s="56"/>
    </row>
    <row r="10398" spans="1:6" x14ac:dyDescent="0.25">
      <c r="A10398" s="56">
        <v>39618</v>
      </c>
      <c r="E10398" s="56"/>
      <c r="F10398" s="56"/>
    </row>
    <row r="10399" spans="1:6" x14ac:dyDescent="0.25">
      <c r="A10399" s="56">
        <v>39619</v>
      </c>
      <c r="E10399" s="56"/>
      <c r="F10399" s="56"/>
    </row>
    <row r="10400" spans="1:6" x14ac:dyDescent="0.25">
      <c r="A10400" s="56">
        <v>39620</v>
      </c>
      <c r="E10400" s="56"/>
      <c r="F10400" s="56"/>
    </row>
    <row r="10401" spans="1:6" x14ac:dyDescent="0.25">
      <c r="A10401" s="56">
        <v>39621</v>
      </c>
      <c r="E10401" s="56"/>
      <c r="F10401" s="56"/>
    </row>
    <row r="10402" spans="1:6" x14ac:dyDescent="0.25">
      <c r="A10402" s="56">
        <v>39622</v>
      </c>
      <c r="E10402" s="56"/>
      <c r="F10402" s="56"/>
    </row>
    <row r="10403" spans="1:6" x14ac:dyDescent="0.25">
      <c r="A10403" s="56">
        <v>39623</v>
      </c>
      <c r="E10403" s="56"/>
      <c r="F10403" s="56"/>
    </row>
    <row r="10404" spans="1:6" x14ac:dyDescent="0.25">
      <c r="A10404" s="56">
        <v>39624</v>
      </c>
      <c r="E10404" s="56"/>
      <c r="F10404" s="56"/>
    </row>
    <row r="10405" spans="1:6" x14ac:dyDescent="0.25">
      <c r="A10405" s="56">
        <v>39625</v>
      </c>
      <c r="E10405" s="56"/>
      <c r="F10405" s="56"/>
    </row>
    <row r="10406" spans="1:6" x14ac:dyDescent="0.25">
      <c r="A10406" s="56">
        <v>39626</v>
      </c>
      <c r="E10406" s="56"/>
      <c r="F10406" s="56"/>
    </row>
    <row r="10407" spans="1:6" x14ac:dyDescent="0.25">
      <c r="A10407" s="56">
        <v>39627</v>
      </c>
      <c r="E10407" s="56"/>
      <c r="F10407" s="56"/>
    </row>
    <row r="10408" spans="1:6" x14ac:dyDescent="0.25">
      <c r="A10408" s="56">
        <v>39628</v>
      </c>
      <c r="E10408" s="56"/>
      <c r="F10408" s="56"/>
    </row>
    <row r="10409" spans="1:6" x14ac:dyDescent="0.25">
      <c r="A10409" s="56">
        <v>39629</v>
      </c>
      <c r="E10409" s="56"/>
      <c r="F10409" s="56"/>
    </row>
    <row r="10410" spans="1:6" x14ac:dyDescent="0.25">
      <c r="A10410" s="56">
        <v>39630</v>
      </c>
      <c r="E10410" s="56"/>
      <c r="F10410" s="56"/>
    </row>
    <row r="10411" spans="1:6" x14ac:dyDescent="0.25">
      <c r="A10411" s="56">
        <v>39631</v>
      </c>
      <c r="E10411" s="56"/>
      <c r="F10411" s="56"/>
    </row>
    <row r="10412" spans="1:6" x14ac:dyDescent="0.25">
      <c r="A10412" s="56">
        <v>39632</v>
      </c>
      <c r="E10412" s="56"/>
      <c r="F10412" s="56"/>
    </row>
    <row r="10413" spans="1:6" x14ac:dyDescent="0.25">
      <c r="A10413" s="56">
        <v>39633</v>
      </c>
      <c r="E10413" s="56"/>
      <c r="F10413" s="56"/>
    </row>
    <row r="10414" spans="1:6" x14ac:dyDescent="0.25">
      <c r="A10414" s="56">
        <v>39634</v>
      </c>
      <c r="E10414" s="56"/>
      <c r="F10414" s="56"/>
    </row>
    <row r="10415" spans="1:6" x14ac:dyDescent="0.25">
      <c r="A10415" s="56">
        <v>39635</v>
      </c>
      <c r="E10415" s="56"/>
      <c r="F10415" s="56"/>
    </row>
    <row r="10416" spans="1:6" x14ac:dyDescent="0.25">
      <c r="A10416" s="56">
        <v>39636</v>
      </c>
      <c r="E10416" s="56"/>
      <c r="F10416" s="56"/>
    </row>
    <row r="10417" spans="1:6" x14ac:dyDescent="0.25">
      <c r="A10417" s="56">
        <v>39637</v>
      </c>
      <c r="E10417" s="56"/>
      <c r="F10417" s="56"/>
    </row>
    <row r="10418" spans="1:6" x14ac:dyDescent="0.25">
      <c r="A10418" s="56">
        <v>39638</v>
      </c>
      <c r="E10418" s="56"/>
      <c r="F10418" s="56"/>
    </row>
    <row r="10419" spans="1:6" x14ac:dyDescent="0.25">
      <c r="A10419" s="56">
        <v>39639</v>
      </c>
      <c r="E10419" s="56"/>
      <c r="F10419" s="56"/>
    </row>
    <row r="10420" spans="1:6" x14ac:dyDescent="0.25">
      <c r="A10420" s="56">
        <v>39640</v>
      </c>
      <c r="E10420" s="56"/>
      <c r="F10420" s="56"/>
    </row>
    <row r="10421" spans="1:6" x14ac:dyDescent="0.25">
      <c r="A10421" s="56">
        <v>39641</v>
      </c>
      <c r="E10421" s="56"/>
      <c r="F10421" s="56"/>
    </row>
    <row r="10422" spans="1:6" x14ac:dyDescent="0.25">
      <c r="A10422" s="56">
        <v>39642</v>
      </c>
      <c r="E10422" s="56"/>
      <c r="F10422" s="56"/>
    </row>
    <row r="10423" spans="1:6" x14ac:dyDescent="0.25">
      <c r="A10423" s="56">
        <v>39643</v>
      </c>
      <c r="E10423" s="56"/>
      <c r="F10423" s="56"/>
    </row>
    <row r="10424" spans="1:6" x14ac:dyDescent="0.25">
      <c r="A10424" s="56">
        <v>39644</v>
      </c>
      <c r="E10424" s="56"/>
      <c r="F10424" s="56"/>
    </row>
    <row r="10425" spans="1:6" x14ac:dyDescent="0.25">
      <c r="A10425" s="56">
        <v>39645</v>
      </c>
      <c r="E10425" s="56"/>
      <c r="F10425" s="56"/>
    </row>
    <row r="10426" spans="1:6" x14ac:dyDescent="0.25">
      <c r="A10426" s="56">
        <v>39646</v>
      </c>
      <c r="E10426" s="56"/>
      <c r="F10426" s="56"/>
    </row>
    <row r="10427" spans="1:6" x14ac:dyDescent="0.25">
      <c r="A10427" s="56">
        <v>39647</v>
      </c>
      <c r="E10427" s="56"/>
      <c r="F10427" s="56"/>
    </row>
    <row r="10428" spans="1:6" x14ac:dyDescent="0.25">
      <c r="A10428" s="56">
        <v>39648</v>
      </c>
      <c r="E10428" s="56"/>
      <c r="F10428" s="56"/>
    </row>
    <row r="10429" spans="1:6" x14ac:dyDescent="0.25">
      <c r="A10429" s="56">
        <v>39649</v>
      </c>
      <c r="E10429" s="56"/>
      <c r="F10429" s="56"/>
    </row>
    <row r="10430" spans="1:6" x14ac:dyDescent="0.25">
      <c r="A10430" s="56">
        <v>39650</v>
      </c>
      <c r="E10430" s="56"/>
      <c r="F10430" s="56"/>
    </row>
    <row r="10431" spans="1:6" x14ac:dyDescent="0.25">
      <c r="A10431" s="56">
        <v>39651</v>
      </c>
      <c r="E10431" s="56"/>
      <c r="F10431" s="56"/>
    </row>
    <row r="10432" spans="1:6" x14ac:dyDescent="0.25">
      <c r="A10432" s="56">
        <v>39652</v>
      </c>
      <c r="E10432" s="56"/>
      <c r="F10432" s="56"/>
    </row>
    <row r="10433" spans="1:6" x14ac:dyDescent="0.25">
      <c r="A10433" s="56">
        <v>39653</v>
      </c>
      <c r="E10433" s="56"/>
      <c r="F10433" s="56"/>
    </row>
    <row r="10434" spans="1:6" x14ac:dyDescent="0.25">
      <c r="A10434" s="56">
        <v>39654</v>
      </c>
      <c r="E10434" s="56"/>
      <c r="F10434" s="56"/>
    </row>
    <row r="10435" spans="1:6" x14ac:dyDescent="0.25">
      <c r="A10435" s="56">
        <v>39655</v>
      </c>
      <c r="E10435" s="56"/>
      <c r="F10435" s="56"/>
    </row>
    <row r="10436" spans="1:6" x14ac:dyDescent="0.25">
      <c r="A10436" s="56">
        <v>39656</v>
      </c>
      <c r="E10436" s="56"/>
      <c r="F10436" s="56"/>
    </row>
    <row r="10437" spans="1:6" x14ac:dyDescent="0.25">
      <c r="A10437" s="56">
        <v>39657</v>
      </c>
      <c r="E10437" s="56"/>
      <c r="F10437" s="56"/>
    </row>
    <row r="10438" spans="1:6" x14ac:dyDescent="0.25">
      <c r="A10438" s="56">
        <v>39658</v>
      </c>
      <c r="E10438" s="56"/>
      <c r="F10438" s="56"/>
    </row>
    <row r="10439" spans="1:6" x14ac:dyDescent="0.25">
      <c r="A10439" s="56">
        <v>39659</v>
      </c>
      <c r="E10439" s="56"/>
      <c r="F10439" s="56"/>
    </row>
    <row r="10440" spans="1:6" x14ac:dyDescent="0.25">
      <c r="A10440" s="56">
        <v>39660</v>
      </c>
      <c r="E10440" s="56"/>
      <c r="F10440" s="56"/>
    </row>
    <row r="10441" spans="1:6" x14ac:dyDescent="0.25">
      <c r="A10441" s="56">
        <v>39661</v>
      </c>
      <c r="E10441" s="56"/>
      <c r="F10441" s="56"/>
    </row>
    <row r="10442" spans="1:6" x14ac:dyDescent="0.25">
      <c r="A10442" s="56">
        <v>39662</v>
      </c>
      <c r="E10442" s="56"/>
      <c r="F10442" s="56"/>
    </row>
    <row r="10443" spans="1:6" x14ac:dyDescent="0.25">
      <c r="A10443" s="56">
        <v>39663</v>
      </c>
      <c r="E10443" s="56"/>
      <c r="F10443" s="56"/>
    </row>
    <row r="10444" spans="1:6" x14ac:dyDescent="0.25">
      <c r="A10444" s="56">
        <v>39664</v>
      </c>
      <c r="E10444" s="56"/>
      <c r="F10444" s="56"/>
    </row>
    <row r="10445" spans="1:6" x14ac:dyDescent="0.25">
      <c r="A10445" s="56">
        <v>39665</v>
      </c>
      <c r="E10445" s="56"/>
      <c r="F10445" s="56"/>
    </row>
    <row r="10446" spans="1:6" x14ac:dyDescent="0.25">
      <c r="A10446" s="56">
        <v>39666</v>
      </c>
      <c r="E10446" s="56"/>
      <c r="F10446" s="56"/>
    </row>
    <row r="10447" spans="1:6" x14ac:dyDescent="0.25">
      <c r="A10447" s="56">
        <v>39667</v>
      </c>
      <c r="E10447" s="56"/>
      <c r="F10447" s="56"/>
    </row>
    <row r="10448" spans="1:6" x14ac:dyDescent="0.25">
      <c r="A10448" s="56">
        <v>39668</v>
      </c>
      <c r="E10448" s="56"/>
      <c r="F10448" s="56"/>
    </row>
    <row r="10449" spans="1:6" x14ac:dyDescent="0.25">
      <c r="A10449" s="56">
        <v>39669</v>
      </c>
      <c r="E10449" s="56"/>
      <c r="F10449" s="56"/>
    </row>
    <row r="10450" spans="1:6" x14ac:dyDescent="0.25">
      <c r="A10450" s="56">
        <v>39670</v>
      </c>
      <c r="E10450" s="56"/>
      <c r="F10450" s="56"/>
    </row>
    <row r="10451" spans="1:6" x14ac:dyDescent="0.25">
      <c r="A10451" s="56">
        <v>39671</v>
      </c>
      <c r="E10451" s="56"/>
      <c r="F10451" s="56"/>
    </row>
    <row r="10452" spans="1:6" x14ac:dyDescent="0.25">
      <c r="A10452" s="56">
        <v>39672</v>
      </c>
      <c r="E10452" s="56"/>
      <c r="F10452" s="56"/>
    </row>
    <row r="10453" spans="1:6" x14ac:dyDescent="0.25">
      <c r="A10453" s="56">
        <v>39673</v>
      </c>
      <c r="E10453" s="56"/>
      <c r="F10453" s="56"/>
    </row>
    <row r="10454" spans="1:6" x14ac:dyDescent="0.25">
      <c r="A10454" s="56">
        <v>39674</v>
      </c>
      <c r="E10454" s="56"/>
      <c r="F10454" s="56"/>
    </row>
    <row r="10455" spans="1:6" x14ac:dyDescent="0.25">
      <c r="A10455" s="56">
        <v>39675</v>
      </c>
      <c r="E10455" s="56"/>
      <c r="F10455" s="56"/>
    </row>
    <row r="10456" spans="1:6" x14ac:dyDescent="0.25">
      <c r="A10456" s="56">
        <v>39676</v>
      </c>
      <c r="E10456" s="56"/>
      <c r="F10456" s="56"/>
    </row>
    <row r="10457" spans="1:6" x14ac:dyDescent="0.25">
      <c r="A10457" s="56">
        <v>39677</v>
      </c>
      <c r="E10457" s="56"/>
      <c r="F10457" s="56"/>
    </row>
    <row r="10458" spans="1:6" x14ac:dyDescent="0.25">
      <c r="A10458" s="56">
        <v>39678</v>
      </c>
      <c r="E10458" s="56"/>
      <c r="F10458" s="56"/>
    </row>
    <row r="10459" spans="1:6" x14ac:dyDescent="0.25">
      <c r="A10459" s="56">
        <v>39679</v>
      </c>
      <c r="E10459" s="56"/>
      <c r="F10459" s="56"/>
    </row>
    <row r="10460" spans="1:6" x14ac:dyDescent="0.25">
      <c r="A10460" s="56">
        <v>39680</v>
      </c>
      <c r="E10460" s="56"/>
      <c r="F10460" s="56"/>
    </row>
    <row r="10461" spans="1:6" x14ac:dyDescent="0.25">
      <c r="A10461" s="56">
        <v>39681</v>
      </c>
      <c r="E10461" s="56"/>
      <c r="F10461" s="56"/>
    </row>
    <row r="10462" spans="1:6" x14ac:dyDescent="0.25">
      <c r="A10462" s="56">
        <v>39682</v>
      </c>
      <c r="E10462" s="56"/>
      <c r="F10462" s="56"/>
    </row>
    <row r="10463" spans="1:6" x14ac:dyDescent="0.25">
      <c r="A10463" s="56">
        <v>39683</v>
      </c>
      <c r="E10463" s="56"/>
      <c r="F10463" s="56"/>
    </row>
    <row r="10464" spans="1:6" x14ac:dyDescent="0.25">
      <c r="A10464" s="56">
        <v>39684</v>
      </c>
      <c r="E10464" s="56"/>
      <c r="F10464" s="56"/>
    </row>
    <row r="10465" spans="1:6" x14ac:dyDescent="0.25">
      <c r="A10465" s="56">
        <v>39685</v>
      </c>
      <c r="E10465" s="56"/>
      <c r="F10465" s="56"/>
    </row>
    <row r="10466" spans="1:6" x14ac:dyDescent="0.25">
      <c r="A10466" s="56">
        <v>39686</v>
      </c>
      <c r="E10466" s="56"/>
      <c r="F10466" s="56"/>
    </row>
    <row r="10467" spans="1:6" x14ac:dyDescent="0.25">
      <c r="A10467" s="56">
        <v>39687</v>
      </c>
      <c r="E10467" s="56"/>
      <c r="F10467" s="56"/>
    </row>
    <row r="10468" spans="1:6" x14ac:dyDescent="0.25">
      <c r="A10468" s="56">
        <v>39688</v>
      </c>
      <c r="E10468" s="56"/>
      <c r="F10468" s="56"/>
    </row>
    <row r="10469" spans="1:6" x14ac:dyDescent="0.25">
      <c r="A10469" s="56">
        <v>39689</v>
      </c>
      <c r="E10469" s="56"/>
      <c r="F10469" s="56"/>
    </row>
    <row r="10470" spans="1:6" x14ac:dyDescent="0.25">
      <c r="A10470" s="56">
        <v>39690</v>
      </c>
      <c r="E10470" s="56"/>
      <c r="F10470" s="56"/>
    </row>
    <row r="10471" spans="1:6" x14ac:dyDescent="0.25">
      <c r="A10471" s="56">
        <v>39691</v>
      </c>
      <c r="E10471" s="56"/>
      <c r="F10471" s="56"/>
    </row>
    <row r="10472" spans="1:6" x14ac:dyDescent="0.25">
      <c r="A10472" s="56">
        <v>39692</v>
      </c>
      <c r="E10472" s="56"/>
      <c r="F10472" s="56"/>
    </row>
    <row r="10473" spans="1:6" x14ac:dyDescent="0.25">
      <c r="A10473" s="56">
        <v>39693</v>
      </c>
      <c r="E10473" s="56"/>
      <c r="F10473" s="56"/>
    </row>
    <row r="10474" spans="1:6" x14ac:dyDescent="0.25">
      <c r="A10474" s="56">
        <v>39694</v>
      </c>
      <c r="E10474" s="56"/>
      <c r="F10474" s="56"/>
    </row>
    <row r="10475" spans="1:6" x14ac:dyDescent="0.25">
      <c r="A10475" s="56">
        <v>39695</v>
      </c>
      <c r="E10475" s="56"/>
      <c r="F10475" s="56"/>
    </row>
    <row r="10476" spans="1:6" x14ac:dyDescent="0.25">
      <c r="A10476" s="56">
        <v>39696</v>
      </c>
      <c r="E10476" s="56"/>
      <c r="F10476" s="56"/>
    </row>
    <row r="10477" spans="1:6" x14ac:dyDescent="0.25">
      <c r="A10477" s="56">
        <v>39697</v>
      </c>
      <c r="E10477" s="56"/>
      <c r="F10477" s="56"/>
    </row>
    <row r="10478" spans="1:6" x14ac:dyDescent="0.25">
      <c r="A10478" s="56">
        <v>39698</v>
      </c>
      <c r="E10478" s="56"/>
      <c r="F10478" s="56"/>
    </row>
    <row r="10479" spans="1:6" x14ac:dyDescent="0.25">
      <c r="A10479" s="56">
        <v>39699</v>
      </c>
      <c r="E10479" s="56"/>
      <c r="F10479" s="56"/>
    </row>
    <row r="10480" spans="1:6" x14ac:dyDescent="0.25">
      <c r="A10480" s="56">
        <v>39700</v>
      </c>
      <c r="E10480" s="56"/>
      <c r="F10480" s="56"/>
    </row>
    <row r="10481" spans="1:6" x14ac:dyDescent="0.25">
      <c r="A10481" s="56">
        <v>39701</v>
      </c>
      <c r="E10481" s="56"/>
      <c r="F10481" s="56"/>
    </row>
    <row r="10482" spans="1:6" x14ac:dyDescent="0.25">
      <c r="A10482" s="56">
        <v>39702</v>
      </c>
      <c r="E10482" s="56"/>
      <c r="F10482" s="56"/>
    </row>
    <row r="10483" spans="1:6" x14ac:dyDescent="0.25">
      <c r="A10483" s="56">
        <v>39703</v>
      </c>
      <c r="E10483" s="56"/>
      <c r="F10483" s="56"/>
    </row>
    <row r="10484" spans="1:6" x14ac:dyDescent="0.25">
      <c r="A10484" s="56">
        <v>39704</v>
      </c>
      <c r="E10484" s="56"/>
      <c r="F10484" s="56"/>
    </row>
    <row r="10485" spans="1:6" x14ac:dyDescent="0.25">
      <c r="A10485" s="56">
        <v>39705</v>
      </c>
      <c r="E10485" s="56"/>
      <c r="F10485" s="56"/>
    </row>
    <row r="10486" spans="1:6" x14ac:dyDescent="0.25">
      <c r="A10486" s="56">
        <v>39706</v>
      </c>
      <c r="E10486" s="56"/>
      <c r="F10486" s="56"/>
    </row>
    <row r="10487" spans="1:6" x14ac:dyDescent="0.25">
      <c r="A10487" s="56">
        <v>39707</v>
      </c>
      <c r="E10487" s="56"/>
      <c r="F10487" s="56"/>
    </row>
    <row r="10488" spans="1:6" x14ac:dyDescent="0.25">
      <c r="A10488" s="56">
        <v>39708</v>
      </c>
      <c r="E10488" s="56"/>
      <c r="F10488" s="56"/>
    </row>
    <row r="10489" spans="1:6" x14ac:dyDescent="0.25">
      <c r="A10489" s="56">
        <v>39709</v>
      </c>
      <c r="E10489" s="56"/>
      <c r="F10489" s="56"/>
    </row>
    <row r="10490" spans="1:6" x14ac:dyDescent="0.25">
      <c r="A10490" s="56">
        <v>39710</v>
      </c>
      <c r="E10490" s="56"/>
      <c r="F10490" s="56"/>
    </row>
    <row r="10491" spans="1:6" x14ac:dyDescent="0.25">
      <c r="A10491" s="56">
        <v>39711</v>
      </c>
      <c r="E10491" s="56"/>
      <c r="F10491" s="56"/>
    </row>
    <row r="10492" spans="1:6" x14ac:dyDescent="0.25">
      <c r="A10492" s="56">
        <v>39712</v>
      </c>
      <c r="E10492" s="56"/>
      <c r="F10492" s="56"/>
    </row>
    <row r="10493" spans="1:6" x14ac:dyDescent="0.25">
      <c r="A10493" s="56">
        <v>39713</v>
      </c>
      <c r="E10493" s="56"/>
      <c r="F10493" s="56"/>
    </row>
    <row r="10494" spans="1:6" x14ac:dyDescent="0.25">
      <c r="A10494" s="56">
        <v>39714</v>
      </c>
      <c r="E10494" s="56"/>
      <c r="F10494" s="56"/>
    </row>
    <row r="10495" spans="1:6" x14ac:dyDescent="0.25">
      <c r="A10495" s="56">
        <v>39715</v>
      </c>
      <c r="E10495" s="56"/>
      <c r="F10495" s="56"/>
    </row>
    <row r="10496" spans="1:6" x14ac:dyDescent="0.25">
      <c r="A10496" s="56">
        <v>39716</v>
      </c>
      <c r="E10496" s="56"/>
      <c r="F10496" s="56"/>
    </row>
    <row r="10497" spans="1:6" x14ac:dyDescent="0.25">
      <c r="A10497" s="56">
        <v>39717</v>
      </c>
      <c r="E10497" s="56"/>
      <c r="F10497" s="56"/>
    </row>
    <row r="10498" spans="1:6" x14ac:dyDescent="0.25">
      <c r="A10498" s="56">
        <v>39718</v>
      </c>
      <c r="E10498" s="56"/>
      <c r="F10498" s="56"/>
    </row>
    <row r="10499" spans="1:6" x14ac:dyDescent="0.25">
      <c r="A10499" s="56">
        <v>39719</v>
      </c>
      <c r="E10499" s="56"/>
      <c r="F10499" s="56"/>
    </row>
    <row r="10500" spans="1:6" x14ac:dyDescent="0.25">
      <c r="A10500" s="56">
        <v>39720</v>
      </c>
      <c r="E10500" s="56"/>
      <c r="F10500" s="56"/>
    </row>
    <row r="10501" spans="1:6" x14ac:dyDescent="0.25">
      <c r="A10501" s="56">
        <v>39721</v>
      </c>
      <c r="E10501" s="56"/>
      <c r="F10501" s="56"/>
    </row>
    <row r="10502" spans="1:6" x14ac:dyDescent="0.25">
      <c r="A10502" s="56">
        <v>39722</v>
      </c>
      <c r="E10502" s="56"/>
      <c r="F10502" s="56"/>
    </row>
    <row r="10503" spans="1:6" x14ac:dyDescent="0.25">
      <c r="A10503" s="56">
        <v>39723</v>
      </c>
      <c r="E10503" s="56"/>
      <c r="F10503" s="56"/>
    </row>
    <row r="10504" spans="1:6" x14ac:dyDescent="0.25">
      <c r="A10504" s="56">
        <v>39724</v>
      </c>
      <c r="E10504" s="56"/>
      <c r="F10504" s="56"/>
    </row>
    <row r="10505" spans="1:6" x14ac:dyDescent="0.25">
      <c r="A10505" s="56">
        <v>39725</v>
      </c>
      <c r="E10505" s="56"/>
      <c r="F10505" s="56"/>
    </row>
    <row r="10506" spans="1:6" x14ac:dyDescent="0.25">
      <c r="A10506" s="56">
        <v>39726</v>
      </c>
      <c r="E10506" s="56"/>
      <c r="F10506" s="56"/>
    </row>
    <row r="10507" spans="1:6" x14ac:dyDescent="0.25">
      <c r="A10507" s="56">
        <v>39727</v>
      </c>
      <c r="E10507" s="56"/>
      <c r="F10507" s="56"/>
    </row>
    <row r="10508" spans="1:6" x14ac:dyDescent="0.25">
      <c r="A10508" s="56">
        <v>39728</v>
      </c>
      <c r="E10508" s="56"/>
      <c r="F10508" s="56"/>
    </row>
    <row r="10509" spans="1:6" x14ac:dyDescent="0.25">
      <c r="A10509" s="56">
        <v>39729</v>
      </c>
      <c r="E10509" s="56"/>
      <c r="F10509" s="56"/>
    </row>
    <row r="10510" spans="1:6" x14ac:dyDescent="0.25">
      <c r="A10510" s="56">
        <v>39730</v>
      </c>
      <c r="E10510" s="56"/>
      <c r="F10510" s="56"/>
    </row>
    <row r="10511" spans="1:6" x14ac:dyDescent="0.25">
      <c r="A10511" s="56">
        <v>39731</v>
      </c>
      <c r="E10511" s="56"/>
      <c r="F10511" s="56"/>
    </row>
    <row r="10512" spans="1:6" x14ac:dyDescent="0.25">
      <c r="A10512" s="56">
        <v>39732</v>
      </c>
      <c r="E10512" s="56"/>
      <c r="F10512" s="56"/>
    </row>
    <row r="10513" spans="1:6" x14ac:dyDescent="0.25">
      <c r="A10513" s="56">
        <v>39733</v>
      </c>
      <c r="E10513" s="56"/>
      <c r="F10513" s="56"/>
    </row>
    <row r="10514" spans="1:6" x14ac:dyDescent="0.25">
      <c r="A10514" s="56">
        <v>39734</v>
      </c>
      <c r="E10514" s="56"/>
      <c r="F10514" s="56"/>
    </row>
    <row r="10515" spans="1:6" x14ac:dyDescent="0.25">
      <c r="A10515" s="56">
        <v>39735</v>
      </c>
      <c r="E10515" s="56"/>
      <c r="F10515" s="56"/>
    </row>
    <row r="10516" spans="1:6" x14ac:dyDescent="0.25">
      <c r="A10516" s="56">
        <v>39736</v>
      </c>
      <c r="E10516" s="56"/>
      <c r="F10516" s="56"/>
    </row>
    <row r="10517" spans="1:6" x14ac:dyDescent="0.25">
      <c r="A10517" s="56">
        <v>39737</v>
      </c>
      <c r="E10517" s="56"/>
      <c r="F10517" s="56"/>
    </row>
    <row r="10518" spans="1:6" x14ac:dyDescent="0.25">
      <c r="A10518" s="56">
        <v>39738</v>
      </c>
      <c r="E10518" s="56"/>
      <c r="F10518" s="56"/>
    </row>
    <row r="10519" spans="1:6" x14ac:dyDescent="0.25">
      <c r="A10519" s="56">
        <v>39739</v>
      </c>
      <c r="E10519" s="56"/>
      <c r="F10519" s="56"/>
    </row>
    <row r="10520" spans="1:6" x14ac:dyDescent="0.25">
      <c r="A10520" s="56">
        <v>39740</v>
      </c>
      <c r="E10520" s="56"/>
      <c r="F10520" s="56"/>
    </row>
    <row r="10521" spans="1:6" x14ac:dyDescent="0.25">
      <c r="A10521" s="56">
        <v>39741</v>
      </c>
      <c r="E10521" s="56"/>
      <c r="F10521" s="56"/>
    </row>
    <row r="10522" spans="1:6" x14ac:dyDescent="0.25">
      <c r="A10522" s="56">
        <v>39742</v>
      </c>
      <c r="E10522" s="56"/>
      <c r="F10522" s="56"/>
    </row>
    <row r="10523" spans="1:6" x14ac:dyDescent="0.25">
      <c r="A10523" s="56">
        <v>39743</v>
      </c>
      <c r="E10523" s="56"/>
      <c r="F10523" s="56"/>
    </row>
    <row r="10524" spans="1:6" x14ac:dyDescent="0.25">
      <c r="A10524" s="56">
        <v>39744</v>
      </c>
      <c r="E10524" s="56"/>
      <c r="F10524" s="56"/>
    </row>
    <row r="10525" spans="1:6" x14ac:dyDescent="0.25">
      <c r="A10525" s="56">
        <v>39745</v>
      </c>
      <c r="E10525" s="56"/>
      <c r="F10525" s="56"/>
    </row>
    <row r="10526" spans="1:6" x14ac:dyDescent="0.25">
      <c r="A10526" s="56">
        <v>39746</v>
      </c>
      <c r="E10526" s="56"/>
      <c r="F10526" s="56"/>
    </row>
    <row r="10527" spans="1:6" x14ac:dyDescent="0.25">
      <c r="A10527" s="56">
        <v>39747</v>
      </c>
      <c r="E10527" s="56"/>
      <c r="F10527" s="56"/>
    </row>
    <row r="10528" spans="1:6" x14ac:dyDescent="0.25">
      <c r="A10528" s="56">
        <v>39748</v>
      </c>
      <c r="E10528" s="56"/>
      <c r="F10528" s="56"/>
    </row>
    <row r="10529" spans="1:6" x14ac:dyDescent="0.25">
      <c r="A10529" s="56">
        <v>39749</v>
      </c>
      <c r="E10529" s="56"/>
      <c r="F10529" s="56"/>
    </row>
    <row r="10530" spans="1:6" x14ac:dyDescent="0.25">
      <c r="A10530" s="56">
        <v>39750</v>
      </c>
      <c r="E10530" s="56"/>
      <c r="F10530" s="56"/>
    </row>
    <row r="10531" spans="1:6" x14ac:dyDescent="0.25">
      <c r="A10531" s="56">
        <v>39751</v>
      </c>
      <c r="E10531" s="56"/>
      <c r="F10531" s="56"/>
    </row>
    <row r="10532" spans="1:6" x14ac:dyDescent="0.25">
      <c r="A10532" s="56">
        <v>39752</v>
      </c>
      <c r="E10532" s="56"/>
      <c r="F10532" s="56"/>
    </row>
    <row r="10533" spans="1:6" x14ac:dyDescent="0.25">
      <c r="A10533" s="56">
        <v>39753</v>
      </c>
      <c r="E10533" s="56"/>
      <c r="F10533" s="56"/>
    </row>
    <row r="10534" spans="1:6" x14ac:dyDescent="0.25">
      <c r="A10534" s="56">
        <v>39754</v>
      </c>
      <c r="E10534" s="56"/>
      <c r="F10534" s="56"/>
    </row>
    <row r="10535" spans="1:6" x14ac:dyDescent="0.25">
      <c r="A10535" s="56">
        <v>39755</v>
      </c>
      <c r="E10535" s="56"/>
      <c r="F10535" s="56"/>
    </row>
    <row r="10536" spans="1:6" x14ac:dyDescent="0.25">
      <c r="A10536" s="56">
        <v>39756</v>
      </c>
      <c r="E10536" s="56"/>
      <c r="F10536" s="56"/>
    </row>
    <row r="10537" spans="1:6" x14ac:dyDescent="0.25">
      <c r="A10537" s="56">
        <v>39757</v>
      </c>
      <c r="E10537" s="56"/>
      <c r="F10537" s="56"/>
    </row>
    <row r="10538" spans="1:6" x14ac:dyDescent="0.25">
      <c r="A10538" s="56">
        <v>39758</v>
      </c>
      <c r="E10538" s="56"/>
      <c r="F10538" s="56"/>
    </row>
    <row r="10539" spans="1:6" x14ac:dyDescent="0.25">
      <c r="A10539" s="56">
        <v>39759</v>
      </c>
      <c r="E10539" s="56"/>
      <c r="F10539" s="56"/>
    </row>
    <row r="10540" spans="1:6" x14ac:dyDescent="0.25">
      <c r="A10540" s="56">
        <v>39760</v>
      </c>
      <c r="E10540" s="56"/>
      <c r="F10540" s="56"/>
    </row>
    <row r="10541" spans="1:6" x14ac:dyDescent="0.25">
      <c r="A10541" s="56">
        <v>39761</v>
      </c>
      <c r="E10541" s="56"/>
      <c r="F10541" s="56"/>
    </row>
    <row r="10542" spans="1:6" x14ac:dyDescent="0.25">
      <c r="A10542" s="56">
        <v>39762</v>
      </c>
      <c r="E10542" s="56"/>
      <c r="F10542" s="56"/>
    </row>
    <row r="10543" spans="1:6" x14ac:dyDescent="0.25">
      <c r="A10543" s="56">
        <v>39763</v>
      </c>
      <c r="E10543" s="56"/>
      <c r="F10543" s="56"/>
    </row>
    <row r="10544" spans="1:6" x14ac:dyDescent="0.25">
      <c r="A10544" s="56">
        <v>39764</v>
      </c>
      <c r="E10544" s="56"/>
      <c r="F10544" s="56"/>
    </row>
    <row r="10545" spans="1:6" x14ac:dyDescent="0.25">
      <c r="A10545" s="56">
        <v>39765</v>
      </c>
      <c r="E10545" s="56"/>
      <c r="F10545" s="56"/>
    </row>
    <row r="10546" spans="1:6" x14ac:dyDescent="0.25">
      <c r="A10546" s="56">
        <v>39766</v>
      </c>
      <c r="E10546" s="56"/>
      <c r="F10546" s="56"/>
    </row>
    <row r="10547" spans="1:6" x14ac:dyDescent="0.25">
      <c r="A10547" s="56">
        <v>39767</v>
      </c>
      <c r="E10547" s="56"/>
      <c r="F10547" s="56"/>
    </row>
    <row r="10548" spans="1:6" x14ac:dyDescent="0.25">
      <c r="A10548" s="56">
        <v>39768</v>
      </c>
      <c r="E10548" s="56"/>
      <c r="F10548" s="56"/>
    </row>
    <row r="10549" spans="1:6" x14ac:dyDescent="0.25">
      <c r="A10549" s="56">
        <v>39769</v>
      </c>
      <c r="E10549" s="56"/>
      <c r="F10549" s="56"/>
    </row>
    <row r="10550" spans="1:6" x14ac:dyDescent="0.25">
      <c r="A10550" s="56">
        <v>39770</v>
      </c>
      <c r="E10550" s="56"/>
      <c r="F10550" s="56"/>
    </row>
    <row r="10551" spans="1:6" x14ac:dyDescent="0.25">
      <c r="A10551" s="56">
        <v>39771</v>
      </c>
      <c r="E10551" s="56"/>
      <c r="F10551" s="56"/>
    </row>
    <row r="10552" spans="1:6" x14ac:dyDescent="0.25">
      <c r="A10552" s="56">
        <v>39772</v>
      </c>
      <c r="E10552" s="56"/>
      <c r="F10552" s="56"/>
    </row>
    <row r="10553" spans="1:6" x14ac:dyDescent="0.25">
      <c r="A10553" s="56">
        <v>39773</v>
      </c>
      <c r="E10553" s="56"/>
      <c r="F10553" s="56"/>
    </row>
    <row r="10554" spans="1:6" x14ac:dyDescent="0.25">
      <c r="A10554" s="56">
        <v>39774</v>
      </c>
      <c r="E10554" s="56"/>
      <c r="F10554" s="56"/>
    </row>
    <row r="10555" spans="1:6" x14ac:dyDescent="0.25">
      <c r="A10555" s="56">
        <v>39775</v>
      </c>
      <c r="E10555" s="56"/>
      <c r="F10555" s="56"/>
    </row>
    <row r="10556" spans="1:6" x14ac:dyDescent="0.25">
      <c r="A10556" s="56">
        <v>39776</v>
      </c>
      <c r="E10556" s="56"/>
      <c r="F10556" s="56"/>
    </row>
    <row r="10557" spans="1:6" x14ac:dyDescent="0.25">
      <c r="A10557" s="56">
        <v>39777</v>
      </c>
      <c r="E10557" s="56"/>
      <c r="F10557" s="56"/>
    </row>
    <row r="10558" spans="1:6" x14ac:dyDescent="0.25">
      <c r="A10558" s="56">
        <v>39778</v>
      </c>
      <c r="E10558" s="56"/>
      <c r="F10558" s="56"/>
    </row>
    <row r="10559" spans="1:6" x14ac:dyDescent="0.25">
      <c r="A10559" s="56">
        <v>39779</v>
      </c>
      <c r="E10559" s="56"/>
      <c r="F10559" s="56"/>
    </row>
    <row r="10560" spans="1:6" x14ac:dyDescent="0.25">
      <c r="A10560" s="56">
        <v>39780</v>
      </c>
      <c r="E10560" s="56"/>
      <c r="F10560" s="56"/>
    </row>
    <row r="10561" spans="1:6" x14ac:dyDescent="0.25">
      <c r="A10561" s="56">
        <v>39781</v>
      </c>
      <c r="E10561" s="56"/>
      <c r="F10561" s="56"/>
    </row>
    <row r="10562" spans="1:6" x14ac:dyDescent="0.25">
      <c r="A10562" s="56">
        <v>39782</v>
      </c>
      <c r="E10562" s="56"/>
      <c r="F10562" s="56"/>
    </row>
    <row r="10563" spans="1:6" x14ac:dyDescent="0.25">
      <c r="A10563" s="56">
        <v>39783</v>
      </c>
      <c r="E10563" s="56"/>
      <c r="F10563" s="56"/>
    </row>
    <row r="10564" spans="1:6" x14ac:dyDescent="0.25">
      <c r="A10564" s="56">
        <v>39784</v>
      </c>
      <c r="E10564" s="56"/>
      <c r="F10564" s="56"/>
    </row>
    <row r="10565" spans="1:6" x14ac:dyDescent="0.25">
      <c r="A10565" s="56">
        <v>39785</v>
      </c>
      <c r="E10565" s="56"/>
      <c r="F10565" s="56"/>
    </row>
    <row r="10566" spans="1:6" x14ac:dyDescent="0.25">
      <c r="A10566" s="56">
        <v>39786</v>
      </c>
      <c r="E10566" s="56"/>
      <c r="F10566" s="56"/>
    </row>
    <row r="10567" spans="1:6" x14ac:dyDescent="0.25">
      <c r="A10567" s="56">
        <v>39787</v>
      </c>
      <c r="E10567" s="56"/>
      <c r="F10567" s="56"/>
    </row>
    <row r="10568" spans="1:6" x14ac:dyDescent="0.25">
      <c r="A10568" s="56">
        <v>39788</v>
      </c>
      <c r="E10568" s="56"/>
      <c r="F10568" s="56"/>
    </row>
    <row r="10569" spans="1:6" x14ac:dyDescent="0.25">
      <c r="A10569" s="56">
        <v>39789</v>
      </c>
      <c r="E10569" s="56"/>
      <c r="F10569" s="56"/>
    </row>
    <row r="10570" spans="1:6" x14ac:dyDescent="0.25">
      <c r="A10570" s="56">
        <v>39790</v>
      </c>
      <c r="E10570" s="56"/>
      <c r="F10570" s="56"/>
    </row>
    <row r="10571" spans="1:6" x14ac:dyDescent="0.25">
      <c r="A10571" s="56">
        <v>39791</v>
      </c>
      <c r="E10571" s="56"/>
      <c r="F10571" s="56"/>
    </row>
    <row r="10572" spans="1:6" x14ac:dyDescent="0.25">
      <c r="A10572" s="56">
        <v>39792</v>
      </c>
      <c r="E10572" s="56"/>
      <c r="F10572" s="56"/>
    </row>
    <row r="10573" spans="1:6" x14ac:dyDescent="0.25">
      <c r="A10573" s="56">
        <v>39793</v>
      </c>
      <c r="E10573" s="56"/>
      <c r="F10573" s="56"/>
    </row>
    <row r="10574" spans="1:6" x14ac:dyDescent="0.25">
      <c r="A10574" s="56">
        <v>39794</v>
      </c>
      <c r="E10574" s="56"/>
      <c r="F10574" s="56"/>
    </row>
    <row r="10575" spans="1:6" x14ac:dyDescent="0.25">
      <c r="A10575" s="56">
        <v>39795</v>
      </c>
      <c r="E10575" s="56"/>
      <c r="F10575" s="56"/>
    </row>
    <row r="10576" spans="1:6" x14ac:dyDescent="0.25">
      <c r="A10576" s="56">
        <v>39796</v>
      </c>
      <c r="E10576" s="56"/>
      <c r="F10576" s="56"/>
    </row>
    <row r="10577" spans="1:6" x14ac:dyDescent="0.25">
      <c r="A10577" s="56">
        <v>39797</v>
      </c>
      <c r="E10577" s="56"/>
      <c r="F10577" s="56"/>
    </row>
    <row r="10578" spans="1:6" x14ac:dyDescent="0.25">
      <c r="A10578" s="56">
        <v>39798</v>
      </c>
      <c r="E10578" s="56"/>
      <c r="F10578" s="56"/>
    </row>
    <row r="10579" spans="1:6" x14ac:dyDescent="0.25">
      <c r="A10579" s="56">
        <v>39799</v>
      </c>
      <c r="E10579" s="56"/>
      <c r="F10579" s="56"/>
    </row>
    <row r="10580" spans="1:6" x14ac:dyDescent="0.25">
      <c r="A10580" s="56">
        <v>39800</v>
      </c>
      <c r="E10580" s="56"/>
      <c r="F10580" s="56"/>
    </row>
    <row r="10581" spans="1:6" x14ac:dyDescent="0.25">
      <c r="A10581" s="56">
        <v>39801</v>
      </c>
      <c r="E10581" s="56"/>
      <c r="F10581" s="56"/>
    </row>
    <row r="10582" spans="1:6" x14ac:dyDescent="0.25">
      <c r="A10582" s="56">
        <v>39802</v>
      </c>
      <c r="E10582" s="56"/>
      <c r="F10582" s="56"/>
    </row>
    <row r="10583" spans="1:6" x14ac:dyDescent="0.25">
      <c r="A10583" s="56">
        <v>39803</v>
      </c>
      <c r="E10583" s="56"/>
      <c r="F10583" s="56"/>
    </row>
    <row r="10584" spans="1:6" x14ac:dyDescent="0.25">
      <c r="A10584" s="56">
        <v>39804</v>
      </c>
      <c r="E10584" s="56"/>
      <c r="F10584" s="56"/>
    </row>
    <row r="10585" spans="1:6" x14ac:dyDescent="0.25">
      <c r="A10585" s="56">
        <v>39805</v>
      </c>
      <c r="E10585" s="56"/>
      <c r="F10585" s="56"/>
    </row>
    <row r="10586" spans="1:6" x14ac:dyDescent="0.25">
      <c r="A10586" s="56">
        <v>39806</v>
      </c>
      <c r="E10586" s="56"/>
      <c r="F10586" s="56"/>
    </row>
    <row r="10587" spans="1:6" x14ac:dyDescent="0.25">
      <c r="A10587" s="56">
        <v>39807</v>
      </c>
      <c r="E10587" s="56"/>
      <c r="F10587" s="56"/>
    </row>
    <row r="10588" spans="1:6" x14ac:dyDescent="0.25">
      <c r="A10588" s="56">
        <v>39808</v>
      </c>
      <c r="E10588" s="56"/>
      <c r="F10588" s="56"/>
    </row>
    <row r="10589" spans="1:6" x14ac:dyDescent="0.25">
      <c r="A10589" s="56">
        <v>39809</v>
      </c>
      <c r="E10589" s="56"/>
      <c r="F10589" s="56"/>
    </row>
    <row r="10590" spans="1:6" x14ac:dyDescent="0.25">
      <c r="A10590" s="56">
        <v>39810</v>
      </c>
      <c r="E10590" s="56"/>
      <c r="F10590" s="56"/>
    </row>
    <row r="10591" spans="1:6" x14ac:dyDescent="0.25">
      <c r="A10591" s="56">
        <v>39811</v>
      </c>
      <c r="E10591" s="56"/>
      <c r="F10591" s="56"/>
    </row>
    <row r="10592" spans="1:6" x14ac:dyDescent="0.25">
      <c r="A10592" s="56">
        <v>39812</v>
      </c>
      <c r="E10592" s="56"/>
      <c r="F10592" s="56"/>
    </row>
    <row r="10593" spans="1:6" x14ac:dyDescent="0.25">
      <c r="A10593" s="56">
        <v>39813</v>
      </c>
      <c r="E10593" s="56"/>
      <c r="F10593" s="56"/>
    </row>
    <row r="10594" spans="1:6" x14ac:dyDescent="0.25">
      <c r="A10594" s="56">
        <v>39814</v>
      </c>
      <c r="E10594" s="56"/>
      <c r="F10594" s="56"/>
    </row>
    <row r="10595" spans="1:6" x14ac:dyDescent="0.25">
      <c r="A10595" s="56">
        <v>39815</v>
      </c>
      <c r="E10595" s="56"/>
      <c r="F10595" s="56"/>
    </row>
    <row r="10596" spans="1:6" x14ac:dyDescent="0.25">
      <c r="A10596" s="56">
        <v>39816</v>
      </c>
      <c r="E10596" s="56"/>
      <c r="F10596" s="56"/>
    </row>
    <row r="10597" spans="1:6" x14ac:dyDescent="0.25">
      <c r="A10597" s="56">
        <v>39817</v>
      </c>
      <c r="E10597" s="56"/>
      <c r="F10597" s="56"/>
    </row>
    <row r="10598" spans="1:6" x14ac:dyDescent="0.25">
      <c r="A10598" s="56">
        <v>39818</v>
      </c>
      <c r="E10598" s="56"/>
      <c r="F10598" s="56"/>
    </row>
    <row r="10599" spans="1:6" x14ac:dyDescent="0.25">
      <c r="A10599" s="56">
        <v>39819</v>
      </c>
      <c r="E10599" s="56"/>
      <c r="F10599" s="56"/>
    </row>
    <row r="10600" spans="1:6" x14ac:dyDescent="0.25">
      <c r="A10600" s="56">
        <v>39820</v>
      </c>
      <c r="E10600" s="56"/>
      <c r="F10600" s="56"/>
    </row>
    <row r="10601" spans="1:6" x14ac:dyDescent="0.25">
      <c r="A10601" s="56">
        <v>39821</v>
      </c>
      <c r="E10601" s="56"/>
      <c r="F10601" s="56"/>
    </row>
    <row r="10602" spans="1:6" x14ac:dyDescent="0.25">
      <c r="A10602" s="56">
        <v>39822</v>
      </c>
      <c r="E10602" s="56"/>
      <c r="F10602" s="56"/>
    </row>
    <row r="10603" spans="1:6" x14ac:dyDescent="0.25">
      <c r="A10603" s="56">
        <v>39823</v>
      </c>
      <c r="E10603" s="56"/>
      <c r="F10603" s="56"/>
    </row>
    <row r="10604" spans="1:6" x14ac:dyDescent="0.25">
      <c r="A10604" s="56">
        <v>39824</v>
      </c>
      <c r="E10604" s="56"/>
      <c r="F10604" s="56"/>
    </row>
    <row r="10605" spans="1:6" x14ac:dyDescent="0.25">
      <c r="A10605" s="56">
        <v>39825</v>
      </c>
      <c r="E10605" s="56"/>
      <c r="F10605" s="56"/>
    </row>
    <row r="10606" spans="1:6" x14ac:dyDescent="0.25">
      <c r="A10606" s="56">
        <v>39826</v>
      </c>
      <c r="E10606" s="56"/>
      <c r="F10606" s="56"/>
    </row>
    <row r="10607" spans="1:6" x14ac:dyDescent="0.25">
      <c r="A10607" s="56">
        <v>39827</v>
      </c>
      <c r="E10607" s="56"/>
      <c r="F10607" s="56"/>
    </row>
    <row r="10608" spans="1:6" x14ac:dyDescent="0.25">
      <c r="A10608" s="56">
        <v>39828</v>
      </c>
      <c r="E10608" s="56"/>
      <c r="F10608" s="56"/>
    </row>
    <row r="10609" spans="1:6" x14ac:dyDescent="0.25">
      <c r="A10609" s="56">
        <v>39829</v>
      </c>
      <c r="E10609" s="56"/>
      <c r="F10609" s="56"/>
    </row>
    <row r="10610" spans="1:6" x14ac:dyDescent="0.25">
      <c r="A10610" s="56">
        <v>39830</v>
      </c>
      <c r="E10610" s="56"/>
      <c r="F10610" s="56"/>
    </row>
    <row r="10611" spans="1:6" x14ac:dyDescent="0.25">
      <c r="A10611" s="56">
        <v>39831</v>
      </c>
      <c r="E10611" s="56"/>
      <c r="F10611" s="56"/>
    </row>
    <row r="10612" spans="1:6" x14ac:dyDescent="0.25">
      <c r="A10612" s="56">
        <v>39832</v>
      </c>
      <c r="E10612" s="56"/>
      <c r="F10612" s="56"/>
    </row>
    <row r="10613" spans="1:6" x14ac:dyDescent="0.25">
      <c r="A10613" s="56">
        <v>39833</v>
      </c>
      <c r="E10613" s="56"/>
      <c r="F10613" s="56"/>
    </row>
    <row r="10614" spans="1:6" x14ac:dyDescent="0.25">
      <c r="A10614" s="56">
        <v>39834</v>
      </c>
      <c r="E10614" s="56"/>
      <c r="F10614" s="56"/>
    </row>
    <row r="10615" spans="1:6" x14ac:dyDescent="0.25">
      <c r="A10615" s="56">
        <v>39835</v>
      </c>
      <c r="E10615" s="56"/>
      <c r="F10615" s="56"/>
    </row>
    <row r="10616" spans="1:6" x14ac:dyDescent="0.25">
      <c r="A10616" s="56">
        <v>39836</v>
      </c>
      <c r="E10616" s="56"/>
      <c r="F10616" s="56"/>
    </row>
    <row r="10617" spans="1:6" x14ac:dyDescent="0.25">
      <c r="A10617" s="56">
        <v>39837</v>
      </c>
      <c r="E10617" s="56"/>
      <c r="F10617" s="56"/>
    </row>
    <row r="10618" spans="1:6" x14ac:dyDescent="0.25">
      <c r="A10618" s="56">
        <v>39838</v>
      </c>
      <c r="E10618" s="56"/>
      <c r="F10618" s="56"/>
    </row>
    <row r="10619" spans="1:6" x14ac:dyDescent="0.25">
      <c r="A10619" s="56">
        <v>39839</v>
      </c>
      <c r="E10619" s="56"/>
      <c r="F10619" s="56"/>
    </row>
    <row r="10620" spans="1:6" x14ac:dyDescent="0.25">
      <c r="A10620" s="56">
        <v>39840</v>
      </c>
      <c r="E10620" s="56"/>
      <c r="F10620" s="56"/>
    </row>
    <row r="10621" spans="1:6" x14ac:dyDescent="0.25">
      <c r="A10621" s="56">
        <v>39841</v>
      </c>
      <c r="E10621" s="56"/>
      <c r="F10621" s="56"/>
    </row>
    <row r="10622" spans="1:6" x14ac:dyDescent="0.25">
      <c r="A10622" s="56">
        <v>39842</v>
      </c>
      <c r="E10622" s="56"/>
      <c r="F10622" s="56"/>
    </row>
    <row r="10623" spans="1:6" x14ac:dyDescent="0.25">
      <c r="A10623" s="56">
        <v>39843</v>
      </c>
      <c r="E10623" s="56"/>
      <c r="F10623" s="56"/>
    </row>
    <row r="10624" spans="1:6" x14ac:dyDescent="0.25">
      <c r="A10624" s="56">
        <v>39844</v>
      </c>
      <c r="E10624" s="56"/>
      <c r="F10624" s="56"/>
    </row>
    <row r="10625" spans="1:6" x14ac:dyDescent="0.25">
      <c r="A10625" s="56">
        <v>39845</v>
      </c>
      <c r="E10625" s="56"/>
      <c r="F10625" s="56"/>
    </row>
    <row r="10626" spans="1:6" x14ac:dyDescent="0.25">
      <c r="A10626" s="56">
        <v>39846</v>
      </c>
      <c r="E10626" s="56"/>
      <c r="F10626" s="56"/>
    </row>
    <row r="10627" spans="1:6" x14ac:dyDescent="0.25">
      <c r="A10627" s="56">
        <v>39847</v>
      </c>
      <c r="E10627" s="56"/>
      <c r="F10627" s="56"/>
    </row>
    <row r="10628" spans="1:6" x14ac:dyDescent="0.25">
      <c r="A10628" s="56">
        <v>39848</v>
      </c>
      <c r="E10628" s="56"/>
      <c r="F10628" s="56"/>
    </row>
    <row r="10629" spans="1:6" x14ac:dyDescent="0.25">
      <c r="A10629" s="56">
        <v>39849</v>
      </c>
      <c r="E10629" s="56"/>
      <c r="F10629" s="56"/>
    </row>
    <row r="10630" spans="1:6" x14ac:dyDescent="0.25">
      <c r="A10630" s="56">
        <v>39850</v>
      </c>
      <c r="E10630" s="56"/>
      <c r="F10630" s="56"/>
    </row>
    <row r="10631" spans="1:6" x14ac:dyDescent="0.25">
      <c r="A10631" s="56">
        <v>39851</v>
      </c>
      <c r="E10631" s="56"/>
      <c r="F10631" s="56"/>
    </row>
    <row r="10632" spans="1:6" x14ac:dyDescent="0.25">
      <c r="A10632" s="56">
        <v>39852</v>
      </c>
      <c r="E10632" s="56"/>
      <c r="F10632" s="56"/>
    </row>
    <row r="10633" spans="1:6" x14ac:dyDescent="0.25">
      <c r="A10633" s="56">
        <v>39853</v>
      </c>
      <c r="E10633" s="56"/>
      <c r="F10633" s="56"/>
    </row>
    <row r="10634" spans="1:6" x14ac:dyDescent="0.25">
      <c r="A10634" s="56">
        <v>39854</v>
      </c>
      <c r="E10634" s="56"/>
      <c r="F10634" s="56"/>
    </row>
    <row r="10635" spans="1:6" x14ac:dyDescent="0.25">
      <c r="A10635" s="56">
        <v>39855</v>
      </c>
      <c r="E10635" s="56"/>
      <c r="F10635" s="56"/>
    </row>
    <row r="10636" spans="1:6" x14ac:dyDescent="0.25">
      <c r="A10636" s="56">
        <v>39856</v>
      </c>
      <c r="E10636" s="56"/>
      <c r="F10636" s="56"/>
    </row>
    <row r="10637" spans="1:6" x14ac:dyDescent="0.25">
      <c r="A10637" s="56">
        <v>39857</v>
      </c>
      <c r="E10637" s="56"/>
      <c r="F10637" s="56"/>
    </row>
    <row r="10638" spans="1:6" x14ac:dyDescent="0.25">
      <c r="A10638" s="56">
        <v>39858</v>
      </c>
      <c r="E10638" s="56"/>
      <c r="F10638" s="56"/>
    </row>
    <row r="10639" spans="1:6" x14ac:dyDescent="0.25">
      <c r="A10639" s="56">
        <v>39859</v>
      </c>
      <c r="E10639" s="56"/>
      <c r="F10639" s="56"/>
    </row>
    <row r="10640" spans="1:6" x14ac:dyDescent="0.25">
      <c r="A10640" s="56">
        <v>39860</v>
      </c>
      <c r="E10640" s="56"/>
      <c r="F10640" s="56"/>
    </row>
    <row r="10641" spans="1:6" x14ac:dyDescent="0.25">
      <c r="A10641" s="56">
        <v>39861</v>
      </c>
      <c r="E10641" s="56"/>
      <c r="F10641" s="56"/>
    </row>
    <row r="10642" spans="1:6" x14ac:dyDescent="0.25">
      <c r="A10642" s="56">
        <v>39862</v>
      </c>
      <c r="E10642" s="56"/>
      <c r="F10642" s="56"/>
    </row>
    <row r="10643" spans="1:6" x14ac:dyDescent="0.25">
      <c r="A10643" s="56">
        <v>39863</v>
      </c>
      <c r="E10643" s="56"/>
      <c r="F10643" s="56"/>
    </row>
    <row r="10644" spans="1:6" x14ac:dyDescent="0.25">
      <c r="A10644" s="56">
        <v>39864</v>
      </c>
      <c r="E10644" s="56"/>
      <c r="F10644" s="56"/>
    </row>
    <row r="10645" spans="1:6" x14ac:dyDescent="0.25">
      <c r="A10645" s="56">
        <v>39865</v>
      </c>
      <c r="E10645" s="56"/>
      <c r="F10645" s="56"/>
    </row>
    <row r="10646" spans="1:6" x14ac:dyDescent="0.25">
      <c r="A10646" s="56">
        <v>39866</v>
      </c>
      <c r="E10646" s="56"/>
      <c r="F10646" s="56"/>
    </row>
    <row r="10647" spans="1:6" x14ac:dyDescent="0.25">
      <c r="A10647" s="56">
        <v>39867</v>
      </c>
      <c r="E10647" s="56"/>
      <c r="F10647" s="56"/>
    </row>
    <row r="10648" spans="1:6" x14ac:dyDescent="0.25">
      <c r="A10648" s="56">
        <v>39868</v>
      </c>
      <c r="E10648" s="56"/>
      <c r="F10648" s="56"/>
    </row>
    <row r="10649" spans="1:6" x14ac:dyDescent="0.25">
      <c r="A10649" s="56">
        <v>39869</v>
      </c>
      <c r="E10649" s="56"/>
      <c r="F10649" s="56"/>
    </row>
    <row r="10650" spans="1:6" x14ac:dyDescent="0.25">
      <c r="A10650" s="56">
        <v>39870</v>
      </c>
      <c r="E10650" s="56"/>
      <c r="F10650" s="56"/>
    </row>
    <row r="10651" spans="1:6" x14ac:dyDescent="0.25">
      <c r="A10651" s="56">
        <v>39871</v>
      </c>
      <c r="E10651" s="56"/>
      <c r="F10651" s="56"/>
    </row>
    <row r="10652" spans="1:6" x14ac:dyDescent="0.25">
      <c r="A10652" s="56">
        <v>39872</v>
      </c>
      <c r="E10652" s="56"/>
      <c r="F10652" s="56"/>
    </row>
    <row r="10653" spans="1:6" x14ac:dyDescent="0.25">
      <c r="A10653" s="56">
        <v>39873</v>
      </c>
      <c r="E10653" s="56"/>
      <c r="F10653" s="56"/>
    </row>
    <row r="10654" spans="1:6" x14ac:dyDescent="0.25">
      <c r="A10654" s="56">
        <v>39874</v>
      </c>
      <c r="E10654" s="56"/>
      <c r="F10654" s="56"/>
    </row>
    <row r="10655" spans="1:6" x14ac:dyDescent="0.25">
      <c r="A10655" s="56">
        <v>39875</v>
      </c>
      <c r="E10655" s="56"/>
      <c r="F10655" s="56"/>
    </row>
    <row r="10656" spans="1:6" x14ac:dyDescent="0.25">
      <c r="A10656" s="56">
        <v>39876</v>
      </c>
      <c r="E10656" s="56"/>
      <c r="F10656" s="56"/>
    </row>
    <row r="10657" spans="1:6" x14ac:dyDescent="0.25">
      <c r="A10657" s="56">
        <v>39877</v>
      </c>
      <c r="E10657" s="56"/>
      <c r="F10657" s="56"/>
    </row>
    <row r="10658" spans="1:6" x14ac:dyDescent="0.25">
      <c r="A10658" s="56">
        <v>39878</v>
      </c>
      <c r="E10658" s="56"/>
      <c r="F10658" s="56"/>
    </row>
    <row r="10659" spans="1:6" x14ac:dyDescent="0.25">
      <c r="A10659" s="56">
        <v>39879</v>
      </c>
      <c r="E10659" s="56"/>
      <c r="F10659" s="56"/>
    </row>
    <row r="10660" spans="1:6" x14ac:dyDescent="0.25">
      <c r="A10660" s="56">
        <v>39880</v>
      </c>
      <c r="E10660" s="56"/>
      <c r="F10660" s="56"/>
    </row>
    <row r="10661" spans="1:6" x14ac:dyDescent="0.25">
      <c r="A10661" s="56">
        <v>39881</v>
      </c>
      <c r="E10661" s="56"/>
      <c r="F10661" s="56"/>
    </row>
    <row r="10662" spans="1:6" x14ac:dyDescent="0.25">
      <c r="A10662" s="56">
        <v>39882</v>
      </c>
      <c r="E10662" s="56"/>
      <c r="F10662" s="56"/>
    </row>
    <row r="10663" spans="1:6" x14ac:dyDescent="0.25">
      <c r="A10663" s="56">
        <v>39883</v>
      </c>
      <c r="E10663" s="56"/>
      <c r="F10663" s="56"/>
    </row>
    <row r="10664" spans="1:6" x14ac:dyDescent="0.25">
      <c r="A10664" s="56">
        <v>39884</v>
      </c>
      <c r="E10664" s="56"/>
      <c r="F10664" s="56"/>
    </row>
    <row r="10665" spans="1:6" x14ac:dyDescent="0.25">
      <c r="A10665" s="56">
        <v>39885</v>
      </c>
      <c r="E10665" s="56"/>
      <c r="F10665" s="56"/>
    </row>
    <row r="10666" spans="1:6" x14ac:dyDescent="0.25">
      <c r="A10666" s="56">
        <v>39886</v>
      </c>
      <c r="E10666" s="56"/>
      <c r="F10666" s="56"/>
    </row>
    <row r="10667" spans="1:6" x14ac:dyDescent="0.25">
      <c r="A10667" s="56">
        <v>39887</v>
      </c>
      <c r="E10667" s="56"/>
      <c r="F10667" s="56"/>
    </row>
    <row r="10668" spans="1:6" x14ac:dyDescent="0.25">
      <c r="A10668" s="56">
        <v>39888</v>
      </c>
      <c r="E10668" s="56"/>
      <c r="F10668" s="56"/>
    </row>
    <row r="10669" spans="1:6" x14ac:dyDescent="0.25">
      <c r="A10669" s="56">
        <v>39889</v>
      </c>
      <c r="E10669" s="56"/>
      <c r="F10669" s="56"/>
    </row>
    <row r="10670" spans="1:6" x14ac:dyDescent="0.25">
      <c r="A10670" s="56">
        <v>39890</v>
      </c>
      <c r="E10670" s="56"/>
      <c r="F10670" s="56"/>
    </row>
    <row r="10671" spans="1:6" x14ac:dyDescent="0.25">
      <c r="A10671" s="56">
        <v>39891</v>
      </c>
      <c r="E10671" s="56"/>
      <c r="F10671" s="56"/>
    </row>
    <row r="10672" spans="1:6" x14ac:dyDescent="0.25">
      <c r="A10672" s="56">
        <v>39892</v>
      </c>
      <c r="E10672" s="56"/>
      <c r="F10672" s="56"/>
    </row>
    <row r="10673" spans="1:6" x14ac:dyDescent="0.25">
      <c r="A10673" s="56">
        <v>39893</v>
      </c>
      <c r="E10673" s="56"/>
      <c r="F10673" s="56"/>
    </row>
    <row r="10674" spans="1:6" x14ac:dyDescent="0.25">
      <c r="A10674" s="56">
        <v>39894</v>
      </c>
      <c r="E10674" s="56"/>
      <c r="F10674" s="56"/>
    </row>
    <row r="10675" spans="1:6" x14ac:dyDescent="0.25">
      <c r="A10675" s="56">
        <v>39895</v>
      </c>
      <c r="E10675" s="56"/>
      <c r="F10675" s="56"/>
    </row>
    <row r="10676" spans="1:6" x14ac:dyDescent="0.25">
      <c r="A10676" s="56">
        <v>39896</v>
      </c>
      <c r="E10676" s="56"/>
      <c r="F10676" s="56"/>
    </row>
    <row r="10677" spans="1:6" x14ac:dyDescent="0.25">
      <c r="A10677" s="56">
        <v>39897</v>
      </c>
      <c r="E10677" s="56"/>
      <c r="F10677" s="56"/>
    </row>
    <row r="10678" spans="1:6" x14ac:dyDescent="0.25">
      <c r="A10678" s="56">
        <v>39898</v>
      </c>
      <c r="E10678" s="56"/>
      <c r="F10678" s="56"/>
    </row>
    <row r="10679" spans="1:6" x14ac:dyDescent="0.25">
      <c r="A10679" s="56">
        <v>39899</v>
      </c>
      <c r="E10679" s="56"/>
      <c r="F10679" s="56"/>
    </row>
    <row r="10680" spans="1:6" x14ac:dyDescent="0.25">
      <c r="A10680" s="56">
        <v>39900</v>
      </c>
      <c r="E10680" s="56"/>
      <c r="F10680" s="56"/>
    </row>
    <row r="10681" spans="1:6" x14ac:dyDescent="0.25">
      <c r="A10681" s="56">
        <v>39901</v>
      </c>
      <c r="E10681" s="56"/>
      <c r="F10681" s="56"/>
    </row>
    <row r="10682" spans="1:6" x14ac:dyDescent="0.25">
      <c r="A10682" s="56">
        <v>39902</v>
      </c>
      <c r="E10682" s="56"/>
      <c r="F10682" s="56"/>
    </row>
    <row r="10683" spans="1:6" x14ac:dyDescent="0.25">
      <c r="A10683" s="56">
        <v>39903</v>
      </c>
      <c r="E10683" s="56"/>
      <c r="F10683" s="56"/>
    </row>
    <row r="10684" spans="1:6" x14ac:dyDescent="0.25">
      <c r="A10684" s="56">
        <v>39904</v>
      </c>
      <c r="E10684" s="56"/>
      <c r="F10684" s="56"/>
    </row>
    <row r="10685" spans="1:6" x14ac:dyDescent="0.25">
      <c r="A10685" s="56">
        <v>39905</v>
      </c>
      <c r="E10685" s="56"/>
      <c r="F10685" s="56"/>
    </row>
    <row r="10686" spans="1:6" x14ac:dyDescent="0.25">
      <c r="A10686" s="56">
        <v>39906</v>
      </c>
      <c r="E10686" s="56"/>
      <c r="F10686" s="56"/>
    </row>
    <row r="10687" spans="1:6" x14ac:dyDescent="0.25">
      <c r="A10687" s="56">
        <v>39907</v>
      </c>
      <c r="E10687" s="56"/>
      <c r="F10687" s="56"/>
    </row>
    <row r="10688" spans="1:6" x14ac:dyDescent="0.25">
      <c r="A10688" s="56">
        <v>39908</v>
      </c>
      <c r="E10688" s="56"/>
      <c r="F10688" s="56"/>
    </row>
    <row r="10689" spans="1:6" x14ac:dyDescent="0.25">
      <c r="A10689" s="56">
        <v>39909</v>
      </c>
      <c r="E10689" s="56"/>
      <c r="F10689" s="56"/>
    </row>
    <row r="10690" spans="1:6" x14ac:dyDescent="0.25">
      <c r="A10690" s="56">
        <v>39910</v>
      </c>
      <c r="E10690" s="56"/>
      <c r="F10690" s="56"/>
    </row>
    <row r="10691" spans="1:6" x14ac:dyDescent="0.25">
      <c r="A10691" s="56">
        <v>39911</v>
      </c>
      <c r="E10691" s="56"/>
      <c r="F10691" s="56"/>
    </row>
    <row r="10692" spans="1:6" x14ac:dyDescent="0.25">
      <c r="A10692" s="56">
        <v>39912</v>
      </c>
      <c r="E10692" s="56"/>
      <c r="F10692" s="56"/>
    </row>
    <row r="10693" spans="1:6" x14ac:dyDescent="0.25">
      <c r="A10693" s="56">
        <v>39913</v>
      </c>
      <c r="E10693" s="56"/>
      <c r="F10693" s="56"/>
    </row>
    <row r="10694" spans="1:6" x14ac:dyDescent="0.25">
      <c r="A10694" s="56">
        <v>39914</v>
      </c>
      <c r="E10694" s="56"/>
      <c r="F10694" s="56"/>
    </row>
    <row r="10695" spans="1:6" x14ac:dyDescent="0.25">
      <c r="A10695" s="56">
        <v>39915</v>
      </c>
      <c r="E10695" s="56"/>
      <c r="F10695" s="56"/>
    </row>
    <row r="10696" spans="1:6" x14ac:dyDescent="0.25">
      <c r="A10696" s="56">
        <v>39916</v>
      </c>
      <c r="E10696" s="56"/>
      <c r="F10696" s="56"/>
    </row>
    <row r="10697" spans="1:6" x14ac:dyDescent="0.25">
      <c r="A10697" s="56">
        <v>39917</v>
      </c>
      <c r="E10697" s="56"/>
      <c r="F10697" s="56"/>
    </row>
    <row r="10698" spans="1:6" x14ac:dyDescent="0.25">
      <c r="A10698" s="56">
        <v>39918</v>
      </c>
      <c r="E10698" s="56"/>
      <c r="F10698" s="56"/>
    </row>
    <row r="10699" spans="1:6" x14ac:dyDescent="0.25">
      <c r="A10699" s="56">
        <v>39919</v>
      </c>
      <c r="E10699" s="56"/>
      <c r="F10699" s="56"/>
    </row>
    <row r="10700" spans="1:6" x14ac:dyDescent="0.25">
      <c r="A10700" s="56">
        <v>39920</v>
      </c>
      <c r="E10700" s="56"/>
      <c r="F10700" s="56"/>
    </row>
    <row r="10701" spans="1:6" x14ac:dyDescent="0.25">
      <c r="A10701" s="56">
        <v>39921</v>
      </c>
      <c r="E10701" s="56"/>
      <c r="F10701" s="56"/>
    </row>
    <row r="10702" spans="1:6" x14ac:dyDescent="0.25">
      <c r="A10702" s="56">
        <v>39922</v>
      </c>
      <c r="E10702" s="56"/>
      <c r="F10702" s="56"/>
    </row>
    <row r="10703" spans="1:6" x14ac:dyDescent="0.25">
      <c r="A10703" s="56">
        <v>39923</v>
      </c>
      <c r="E10703" s="56"/>
      <c r="F10703" s="56"/>
    </row>
    <row r="10704" spans="1:6" x14ac:dyDescent="0.25">
      <c r="A10704" s="56">
        <v>39924</v>
      </c>
      <c r="E10704" s="56"/>
      <c r="F10704" s="56"/>
    </row>
    <row r="10705" spans="1:6" x14ac:dyDescent="0.25">
      <c r="A10705" s="56">
        <v>39925</v>
      </c>
      <c r="E10705" s="56"/>
      <c r="F10705" s="56"/>
    </row>
    <row r="10706" spans="1:6" x14ac:dyDescent="0.25">
      <c r="A10706" s="56">
        <v>39926</v>
      </c>
      <c r="E10706" s="56"/>
      <c r="F10706" s="56"/>
    </row>
    <row r="10707" spans="1:6" x14ac:dyDescent="0.25">
      <c r="A10707" s="56">
        <v>39927</v>
      </c>
      <c r="E10707" s="56"/>
      <c r="F10707" s="56"/>
    </row>
    <row r="10708" spans="1:6" x14ac:dyDescent="0.25">
      <c r="A10708" s="56">
        <v>39928</v>
      </c>
      <c r="E10708" s="56"/>
      <c r="F10708" s="56"/>
    </row>
    <row r="10709" spans="1:6" x14ac:dyDescent="0.25">
      <c r="A10709" s="56">
        <v>39929</v>
      </c>
      <c r="E10709" s="56"/>
      <c r="F10709" s="56"/>
    </row>
    <row r="10710" spans="1:6" x14ac:dyDescent="0.25">
      <c r="A10710" s="56">
        <v>39930</v>
      </c>
      <c r="E10710" s="56"/>
      <c r="F10710" s="56"/>
    </row>
    <row r="10711" spans="1:6" x14ac:dyDescent="0.25">
      <c r="A10711" s="56">
        <v>39931</v>
      </c>
      <c r="E10711" s="56"/>
      <c r="F10711" s="56"/>
    </row>
    <row r="10712" spans="1:6" x14ac:dyDescent="0.25">
      <c r="A10712" s="56">
        <v>39932</v>
      </c>
      <c r="E10712" s="56"/>
      <c r="F10712" s="56"/>
    </row>
    <row r="10713" spans="1:6" x14ac:dyDescent="0.25">
      <c r="A10713" s="56">
        <v>39933</v>
      </c>
      <c r="E10713" s="56"/>
      <c r="F10713" s="56"/>
    </row>
    <row r="10714" spans="1:6" x14ac:dyDescent="0.25">
      <c r="A10714" s="56">
        <v>39934</v>
      </c>
      <c r="E10714" s="56"/>
      <c r="F10714" s="56"/>
    </row>
    <row r="10715" spans="1:6" x14ac:dyDescent="0.25">
      <c r="A10715" s="56">
        <v>39935</v>
      </c>
      <c r="E10715" s="56"/>
      <c r="F10715" s="56"/>
    </row>
    <row r="10716" spans="1:6" x14ac:dyDescent="0.25">
      <c r="A10716" s="56">
        <v>39936</v>
      </c>
      <c r="E10716" s="56"/>
      <c r="F10716" s="56"/>
    </row>
    <row r="10717" spans="1:6" x14ac:dyDescent="0.25">
      <c r="A10717" s="56">
        <v>39937</v>
      </c>
      <c r="E10717" s="56"/>
      <c r="F10717" s="56"/>
    </row>
    <row r="10718" spans="1:6" x14ac:dyDescent="0.25">
      <c r="A10718" s="56">
        <v>39938</v>
      </c>
      <c r="E10718" s="56"/>
      <c r="F10718" s="56"/>
    </row>
    <row r="10719" spans="1:6" x14ac:dyDescent="0.25">
      <c r="A10719" s="56">
        <v>39939</v>
      </c>
      <c r="E10719" s="56"/>
      <c r="F10719" s="56"/>
    </row>
    <row r="10720" spans="1:6" x14ac:dyDescent="0.25">
      <c r="A10720" s="56">
        <v>39940</v>
      </c>
      <c r="E10720" s="56"/>
      <c r="F10720" s="56"/>
    </row>
    <row r="10721" spans="1:6" x14ac:dyDescent="0.25">
      <c r="A10721" s="56">
        <v>39941</v>
      </c>
      <c r="E10721" s="56"/>
      <c r="F10721" s="56"/>
    </row>
    <row r="10722" spans="1:6" x14ac:dyDescent="0.25">
      <c r="A10722" s="56">
        <v>39942</v>
      </c>
      <c r="E10722" s="56"/>
      <c r="F10722" s="56"/>
    </row>
    <row r="10723" spans="1:6" x14ac:dyDescent="0.25">
      <c r="A10723" s="56">
        <v>39943</v>
      </c>
      <c r="E10723" s="56"/>
      <c r="F10723" s="56"/>
    </row>
    <row r="10724" spans="1:6" x14ac:dyDescent="0.25">
      <c r="A10724" s="56">
        <v>39944</v>
      </c>
      <c r="E10724" s="56"/>
      <c r="F10724" s="56"/>
    </row>
    <row r="10725" spans="1:6" x14ac:dyDescent="0.25">
      <c r="A10725" s="56">
        <v>39945</v>
      </c>
      <c r="E10725" s="56"/>
      <c r="F10725" s="56"/>
    </row>
    <row r="10726" spans="1:6" x14ac:dyDescent="0.25">
      <c r="A10726" s="56">
        <v>39946</v>
      </c>
      <c r="E10726" s="56"/>
      <c r="F10726" s="56"/>
    </row>
    <row r="10727" spans="1:6" x14ac:dyDescent="0.25">
      <c r="A10727" s="56">
        <v>39947</v>
      </c>
      <c r="E10727" s="56"/>
      <c r="F10727" s="56"/>
    </row>
    <row r="10728" spans="1:6" x14ac:dyDescent="0.25">
      <c r="A10728" s="56">
        <v>39948</v>
      </c>
      <c r="E10728" s="56"/>
      <c r="F10728" s="56"/>
    </row>
    <row r="10729" spans="1:6" x14ac:dyDescent="0.25">
      <c r="A10729" s="56">
        <v>39949</v>
      </c>
      <c r="E10729" s="56"/>
      <c r="F10729" s="56"/>
    </row>
    <row r="10730" spans="1:6" x14ac:dyDescent="0.25">
      <c r="A10730" s="56">
        <v>39950</v>
      </c>
      <c r="E10730" s="56"/>
      <c r="F10730" s="56"/>
    </row>
    <row r="10731" spans="1:6" x14ac:dyDescent="0.25">
      <c r="A10731" s="56">
        <v>39951</v>
      </c>
      <c r="E10731" s="56"/>
      <c r="F10731" s="56"/>
    </row>
    <row r="10732" spans="1:6" x14ac:dyDescent="0.25">
      <c r="A10732" s="56">
        <v>39952</v>
      </c>
      <c r="E10732" s="56"/>
      <c r="F10732" s="56"/>
    </row>
    <row r="10733" spans="1:6" x14ac:dyDescent="0.25">
      <c r="A10733" s="56">
        <v>39953</v>
      </c>
      <c r="E10733" s="56"/>
      <c r="F10733" s="56"/>
    </row>
    <row r="10734" spans="1:6" x14ac:dyDescent="0.25">
      <c r="A10734" s="56">
        <v>39954</v>
      </c>
      <c r="E10734" s="56"/>
      <c r="F10734" s="56"/>
    </row>
    <row r="10735" spans="1:6" x14ac:dyDescent="0.25">
      <c r="A10735" s="56">
        <v>39955</v>
      </c>
      <c r="E10735" s="56"/>
      <c r="F10735" s="56"/>
    </row>
    <row r="10736" spans="1:6" x14ac:dyDescent="0.25">
      <c r="A10736" s="56">
        <v>39956</v>
      </c>
      <c r="E10736" s="56"/>
      <c r="F10736" s="56"/>
    </row>
    <row r="10737" spans="1:6" x14ac:dyDescent="0.25">
      <c r="A10737" s="56">
        <v>39957</v>
      </c>
      <c r="E10737" s="56"/>
      <c r="F10737" s="56"/>
    </row>
    <row r="10738" spans="1:6" x14ac:dyDescent="0.25">
      <c r="A10738" s="56">
        <v>39958</v>
      </c>
      <c r="E10738" s="56"/>
      <c r="F10738" s="56"/>
    </row>
    <row r="10739" spans="1:6" x14ac:dyDescent="0.25">
      <c r="A10739" s="56">
        <v>39959</v>
      </c>
      <c r="E10739" s="56"/>
      <c r="F10739" s="56"/>
    </row>
    <row r="10740" spans="1:6" x14ac:dyDescent="0.25">
      <c r="A10740" s="56">
        <v>39960</v>
      </c>
      <c r="E10740" s="56"/>
      <c r="F10740" s="56"/>
    </row>
    <row r="10741" spans="1:6" x14ac:dyDescent="0.25">
      <c r="A10741" s="56">
        <v>39961</v>
      </c>
      <c r="E10741" s="56"/>
      <c r="F10741" s="56"/>
    </row>
    <row r="10742" spans="1:6" x14ac:dyDescent="0.25">
      <c r="A10742" s="56">
        <v>39962</v>
      </c>
      <c r="E10742" s="56"/>
      <c r="F10742" s="56"/>
    </row>
    <row r="10743" spans="1:6" x14ac:dyDescent="0.25">
      <c r="A10743" s="56">
        <v>39963</v>
      </c>
      <c r="E10743" s="56"/>
      <c r="F10743" s="56"/>
    </row>
    <row r="10744" spans="1:6" x14ac:dyDescent="0.25">
      <c r="A10744" s="56">
        <v>39964</v>
      </c>
      <c r="E10744" s="56"/>
      <c r="F10744" s="56"/>
    </row>
    <row r="10745" spans="1:6" x14ac:dyDescent="0.25">
      <c r="A10745" s="56">
        <v>39965</v>
      </c>
      <c r="E10745" s="56"/>
      <c r="F10745" s="56"/>
    </row>
    <row r="10746" spans="1:6" x14ac:dyDescent="0.25">
      <c r="A10746" s="56">
        <v>39966</v>
      </c>
      <c r="E10746" s="56"/>
      <c r="F10746" s="56"/>
    </row>
    <row r="10747" spans="1:6" x14ac:dyDescent="0.25">
      <c r="A10747" s="56">
        <v>39967</v>
      </c>
      <c r="E10747" s="56"/>
      <c r="F10747" s="56"/>
    </row>
    <row r="10748" spans="1:6" x14ac:dyDescent="0.25">
      <c r="A10748" s="56">
        <v>39968</v>
      </c>
      <c r="E10748" s="56"/>
      <c r="F10748" s="56"/>
    </row>
    <row r="10749" spans="1:6" x14ac:dyDescent="0.25">
      <c r="A10749" s="56">
        <v>39969</v>
      </c>
      <c r="E10749" s="56"/>
      <c r="F10749" s="56"/>
    </row>
    <row r="10750" spans="1:6" x14ac:dyDescent="0.25">
      <c r="A10750" s="56">
        <v>39970</v>
      </c>
      <c r="E10750" s="56"/>
      <c r="F10750" s="56"/>
    </row>
    <row r="10751" spans="1:6" x14ac:dyDescent="0.25">
      <c r="A10751" s="56">
        <v>39971</v>
      </c>
      <c r="E10751" s="56"/>
      <c r="F10751" s="56"/>
    </row>
    <row r="10752" spans="1:6" x14ac:dyDescent="0.25">
      <c r="A10752" s="56">
        <v>39972</v>
      </c>
      <c r="E10752" s="56"/>
      <c r="F10752" s="56"/>
    </row>
    <row r="10753" spans="1:6" x14ac:dyDescent="0.25">
      <c r="A10753" s="56">
        <v>39973</v>
      </c>
      <c r="E10753" s="56"/>
      <c r="F10753" s="56"/>
    </row>
    <row r="10754" spans="1:6" x14ac:dyDescent="0.25">
      <c r="A10754" s="56">
        <v>39974</v>
      </c>
      <c r="E10754" s="56"/>
      <c r="F10754" s="56"/>
    </row>
    <row r="10755" spans="1:6" x14ac:dyDescent="0.25">
      <c r="A10755" s="56">
        <v>39975</v>
      </c>
      <c r="E10755" s="56"/>
      <c r="F10755" s="56"/>
    </row>
    <row r="10756" spans="1:6" x14ac:dyDescent="0.25">
      <c r="A10756" s="56">
        <v>39976</v>
      </c>
      <c r="E10756" s="56"/>
      <c r="F10756" s="56"/>
    </row>
    <row r="10757" spans="1:6" x14ac:dyDescent="0.25">
      <c r="A10757" s="56">
        <v>39977</v>
      </c>
      <c r="E10757" s="56"/>
      <c r="F10757" s="56"/>
    </row>
    <row r="10758" spans="1:6" x14ac:dyDescent="0.25">
      <c r="A10758" s="56">
        <v>39978</v>
      </c>
      <c r="E10758" s="56"/>
      <c r="F10758" s="56"/>
    </row>
    <row r="10759" spans="1:6" x14ac:dyDescent="0.25">
      <c r="A10759" s="56">
        <v>39979</v>
      </c>
      <c r="E10759" s="56"/>
      <c r="F10759" s="56"/>
    </row>
    <row r="10760" spans="1:6" x14ac:dyDescent="0.25">
      <c r="A10760" s="56">
        <v>39980</v>
      </c>
      <c r="E10760" s="56"/>
      <c r="F10760" s="56"/>
    </row>
    <row r="10761" spans="1:6" x14ac:dyDescent="0.25">
      <c r="A10761" s="56">
        <v>39981</v>
      </c>
      <c r="E10761" s="56"/>
      <c r="F10761" s="56"/>
    </row>
    <row r="10762" spans="1:6" x14ac:dyDescent="0.25">
      <c r="A10762" s="56">
        <v>39982</v>
      </c>
      <c r="E10762" s="56"/>
      <c r="F10762" s="56"/>
    </row>
    <row r="10763" spans="1:6" x14ac:dyDescent="0.25">
      <c r="A10763" s="56">
        <v>39983</v>
      </c>
      <c r="E10763" s="56"/>
      <c r="F10763" s="56"/>
    </row>
    <row r="10764" spans="1:6" x14ac:dyDescent="0.25">
      <c r="A10764" s="56">
        <v>39984</v>
      </c>
      <c r="E10764" s="56"/>
      <c r="F10764" s="56"/>
    </row>
    <row r="10765" spans="1:6" x14ac:dyDescent="0.25">
      <c r="A10765" s="56">
        <v>39985</v>
      </c>
      <c r="E10765" s="56"/>
      <c r="F10765" s="56"/>
    </row>
    <row r="10766" spans="1:6" x14ac:dyDescent="0.25">
      <c r="A10766" s="56">
        <v>39986</v>
      </c>
      <c r="E10766" s="56"/>
      <c r="F10766" s="56"/>
    </row>
    <row r="10767" spans="1:6" x14ac:dyDescent="0.25">
      <c r="A10767" s="56">
        <v>39987</v>
      </c>
      <c r="E10767" s="56"/>
      <c r="F10767" s="56"/>
    </row>
    <row r="10768" spans="1:6" x14ac:dyDescent="0.25">
      <c r="A10768" s="56">
        <v>39988</v>
      </c>
      <c r="E10768" s="56"/>
      <c r="F10768" s="56"/>
    </row>
    <row r="10769" spans="1:6" x14ac:dyDescent="0.25">
      <c r="A10769" s="56">
        <v>39989</v>
      </c>
      <c r="E10769" s="56"/>
      <c r="F10769" s="56"/>
    </row>
    <row r="10770" spans="1:6" x14ac:dyDescent="0.25">
      <c r="A10770" s="56">
        <v>39990</v>
      </c>
      <c r="E10770" s="56"/>
      <c r="F10770" s="56"/>
    </row>
    <row r="10771" spans="1:6" x14ac:dyDescent="0.25">
      <c r="A10771" s="56">
        <v>39991</v>
      </c>
      <c r="E10771" s="56"/>
      <c r="F10771" s="56"/>
    </row>
    <row r="10772" spans="1:6" x14ac:dyDescent="0.25">
      <c r="A10772" s="56">
        <v>39992</v>
      </c>
      <c r="E10772" s="56"/>
      <c r="F10772" s="56"/>
    </row>
    <row r="10773" spans="1:6" x14ac:dyDescent="0.25">
      <c r="A10773" s="56">
        <v>39993</v>
      </c>
      <c r="E10773" s="56"/>
      <c r="F10773" s="56"/>
    </row>
    <row r="10774" spans="1:6" x14ac:dyDescent="0.25">
      <c r="A10774" s="56">
        <v>39994</v>
      </c>
      <c r="E10774" s="56"/>
      <c r="F10774" s="56"/>
    </row>
    <row r="10775" spans="1:6" x14ac:dyDescent="0.25">
      <c r="A10775" s="56">
        <v>39995</v>
      </c>
      <c r="E10775" s="56"/>
      <c r="F10775" s="56"/>
    </row>
    <row r="10776" spans="1:6" x14ac:dyDescent="0.25">
      <c r="A10776" s="56">
        <v>39996</v>
      </c>
      <c r="E10776" s="56"/>
      <c r="F10776" s="56"/>
    </row>
    <row r="10777" spans="1:6" x14ac:dyDescent="0.25">
      <c r="A10777" s="56">
        <v>39997</v>
      </c>
      <c r="E10777" s="56"/>
      <c r="F10777" s="56"/>
    </row>
    <row r="10778" spans="1:6" x14ac:dyDescent="0.25">
      <c r="A10778" s="56">
        <v>39998</v>
      </c>
      <c r="E10778" s="56"/>
      <c r="F10778" s="56"/>
    </row>
    <row r="10779" spans="1:6" x14ac:dyDescent="0.25">
      <c r="A10779" s="56">
        <v>39999</v>
      </c>
      <c r="E10779" s="56"/>
      <c r="F10779" s="56"/>
    </row>
    <row r="10780" spans="1:6" x14ac:dyDescent="0.25">
      <c r="A10780" s="56">
        <v>40000</v>
      </c>
      <c r="E10780" s="56"/>
      <c r="F10780" s="56"/>
    </row>
    <row r="10781" spans="1:6" x14ac:dyDescent="0.25">
      <c r="A10781" s="56">
        <v>40001</v>
      </c>
      <c r="E10781" s="56"/>
      <c r="F10781" s="56"/>
    </row>
    <row r="10782" spans="1:6" x14ac:dyDescent="0.25">
      <c r="A10782" s="56">
        <v>40002</v>
      </c>
      <c r="E10782" s="56"/>
      <c r="F10782" s="56"/>
    </row>
    <row r="10783" spans="1:6" x14ac:dyDescent="0.25">
      <c r="A10783" s="56">
        <v>40003</v>
      </c>
      <c r="E10783" s="56"/>
      <c r="F10783" s="56"/>
    </row>
    <row r="10784" spans="1:6" x14ac:dyDescent="0.25">
      <c r="A10784" s="56">
        <v>40004</v>
      </c>
      <c r="E10784" s="56"/>
      <c r="F10784" s="56"/>
    </row>
    <row r="10785" spans="1:6" x14ac:dyDescent="0.25">
      <c r="A10785" s="56">
        <v>40005</v>
      </c>
      <c r="E10785" s="56"/>
      <c r="F10785" s="56"/>
    </row>
    <row r="10786" spans="1:6" x14ac:dyDescent="0.25">
      <c r="A10786" s="56">
        <v>40006</v>
      </c>
      <c r="E10786" s="56"/>
      <c r="F10786" s="56"/>
    </row>
    <row r="10787" spans="1:6" x14ac:dyDescent="0.25">
      <c r="A10787" s="56">
        <v>40007</v>
      </c>
      <c r="E10787" s="56"/>
      <c r="F10787" s="56"/>
    </row>
    <row r="10788" spans="1:6" x14ac:dyDescent="0.25">
      <c r="A10788" s="56">
        <v>40008</v>
      </c>
      <c r="E10788" s="56"/>
      <c r="F10788" s="56"/>
    </row>
    <row r="10789" spans="1:6" x14ac:dyDescent="0.25">
      <c r="A10789" s="56">
        <v>40009</v>
      </c>
      <c r="E10789" s="56"/>
      <c r="F10789" s="56"/>
    </row>
    <row r="10790" spans="1:6" x14ac:dyDescent="0.25">
      <c r="A10790" s="56">
        <v>40010</v>
      </c>
      <c r="E10790" s="56"/>
      <c r="F10790" s="56"/>
    </row>
    <row r="10791" spans="1:6" x14ac:dyDescent="0.25">
      <c r="A10791" s="56">
        <v>40011</v>
      </c>
      <c r="E10791" s="56"/>
      <c r="F10791" s="56"/>
    </row>
    <row r="10792" spans="1:6" x14ac:dyDescent="0.25">
      <c r="A10792" s="56">
        <v>40012</v>
      </c>
      <c r="E10792" s="56"/>
      <c r="F10792" s="56"/>
    </row>
    <row r="10793" spans="1:6" x14ac:dyDescent="0.25">
      <c r="A10793" s="56">
        <v>40013</v>
      </c>
      <c r="E10793" s="56"/>
      <c r="F10793" s="56"/>
    </row>
    <row r="10794" spans="1:6" x14ac:dyDescent="0.25">
      <c r="A10794" s="56">
        <v>40014</v>
      </c>
      <c r="E10794" s="56"/>
      <c r="F10794" s="56"/>
    </row>
    <row r="10795" spans="1:6" x14ac:dyDescent="0.25">
      <c r="A10795" s="56">
        <v>40015</v>
      </c>
      <c r="E10795" s="56"/>
      <c r="F10795" s="56"/>
    </row>
    <row r="10796" spans="1:6" x14ac:dyDescent="0.25">
      <c r="A10796" s="56">
        <v>40016</v>
      </c>
      <c r="E10796" s="56"/>
      <c r="F10796" s="56"/>
    </row>
    <row r="10797" spans="1:6" x14ac:dyDescent="0.25">
      <c r="A10797" s="56">
        <v>40017</v>
      </c>
      <c r="E10797" s="56"/>
      <c r="F10797" s="56"/>
    </row>
    <row r="10798" spans="1:6" x14ac:dyDescent="0.25">
      <c r="A10798" s="56">
        <v>40018</v>
      </c>
      <c r="E10798" s="56"/>
      <c r="F10798" s="56"/>
    </row>
    <row r="10799" spans="1:6" x14ac:dyDescent="0.25">
      <c r="A10799" s="56">
        <v>40019</v>
      </c>
      <c r="E10799" s="56"/>
      <c r="F10799" s="56"/>
    </row>
    <row r="10800" spans="1:6" x14ac:dyDescent="0.25">
      <c r="A10800" s="56">
        <v>40020</v>
      </c>
      <c r="E10800" s="56"/>
      <c r="F10800" s="56"/>
    </row>
    <row r="10801" spans="1:6" x14ac:dyDescent="0.25">
      <c r="A10801" s="56">
        <v>40021</v>
      </c>
      <c r="E10801" s="56"/>
      <c r="F10801" s="56"/>
    </row>
    <row r="10802" spans="1:6" x14ac:dyDescent="0.25">
      <c r="A10802" s="56">
        <v>40022</v>
      </c>
      <c r="E10802" s="56"/>
      <c r="F10802" s="56"/>
    </row>
    <row r="10803" spans="1:6" x14ac:dyDescent="0.25">
      <c r="A10803" s="56">
        <v>40023</v>
      </c>
      <c r="E10803" s="56"/>
      <c r="F10803" s="56"/>
    </row>
    <row r="10804" spans="1:6" x14ac:dyDescent="0.25">
      <c r="A10804" s="56">
        <v>40024</v>
      </c>
      <c r="E10804" s="56"/>
      <c r="F10804" s="56"/>
    </row>
    <row r="10805" spans="1:6" x14ac:dyDescent="0.25">
      <c r="A10805" s="56">
        <v>40025</v>
      </c>
      <c r="E10805" s="56"/>
      <c r="F10805" s="56"/>
    </row>
    <row r="10806" spans="1:6" x14ac:dyDescent="0.25">
      <c r="A10806" s="56">
        <v>40026</v>
      </c>
      <c r="E10806" s="56"/>
      <c r="F10806" s="56"/>
    </row>
    <row r="10807" spans="1:6" x14ac:dyDescent="0.25">
      <c r="A10807" s="56">
        <v>40027</v>
      </c>
      <c r="E10807" s="56"/>
      <c r="F10807" s="56"/>
    </row>
    <row r="10808" spans="1:6" x14ac:dyDescent="0.25">
      <c r="A10808" s="56">
        <v>40028</v>
      </c>
      <c r="E10808" s="56"/>
      <c r="F10808" s="56"/>
    </row>
    <row r="10809" spans="1:6" x14ac:dyDescent="0.25">
      <c r="A10809" s="56">
        <v>40029</v>
      </c>
      <c r="E10809" s="56"/>
      <c r="F10809" s="56"/>
    </row>
    <row r="10810" spans="1:6" x14ac:dyDescent="0.25">
      <c r="A10810" s="56">
        <v>40030</v>
      </c>
      <c r="E10810" s="56"/>
      <c r="F10810" s="56"/>
    </row>
    <row r="10811" spans="1:6" x14ac:dyDescent="0.25">
      <c r="A10811" s="56">
        <v>40031</v>
      </c>
      <c r="E10811" s="56"/>
      <c r="F10811" s="56"/>
    </row>
    <row r="10812" spans="1:6" x14ac:dyDescent="0.25">
      <c r="A10812" s="56">
        <v>40032</v>
      </c>
      <c r="E10812" s="56"/>
      <c r="F10812" s="56"/>
    </row>
    <row r="10813" spans="1:6" x14ac:dyDescent="0.25">
      <c r="A10813" s="56">
        <v>40033</v>
      </c>
      <c r="E10813" s="56"/>
      <c r="F10813" s="56"/>
    </row>
    <row r="10814" spans="1:6" x14ac:dyDescent="0.25">
      <c r="A10814" s="56">
        <v>40034</v>
      </c>
      <c r="E10814" s="56"/>
      <c r="F10814" s="56"/>
    </row>
    <row r="10815" spans="1:6" x14ac:dyDescent="0.25">
      <c r="A10815" s="56">
        <v>40035</v>
      </c>
      <c r="E10815" s="56"/>
      <c r="F10815" s="56"/>
    </row>
    <row r="10816" spans="1:6" x14ac:dyDescent="0.25">
      <c r="A10816" s="56">
        <v>40036</v>
      </c>
      <c r="E10816" s="56"/>
      <c r="F10816" s="56"/>
    </row>
    <row r="10817" spans="1:6" x14ac:dyDescent="0.25">
      <c r="A10817" s="56">
        <v>40037</v>
      </c>
      <c r="E10817" s="56"/>
      <c r="F10817" s="56"/>
    </row>
    <row r="10818" spans="1:6" x14ac:dyDescent="0.25">
      <c r="A10818" s="56">
        <v>40038</v>
      </c>
      <c r="E10818" s="56"/>
      <c r="F10818" s="56"/>
    </row>
    <row r="10819" spans="1:6" x14ac:dyDescent="0.25">
      <c r="A10819" s="56">
        <v>40039</v>
      </c>
      <c r="E10819" s="56"/>
      <c r="F10819" s="56"/>
    </row>
    <row r="10820" spans="1:6" x14ac:dyDescent="0.25">
      <c r="A10820" s="56">
        <v>40040</v>
      </c>
      <c r="E10820" s="56"/>
      <c r="F10820" s="56"/>
    </row>
    <row r="10821" spans="1:6" x14ac:dyDescent="0.25">
      <c r="A10821" s="56">
        <v>40041</v>
      </c>
      <c r="E10821" s="56"/>
      <c r="F10821" s="56"/>
    </row>
    <row r="10822" spans="1:6" x14ac:dyDescent="0.25">
      <c r="A10822" s="56">
        <v>40042</v>
      </c>
      <c r="E10822" s="56"/>
      <c r="F10822" s="56"/>
    </row>
    <row r="10823" spans="1:6" x14ac:dyDescent="0.25">
      <c r="A10823" s="56">
        <v>40043</v>
      </c>
      <c r="E10823" s="56"/>
      <c r="F10823" s="56"/>
    </row>
    <row r="10824" spans="1:6" x14ac:dyDescent="0.25">
      <c r="A10824" s="56">
        <v>40044</v>
      </c>
      <c r="E10824" s="56"/>
      <c r="F10824" s="56"/>
    </row>
    <row r="10825" spans="1:6" x14ac:dyDescent="0.25">
      <c r="A10825" s="56">
        <v>40045</v>
      </c>
      <c r="E10825" s="56"/>
      <c r="F10825" s="56"/>
    </row>
    <row r="10826" spans="1:6" x14ac:dyDescent="0.25">
      <c r="A10826" s="56">
        <v>40046</v>
      </c>
      <c r="E10826" s="56"/>
      <c r="F10826" s="56"/>
    </row>
    <row r="10827" spans="1:6" x14ac:dyDescent="0.25">
      <c r="A10827" s="56">
        <v>40047</v>
      </c>
      <c r="E10827" s="56"/>
      <c r="F10827" s="56"/>
    </row>
    <row r="10828" spans="1:6" x14ac:dyDescent="0.25">
      <c r="A10828" s="56">
        <v>40048</v>
      </c>
      <c r="E10828" s="56"/>
      <c r="F10828" s="56"/>
    </row>
    <row r="10829" spans="1:6" x14ac:dyDescent="0.25">
      <c r="A10829" s="56">
        <v>40049</v>
      </c>
      <c r="E10829" s="56"/>
      <c r="F10829" s="56"/>
    </row>
    <row r="10830" spans="1:6" x14ac:dyDescent="0.25">
      <c r="A10830" s="56">
        <v>40050</v>
      </c>
      <c r="E10830" s="56"/>
      <c r="F10830" s="56"/>
    </row>
    <row r="10831" spans="1:6" x14ac:dyDescent="0.25">
      <c r="A10831" s="56">
        <v>40051</v>
      </c>
      <c r="E10831" s="56"/>
      <c r="F10831" s="56"/>
    </row>
    <row r="10832" spans="1:6" x14ac:dyDescent="0.25">
      <c r="A10832" s="56">
        <v>40052</v>
      </c>
      <c r="E10832" s="56"/>
      <c r="F10832" s="56"/>
    </row>
    <row r="10833" spans="1:6" x14ac:dyDescent="0.25">
      <c r="A10833" s="56">
        <v>40053</v>
      </c>
      <c r="E10833" s="56"/>
      <c r="F10833" s="56"/>
    </row>
    <row r="10834" spans="1:6" x14ac:dyDescent="0.25">
      <c r="A10834" s="56">
        <v>40054</v>
      </c>
      <c r="E10834" s="56"/>
      <c r="F10834" s="56"/>
    </row>
    <row r="10835" spans="1:6" x14ac:dyDescent="0.25">
      <c r="A10835" s="56">
        <v>40055</v>
      </c>
      <c r="E10835" s="56"/>
      <c r="F10835" s="56"/>
    </row>
    <row r="10836" spans="1:6" x14ac:dyDescent="0.25">
      <c r="A10836" s="56">
        <v>40056</v>
      </c>
      <c r="E10836" s="56"/>
      <c r="F10836" s="56"/>
    </row>
    <row r="10837" spans="1:6" x14ac:dyDescent="0.25">
      <c r="A10837" s="56">
        <v>40057</v>
      </c>
      <c r="E10837" s="56"/>
      <c r="F10837" s="56"/>
    </row>
    <row r="10838" spans="1:6" x14ac:dyDescent="0.25">
      <c r="A10838" s="56">
        <v>40058</v>
      </c>
      <c r="E10838" s="56"/>
      <c r="F10838" s="56"/>
    </row>
    <row r="10839" spans="1:6" x14ac:dyDescent="0.25">
      <c r="A10839" s="56">
        <v>40059</v>
      </c>
      <c r="E10839" s="56"/>
      <c r="F10839" s="56"/>
    </row>
    <row r="10840" spans="1:6" x14ac:dyDescent="0.25">
      <c r="A10840" s="56">
        <v>40060</v>
      </c>
      <c r="E10840" s="56"/>
      <c r="F10840" s="56"/>
    </row>
    <row r="10841" spans="1:6" x14ac:dyDescent="0.25">
      <c r="A10841" s="56">
        <v>40061</v>
      </c>
      <c r="E10841" s="56"/>
      <c r="F10841" s="56"/>
    </row>
    <row r="10842" spans="1:6" x14ac:dyDescent="0.25">
      <c r="A10842" s="56">
        <v>40062</v>
      </c>
      <c r="E10842" s="56"/>
      <c r="F10842" s="56"/>
    </row>
    <row r="10843" spans="1:6" x14ac:dyDescent="0.25">
      <c r="A10843" s="56">
        <v>40063</v>
      </c>
      <c r="E10843" s="56"/>
      <c r="F10843" s="56"/>
    </row>
    <row r="10844" spans="1:6" x14ac:dyDescent="0.25">
      <c r="A10844" s="56">
        <v>40064</v>
      </c>
      <c r="E10844" s="56"/>
      <c r="F10844" s="56"/>
    </row>
    <row r="10845" spans="1:6" x14ac:dyDescent="0.25">
      <c r="A10845" s="56">
        <v>40065</v>
      </c>
      <c r="E10845" s="56"/>
      <c r="F10845" s="56"/>
    </row>
    <row r="10846" spans="1:6" x14ac:dyDescent="0.25">
      <c r="A10846" s="56">
        <v>40066</v>
      </c>
      <c r="E10846" s="56"/>
      <c r="F10846" s="56"/>
    </row>
    <row r="10847" spans="1:6" x14ac:dyDescent="0.25">
      <c r="A10847" s="56">
        <v>40067</v>
      </c>
      <c r="E10847" s="56"/>
      <c r="F10847" s="56"/>
    </row>
    <row r="10848" spans="1:6" x14ac:dyDescent="0.25">
      <c r="A10848" s="56">
        <v>40068</v>
      </c>
      <c r="E10848" s="56"/>
      <c r="F10848" s="56"/>
    </row>
    <row r="10849" spans="1:6" x14ac:dyDescent="0.25">
      <c r="A10849" s="56">
        <v>40069</v>
      </c>
      <c r="E10849" s="56"/>
      <c r="F10849" s="56"/>
    </row>
    <row r="10850" spans="1:6" x14ac:dyDescent="0.25">
      <c r="A10850" s="56">
        <v>40070</v>
      </c>
      <c r="E10850" s="56"/>
      <c r="F10850" s="56"/>
    </row>
    <row r="10851" spans="1:6" x14ac:dyDescent="0.25">
      <c r="A10851" s="56">
        <v>40071</v>
      </c>
      <c r="E10851" s="56"/>
      <c r="F10851" s="56"/>
    </row>
    <row r="10852" spans="1:6" x14ac:dyDescent="0.25">
      <c r="A10852" s="56">
        <v>40072</v>
      </c>
      <c r="E10852" s="56"/>
      <c r="F10852" s="56"/>
    </row>
    <row r="10853" spans="1:6" x14ac:dyDescent="0.25">
      <c r="A10853" s="56">
        <v>40073</v>
      </c>
      <c r="E10853" s="56"/>
      <c r="F10853" s="56"/>
    </row>
    <row r="10854" spans="1:6" x14ac:dyDescent="0.25">
      <c r="A10854" s="56">
        <v>40074</v>
      </c>
      <c r="E10854" s="56"/>
      <c r="F10854" s="56"/>
    </row>
    <row r="10855" spans="1:6" x14ac:dyDescent="0.25">
      <c r="A10855" s="56">
        <v>40075</v>
      </c>
      <c r="E10855" s="56"/>
      <c r="F10855" s="56"/>
    </row>
    <row r="10856" spans="1:6" x14ac:dyDescent="0.25">
      <c r="A10856" s="56">
        <v>40076</v>
      </c>
      <c r="E10856" s="56"/>
      <c r="F10856" s="56"/>
    </row>
    <row r="10857" spans="1:6" x14ac:dyDescent="0.25">
      <c r="A10857" s="56">
        <v>40077</v>
      </c>
      <c r="E10857" s="56"/>
      <c r="F10857" s="56"/>
    </row>
    <row r="10858" spans="1:6" x14ac:dyDescent="0.25">
      <c r="A10858" s="56">
        <v>40078</v>
      </c>
      <c r="E10858" s="56"/>
      <c r="F10858" s="56"/>
    </row>
    <row r="10859" spans="1:6" x14ac:dyDescent="0.25">
      <c r="A10859" s="56">
        <v>40079</v>
      </c>
      <c r="E10859" s="56"/>
      <c r="F10859" s="56"/>
    </row>
    <row r="10860" spans="1:6" x14ac:dyDescent="0.25">
      <c r="A10860" s="56">
        <v>40080</v>
      </c>
      <c r="E10860" s="56"/>
      <c r="F10860" s="56"/>
    </row>
    <row r="10861" spans="1:6" x14ac:dyDescent="0.25">
      <c r="A10861" s="56">
        <v>40081</v>
      </c>
      <c r="E10861" s="56"/>
      <c r="F10861" s="56"/>
    </row>
    <row r="10862" spans="1:6" x14ac:dyDescent="0.25">
      <c r="A10862" s="56">
        <v>40082</v>
      </c>
      <c r="E10862" s="56"/>
      <c r="F10862" s="56"/>
    </row>
    <row r="10863" spans="1:6" x14ac:dyDescent="0.25">
      <c r="A10863" s="56">
        <v>40083</v>
      </c>
      <c r="E10863" s="56"/>
      <c r="F10863" s="56"/>
    </row>
    <row r="10864" spans="1:6" x14ac:dyDescent="0.25">
      <c r="A10864" s="56">
        <v>40084</v>
      </c>
      <c r="E10864" s="56"/>
      <c r="F10864" s="56"/>
    </row>
    <row r="10865" spans="1:6" x14ac:dyDescent="0.25">
      <c r="A10865" s="56">
        <v>40085</v>
      </c>
      <c r="E10865" s="56"/>
      <c r="F10865" s="56"/>
    </row>
    <row r="10866" spans="1:6" x14ac:dyDescent="0.25">
      <c r="A10866" s="56">
        <v>40086</v>
      </c>
      <c r="E10866" s="56"/>
      <c r="F10866" s="56"/>
    </row>
    <row r="10867" spans="1:6" x14ac:dyDescent="0.25">
      <c r="A10867" s="56">
        <v>40087</v>
      </c>
      <c r="E10867" s="56"/>
      <c r="F10867" s="56"/>
    </row>
    <row r="10868" spans="1:6" x14ac:dyDescent="0.25">
      <c r="A10868" s="56">
        <v>40088</v>
      </c>
      <c r="E10868" s="56"/>
      <c r="F10868" s="56"/>
    </row>
    <row r="10869" spans="1:6" x14ac:dyDescent="0.25">
      <c r="A10869" s="56">
        <v>40089</v>
      </c>
      <c r="E10869" s="56"/>
      <c r="F10869" s="56"/>
    </row>
    <row r="10870" spans="1:6" x14ac:dyDescent="0.25">
      <c r="A10870" s="56">
        <v>40090</v>
      </c>
      <c r="E10870" s="56"/>
      <c r="F10870" s="56"/>
    </row>
    <row r="10871" spans="1:6" x14ac:dyDescent="0.25">
      <c r="A10871" s="56">
        <v>40091</v>
      </c>
      <c r="E10871" s="56"/>
      <c r="F10871" s="56"/>
    </row>
    <row r="10872" spans="1:6" x14ac:dyDescent="0.25">
      <c r="A10872" s="56">
        <v>40092</v>
      </c>
      <c r="E10872" s="56"/>
      <c r="F10872" s="56"/>
    </row>
    <row r="10873" spans="1:6" x14ac:dyDescent="0.25">
      <c r="A10873" s="56">
        <v>40093</v>
      </c>
      <c r="E10873" s="56"/>
      <c r="F10873" s="56"/>
    </row>
    <row r="10874" spans="1:6" x14ac:dyDescent="0.25">
      <c r="A10874" s="56">
        <v>40094</v>
      </c>
      <c r="E10874" s="56"/>
      <c r="F10874" s="56"/>
    </row>
    <row r="10875" spans="1:6" x14ac:dyDescent="0.25">
      <c r="A10875" s="56">
        <v>40095</v>
      </c>
      <c r="E10875" s="56"/>
      <c r="F10875" s="56"/>
    </row>
    <row r="10876" spans="1:6" x14ac:dyDescent="0.25">
      <c r="A10876" s="56">
        <v>40096</v>
      </c>
      <c r="E10876" s="56"/>
      <c r="F10876" s="56"/>
    </row>
    <row r="10877" spans="1:6" x14ac:dyDescent="0.25">
      <c r="A10877" s="56">
        <v>40097</v>
      </c>
      <c r="E10877" s="56"/>
      <c r="F10877" s="56"/>
    </row>
    <row r="10878" spans="1:6" x14ac:dyDescent="0.25">
      <c r="A10878" s="56">
        <v>40098</v>
      </c>
      <c r="E10878" s="56"/>
      <c r="F10878" s="56"/>
    </row>
    <row r="10879" spans="1:6" x14ac:dyDescent="0.25">
      <c r="A10879" s="56">
        <v>40099</v>
      </c>
      <c r="E10879" s="56"/>
      <c r="F10879" s="56"/>
    </row>
    <row r="10880" spans="1:6" x14ac:dyDescent="0.25">
      <c r="A10880" s="56">
        <v>40100</v>
      </c>
      <c r="E10880" s="56"/>
      <c r="F10880" s="56"/>
    </row>
    <row r="10881" spans="1:6" x14ac:dyDescent="0.25">
      <c r="A10881" s="56">
        <v>40101</v>
      </c>
      <c r="E10881" s="56"/>
      <c r="F10881" s="56"/>
    </row>
    <row r="10882" spans="1:6" x14ac:dyDescent="0.25">
      <c r="A10882" s="56">
        <v>40102</v>
      </c>
      <c r="E10882" s="56"/>
      <c r="F10882" s="56"/>
    </row>
    <row r="10883" spans="1:6" x14ac:dyDescent="0.25">
      <c r="A10883" s="56">
        <v>40103</v>
      </c>
      <c r="E10883" s="56"/>
      <c r="F10883" s="56"/>
    </row>
    <row r="10884" spans="1:6" x14ac:dyDescent="0.25">
      <c r="A10884" s="56">
        <v>40104</v>
      </c>
      <c r="E10884" s="56"/>
      <c r="F10884" s="56"/>
    </row>
    <row r="10885" spans="1:6" x14ac:dyDescent="0.25">
      <c r="A10885" s="56">
        <v>40105</v>
      </c>
      <c r="E10885" s="56"/>
      <c r="F10885" s="56"/>
    </row>
    <row r="10886" spans="1:6" x14ac:dyDescent="0.25">
      <c r="A10886" s="56">
        <v>40106</v>
      </c>
      <c r="E10886" s="56"/>
      <c r="F10886" s="56"/>
    </row>
    <row r="10887" spans="1:6" x14ac:dyDescent="0.25">
      <c r="A10887" s="56">
        <v>40107</v>
      </c>
      <c r="E10887" s="56"/>
      <c r="F10887" s="56"/>
    </row>
    <row r="10888" spans="1:6" x14ac:dyDescent="0.25">
      <c r="A10888" s="56">
        <v>40108</v>
      </c>
      <c r="E10888" s="56"/>
      <c r="F10888" s="56"/>
    </row>
    <row r="10889" spans="1:6" x14ac:dyDescent="0.25">
      <c r="A10889" s="56">
        <v>40109</v>
      </c>
      <c r="E10889" s="56"/>
      <c r="F10889" s="56"/>
    </row>
    <row r="10890" spans="1:6" x14ac:dyDescent="0.25">
      <c r="A10890" s="56">
        <v>40110</v>
      </c>
      <c r="E10890" s="56"/>
      <c r="F10890" s="56"/>
    </row>
    <row r="10891" spans="1:6" x14ac:dyDescent="0.25">
      <c r="A10891" s="56">
        <v>40111</v>
      </c>
      <c r="E10891" s="56"/>
      <c r="F10891" s="56"/>
    </row>
    <row r="10892" spans="1:6" x14ac:dyDescent="0.25">
      <c r="A10892" s="56">
        <v>40112</v>
      </c>
      <c r="E10892" s="56"/>
      <c r="F10892" s="56"/>
    </row>
    <row r="10893" spans="1:6" x14ac:dyDescent="0.25">
      <c r="A10893" s="56">
        <v>40113</v>
      </c>
      <c r="E10893" s="56"/>
      <c r="F10893" s="56"/>
    </row>
    <row r="10894" spans="1:6" x14ac:dyDescent="0.25">
      <c r="A10894" s="56">
        <v>40114</v>
      </c>
      <c r="E10894" s="56"/>
      <c r="F10894" s="56"/>
    </row>
    <row r="10895" spans="1:6" x14ac:dyDescent="0.25">
      <c r="A10895" s="56">
        <v>40115</v>
      </c>
      <c r="E10895" s="56"/>
      <c r="F10895" s="56"/>
    </row>
    <row r="10896" spans="1:6" x14ac:dyDescent="0.25">
      <c r="A10896" s="56">
        <v>40116</v>
      </c>
      <c r="E10896" s="56"/>
      <c r="F10896" s="56"/>
    </row>
    <row r="10897" spans="1:6" x14ac:dyDescent="0.25">
      <c r="A10897" s="56">
        <v>40117</v>
      </c>
      <c r="E10897" s="56"/>
      <c r="F10897" s="56"/>
    </row>
    <row r="10898" spans="1:6" x14ac:dyDescent="0.25">
      <c r="A10898" s="56">
        <v>40118</v>
      </c>
      <c r="E10898" s="56"/>
      <c r="F10898" s="56"/>
    </row>
    <row r="10899" spans="1:6" x14ac:dyDescent="0.25">
      <c r="A10899" s="56">
        <v>40119</v>
      </c>
      <c r="E10899" s="56"/>
      <c r="F10899" s="56"/>
    </row>
    <row r="10900" spans="1:6" x14ac:dyDescent="0.25">
      <c r="A10900" s="56">
        <v>40120</v>
      </c>
      <c r="E10900" s="56"/>
      <c r="F10900" s="56"/>
    </row>
    <row r="10901" spans="1:6" x14ac:dyDescent="0.25">
      <c r="A10901" s="56">
        <v>40121</v>
      </c>
      <c r="E10901" s="56"/>
      <c r="F10901" s="56"/>
    </row>
    <row r="10902" spans="1:6" x14ac:dyDescent="0.25">
      <c r="A10902" s="56">
        <v>40122</v>
      </c>
      <c r="E10902" s="56"/>
      <c r="F10902" s="56"/>
    </row>
    <row r="10903" spans="1:6" x14ac:dyDescent="0.25">
      <c r="A10903" s="56">
        <v>40123</v>
      </c>
      <c r="E10903" s="56"/>
      <c r="F10903" s="56"/>
    </row>
    <row r="10904" spans="1:6" x14ac:dyDescent="0.25">
      <c r="A10904" s="56">
        <v>40124</v>
      </c>
      <c r="E10904" s="56"/>
      <c r="F10904" s="56"/>
    </row>
    <row r="10905" spans="1:6" x14ac:dyDescent="0.25">
      <c r="A10905" s="56">
        <v>40125</v>
      </c>
      <c r="E10905" s="56"/>
      <c r="F10905" s="56"/>
    </row>
    <row r="10906" spans="1:6" x14ac:dyDescent="0.25">
      <c r="A10906" s="56">
        <v>40126</v>
      </c>
      <c r="E10906" s="56"/>
      <c r="F10906" s="56"/>
    </row>
    <row r="10907" spans="1:6" x14ac:dyDescent="0.25">
      <c r="A10907" s="56">
        <v>40127</v>
      </c>
      <c r="E10907" s="56"/>
      <c r="F10907" s="56"/>
    </row>
    <row r="10908" spans="1:6" x14ac:dyDescent="0.25">
      <c r="A10908" s="56">
        <v>40128</v>
      </c>
      <c r="E10908" s="56"/>
      <c r="F10908" s="56"/>
    </row>
    <row r="10909" spans="1:6" x14ac:dyDescent="0.25">
      <c r="A10909" s="56">
        <v>40129</v>
      </c>
      <c r="E10909" s="56"/>
      <c r="F10909" s="56"/>
    </row>
    <row r="10910" spans="1:6" x14ac:dyDescent="0.25">
      <c r="A10910" s="56">
        <v>40130</v>
      </c>
      <c r="E10910" s="56"/>
      <c r="F10910" s="56"/>
    </row>
    <row r="10911" spans="1:6" x14ac:dyDescent="0.25">
      <c r="A10911" s="56">
        <v>40131</v>
      </c>
      <c r="E10911" s="56"/>
      <c r="F10911" s="56"/>
    </row>
    <row r="10912" spans="1:6" x14ac:dyDescent="0.25">
      <c r="A10912" s="56">
        <v>40132</v>
      </c>
      <c r="E10912" s="56"/>
      <c r="F10912" s="56"/>
    </row>
    <row r="10913" spans="1:6" x14ac:dyDescent="0.25">
      <c r="A10913" s="56">
        <v>40133</v>
      </c>
      <c r="E10913" s="56"/>
      <c r="F10913" s="56"/>
    </row>
    <row r="10914" spans="1:6" x14ac:dyDescent="0.25">
      <c r="A10914" s="56">
        <v>40134</v>
      </c>
      <c r="E10914" s="56"/>
      <c r="F10914" s="56"/>
    </row>
    <row r="10915" spans="1:6" x14ac:dyDescent="0.25">
      <c r="A10915" s="56">
        <v>40135</v>
      </c>
      <c r="E10915" s="56"/>
      <c r="F10915" s="56"/>
    </row>
    <row r="10916" spans="1:6" x14ac:dyDescent="0.25">
      <c r="A10916" s="56">
        <v>40136</v>
      </c>
      <c r="E10916" s="56"/>
      <c r="F10916" s="56"/>
    </row>
    <row r="10917" spans="1:6" x14ac:dyDescent="0.25">
      <c r="A10917" s="56">
        <v>40137</v>
      </c>
      <c r="E10917" s="56"/>
      <c r="F10917" s="56"/>
    </row>
    <row r="10918" spans="1:6" x14ac:dyDescent="0.25">
      <c r="A10918" s="56">
        <v>40138</v>
      </c>
      <c r="E10918" s="56"/>
      <c r="F10918" s="56"/>
    </row>
    <row r="10919" spans="1:6" x14ac:dyDescent="0.25">
      <c r="A10919" s="56">
        <v>40139</v>
      </c>
      <c r="E10919" s="56"/>
      <c r="F10919" s="56"/>
    </row>
    <row r="10920" spans="1:6" x14ac:dyDescent="0.25">
      <c r="A10920" s="56">
        <v>40140</v>
      </c>
      <c r="E10920" s="56"/>
      <c r="F10920" s="56"/>
    </row>
    <row r="10921" spans="1:6" x14ac:dyDescent="0.25">
      <c r="A10921" s="56">
        <v>40141</v>
      </c>
      <c r="E10921" s="56"/>
      <c r="F10921" s="56"/>
    </row>
    <row r="10922" spans="1:6" x14ac:dyDescent="0.25">
      <c r="A10922" s="56">
        <v>40142</v>
      </c>
      <c r="E10922" s="56"/>
      <c r="F10922" s="56"/>
    </row>
    <row r="10923" spans="1:6" x14ac:dyDescent="0.25">
      <c r="A10923" s="56">
        <v>40143</v>
      </c>
      <c r="E10923" s="56"/>
      <c r="F10923" s="56"/>
    </row>
    <row r="10924" spans="1:6" x14ac:dyDescent="0.25">
      <c r="A10924" s="56">
        <v>40144</v>
      </c>
      <c r="E10924" s="56"/>
      <c r="F10924" s="56"/>
    </row>
    <row r="10925" spans="1:6" x14ac:dyDescent="0.25">
      <c r="A10925" s="56">
        <v>40145</v>
      </c>
      <c r="E10925" s="56"/>
      <c r="F10925" s="56"/>
    </row>
    <row r="10926" spans="1:6" x14ac:dyDescent="0.25">
      <c r="A10926" s="56">
        <v>40146</v>
      </c>
      <c r="E10926" s="56"/>
      <c r="F10926" s="56"/>
    </row>
    <row r="10927" spans="1:6" x14ac:dyDescent="0.25">
      <c r="A10927" s="56">
        <v>40147</v>
      </c>
      <c r="E10927" s="56"/>
      <c r="F10927" s="56"/>
    </row>
    <row r="10928" spans="1:6" x14ac:dyDescent="0.25">
      <c r="A10928" s="56">
        <v>40148</v>
      </c>
      <c r="E10928" s="56"/>
      <c r="F10928" s="56"/>
    </row>
    <row r="10929" spans="1:6" x14ac:dyDescent="0.25">
      <c r="A10929" s="56">
        <v>40149</v>
      </c>
      <c r="E10929" s="56"/>
      <c r="F10929" s="56"/>
    </row>
    <row r="10930" spans="1:6" x14ac:dyDescent="0.25">
      <c r="A10930" s="56">
        <v>40150</v>
      </c>
      <c r="E10930" s="56"/>
      <c r="F10930" s="56"/>
    </row>
    <row r="10931" spans="1:6" x14ac:dyDescent="0.25">
      <c r="A10931" s="56">
        <v>40151</v>
      </c>
      <c r="E10931" s="56"/>
      <c r="F10931" s="56"/>
    </row>
    <row r="10932" spans="1:6" x14ac:dyDescent="0.25">
      <c r="A10932" s="56">
        <v>40152</v>
      </c>
      <c r="E10932" s="56"/>
      <c r="F10932" s="56"/>
    </row>
    <row r="10933" spans="1:6" x14ac:dyDescent="0.25">
      <c r="A10933" s="56">
        <v>40153</v>
      </c>
      <c r="E10933" s="56"/>
      <c r="F10933" s="56"/>
    </row>
    <row r="10934" spans="1:6" x14ac:dyDescent="0.25">
      <c r="A10934" s="56">
        <v>40154</v>
      </c>
      <c r="E10934" s="56"/>
      <c r="F10934" s="56"/>
    </row>
    <row r="10935" spans="1:6" x14ac:dyDescent="0.25">
      <c r="A10935" s="56">
        <v>40155</v>
      </c>
      <c r="E10935" s="56"/>
      <c r="F10935" s="56"/>
    </row>
    <row r="10936" spans="1:6" x14ac:dyDescent="0.25">
      <c r="A10936" s="56">
        <v>40156</v>
      </c>
      <c r="E10936" s="56"/>
      <c r="F10936" s="56"/>
    </row>
    <row r="10937" spans="1:6" x14ac:dyDescent="0.25">
      <c r="A10937" s="56">
        <v>40157</v>
      </c>
      <c r="E10937" s="56"/>
      <c r="F10937" s="56"/>
    </row>
    <row r="10938" spans="1:6" x14ac:dyDescent="0.25">
      <c r="A10938" s="56">
        <v>40158</v>
      </c>
      <c r="E10938" s="56"/>
      <c r="F10938" s="56"/>
    </row>
    <row r="10939" spans="1:6" x14ac:dyDescent="0.25">
      <c r="A10939" s="56">
        <v>40159</v>
      </c>
      <c r="E10939" s="56"/>
      <c r="F10939" s="56"/>
    </row>
    <row r="10940" spans="1:6" x14ac:dyDescent="0.25">
      <c r="A10940" s="56">
        <v>40160</v>
      </c>
      <c r="E10940" s="56"/>
      <c r="F10940" s="56"/>
    </row>
    <row r="10941" spans="1:6" x14ac:dyDescent="0.25">
      <c r="A10941" s="56">
        <v>40161</v>
      </c>
      <c r="E10941" s="56"/>
      <c r="F10941" s="56"/>
    </row>
    <row r="10942" spans="1:6" x14ac:dyDescent="0.25">
      <c r="A10942" s="56">
        <v>40162</v>
      </c>
      <c r="E10942" s="56"/>
      <c r="F10942" s="56"/>
    </row>
    <row r="10943" spans="1:6" x14ac:dyDescent="0.25">
      <c r="A10943" s="56">
        <v>40163</v>
      </c>
      <c r="E10943" s="56"/>
      <c r="F10943" s="56"/>
    </row>
    <row r="10944" spans="1:6" x14ac:dyDescent="0.25">
      <c r="A10944" s="56">
        <v>40164</v>
      </c>
      <c r="E10944" s="56"/>
      <c r="F10944" s="56"/>
    </row>
    <row r="10945" spans="1:6" x14ac:dyDescent="0.25">
      <c r="A10945" s="56">
        <v>40165</v>
      </c>
      <c r="E10945" s="56"/>
      <c r="F10945" s="56"/>
    </row>
    <row r="10946" spans="1:6" x14ac:dyDescent="0.25">
      <c r="A10946" s="56">
        <v>40166</v>
      </c>
      <c r="E10946" s="56"/>
      <c r="F10946" s="56"/>
    </row>
    <row r="10947" spans="1:6" x14ac:dyDescent="0.25">
      <c r="A10947" s="56">
        <v>40167</v>
      </c>
      <c r="E10947" s="56"/>
      <c r="F10947" s="56"/>
    </row>
    <row r="10948" spans="1:6" x14ac:dyDescent="0.25">
      <c r="A10948" s="56">
        <v>40168</v>
      </c>
      <c r="E10948" s="56"/>
      <c r="F10948" s="56"/>
    </row>
    <row r="10949" spans="1:6" x14ac:dyDescent="0.25">
      <c r="A10949" s="56">
        <v>40169</v>
      </c>
      <c r="E10949" s="56"/>
      <c r="F10949" s="56"/>
    </row>
    <row r="10950" spans="1:6" x14ac:dyDescent="0.25">
      <c r="A10950" s="56">
        <v>40170</v>
      </c>
      <c r="E10950" s="56"/>
      <c r="F10950" s="56"/>
    </row>
    <row r="10951" spans="1:6" x14ac:dyDescent="0.25">
      <c r="A10951" s="56">
        <v>40171</v>
      </c>
      <c r="E10951" s="56"/>
      <c r="F10951" s="56"/>
    </row>
    <row r="10952" spans="1:6" x14ac:dyDescent="0.25">
      <c r="A10952" s="56">
        <v>40172</v>
      </c>
      <c r="E10952" s="56"/>
      <c r="F10952" s="56"/>
    </row>
    <row r="10953" spans="1:6" x14ac:dyDescent="0.25">
      <c r="A10953" s="56">
        <v>40173</v>
      </c>
      <c r="E10953" s="56"/>
      <c r="F10953" s="56"/>
    </row>
    <row r="10954" spans="1:6" x14ac:dyDescent="0.25">
      <c r="A10954" s="56">
        <v>40174</v>
      </c>
      <c r="E10954" s="56"/>
      <c r="F10954" s="56"/>
    </row>
    <row r="10955" spans="1:6" x14ac:dyDescent="0.25">
      <c r="A10955" s="56">
        <v>40175</v>
      </c>
      <c r="E10955" s="56"/>
      <c r="F10955" s="56"/>
    </row>
    <row r="10956" spans="1:6" x14ac:dyDescent="0.25">
      <c r="A10956" s="56">
        <v>40176</v>
      </c>
      <c r="E10956" s="56"/>
      <c r="F10956" s="56"/>
    </row>
    <row r="10957" spans="1:6" x14ac:dyDescent="0.25">
      <c r="A10957" s="56">
        <v>40177</v>
      </c>
      <c r="E10957" s="56"/>
      <c r="F10957" s="56"/>
    </row>
    <row r="10958" spans="1:6" x14ac:dyDescent="0.25">
      <c r="A10958" s="56">
        <v>40178</v>
      </c>
      <c r="E10958" s="56"/>
      <c r="F10958" s="56"/>
    </row>
    <row r="10959" spans="1:6" x14ac:dyDescent="0.25">
      <c r="A10959" s="56">
        <v>40179</v>
      </c>
      <c r="E10959" s="56"/>
      <c r="F10959" s="56"/>
    </row>
    <row r="10960" spans="1:6" x14ac:dyDescent="0.25">
      <c r="A10960" s="56">
        <v>40180</v>
      </c>
      <c r="E10960" s="56"/>
      <c r="F10960" s="56"/>
    </row>
    <row r="10961" spans="1:6" x14ac:dyDescent="0.25">
      <c r="A10961" s="56">
        <v>40181</v>
      </c>
      <c r="E10961" s="56"/>
      <c r="F10961" s="56"/>
    </row>
    <row r="10962" spans="1:6" x14ac:dyDescent="0.25">
      <c r="A10962" s="56">
        <v>40182</v>
      </c>
      <c r="E10962" s="56"/>
      <c r="F10962" s="56"/>
    </row>
    <row r="10963" spans="1:6" x14ac:dyDescent="0.25">
      <c r="A10963" s="56">
        <v>40183</v>
      </c>
      <c r="E10963" s="56"/>
      <c r="F10963" s="56"/>
    </row>
    <row r="10964" spans="1:6" x14ac:dyDescent="0.25">
      <c r="A10964" s="56">
        <v>40184</v>
      </c>
      <c r="E10964" s="56"/>
      <c r="F10964" s="56"/>
    </row>
    <row r="10965" spans="1:6" x14ac:dyDescent="0.25">
      <c r="A10965" s="56">
        <v>40185</v>
      </c>
      <c r="E10965" s="56"/>
      <c r="F10965" s="56"/>
    </row>
    <row r="10966" spans="1:6" x14ac:dyDescent="0.25">
      <c r="A10966" s="56">
        <v>40186</v>
      </c>
      <c r="E10966" s="56"/>
      <c r="F10966" s="56"/>
    </row>
    <row r="10967" spans="1:6" x14ac:dyDescent="0.25">
      <c r="A10967" s="56">
        <v>40187</v>
      </c>
      <c r="E10967" s="56"/>
      <c r="F10967" s="56"/>
    </row>
    <row r="10968" spans="1:6" x14ac:dyDescent="0.25">
      <c r="A10968" s="56">
        <v>40188</v>
      </c>
      <c r="E10968" s="56"/>
      <c r="F10968" s="56"/>
    </row>
    <row r="10969" spans="1:6" x14ac:dyDescent="0.25">
      <c r="A10969" s="56">
        <v>40189</v>
      </c>
      <c r="E10969" s="56"/>
      <c r="F10969" s="56"/>
    </row>
    <row r="10970" spans="1:6" x14ac:dyDescent="0.25">
      <c r="A10970" s="56">
        <v>40190</v>
      </c>
      <c r="E10970" s="56"/>
      <c r="F10970" s="56"/>
    </row>
    <row r="10971" spans="1:6" x14ac:dyDescent="0.25">
      <c r="A10971" s="56">
        <v>40191</v>
      </c>
      <c r="E10971" s="56"/>
      <c r="F10971" s="56"/>
    </row>
    <row r="10972" spans="1:6" x14ac:dyDescent="0.25">
      <c r="A10972" s="56">
        <v>40192</v>
      </c>
      <c r="E10972" s="56"/>
      <c r="F10972" s="56"/>
    </row>
    <row r="10973" spans="1:6" x14ac:dyDescent="0.25">
      <c r="A10973" s="56">
        <v>40193</v>
      </c>
      <c r="E10973" s="56"/>
      <c r="F10973" s="56"/>
    </row>
    <row r="10974" spans="1:6" x14ac:dyDescent="0.25">
      <c r="A10974" s="56">
        <v>40194</v>
      </c>
      <c r="E10974" s="56"/>
      <c r="F10974" s="56"/>
    </row>
    <row r="10975" spans="1:6" x14ac:dyDescent="0.25">
      <c r="A10975" s="56">
        <v>40195</v>
      </c>
      <c r="E10975" s="56"/>
      <c r="F10975" s="56"/>
    </row>
    <row r="10976" spans="1:6" x14ac:dyDescent="0.25">
      <c r="A10976" s="56">
        <v>40196</v>
      </c>
      <c r="E10976" s="56"/>
      <c r="F10976" s="56"/>
    </row>
    <row r="10977" spans="1:6" x14ac:dyDescent="0.25">
      <c r="A10977" s="56">
        <v>40197</v>
      </c>
      <c r="E10977" s="56"/>
      <c r="F10977" s="56"/>
    </row>
    <row r="10978" spans="1:6" x14ac:dyDescent="0.25">
      <c r="A10978" s="56">
        <v>40198</v>
      </c>
      <c r="E10978" s="56"/>
      <c r="F10978" s="56"/>
    </row>
    <row r="10979" spans="1:6" x14ac:dyDescent="0.25">
      <c r="A10979" s="56">
        <v>40199</v>
      </c>
      <c r="E10979" s="56"/>
      <c r="F10979" s="56"/>
    </row>
    <row r="10980" spans="1:6" x14ac:dyDescent="0.25">
      <c r="A10980" s="56">
        <v>40200</v>
      </c>
      <c r="E10980" s="56"/>
      <c r="F10980" s="56"/>
    </row>
    <row r="10981" spans="1:6" x14ac:dyDescent="0.25">
      <c r="A10981" s="56">
        <v>40201</v>
      </c>
      <c r="E10981" s="56"/>
      <c r="F10981" s="56"/>
    </row>
    <row r="10982" spans="1:6" x14ac:dyDescent="0.25">
      <c r="A10982" s="56">
        <v>40202</v>
      </c>
      <c r="E10982" s="56"/>
      <c r="F10982" s="56"/>
    </row>
    <row r="10983" spans="1:6" x14ac:dyDescent="0.25">
      <c r="A10983" s="56">
        <v>40203</v>
      </c>
      <c r="E10983" s="56"/>
      <c r="F10983" s="56"/>
    </row>
    <row r="10984" spans="1:6" x14ac:dyDescent="0.25">
      <c r="A10984" s="56">
        <v>40204</v>
      </c>
      <c r="E10984" s="56"/>
      <c r="F10984" s="56"/>
    </row>
    <row r="10985" spans="1:6" x14ac:dyDescent="0.25">
      <c r="A10985" s="56">
        <v>40205</v>
      </c>
      <c r="E10985" s="56"/>
      <c r="F10985" s="56"/>
    </row>
    <row r="10986" spans="1:6" x14ac:dyDescent="0.25">
      <c r="A10986" s="56">
        <v>40206</v>
      </c>
      <c r="E10986" s="56"/>
      <c r="F10986" s="56"/>
    </row>
    <row r="10987" spans="1:6" x14ac:dyDescent="0.25">
      <c r="A10987" s="56">
        <v>40207</v>
      </c>
      <c r="E10987" s="56"/>
      <c r="F10987" s="56"/>
    </row>
    <row r="10988" spans="1:6" x14ac:dyDescent="0.25">
      <c r="A10988" s="56">
        <v>40208</v>
      </c>
      <c r="E10988" s="56"/>
      <c r="F10988" s="56"/>
    </row>
    <row r="10989" spans="1:6" x14ac:dyDescent="0.25">
      <c r="A10989" s="56">
        <v>40209</v>
      </c>
      <c r="E10989" s="56"/>
      <c r="F10989" s="56"/>
    </row>
    <row r="10990" spans="1:6" x14ac:dyDescent="0.25">
      <c r="A10990" s="56">
        <v>40210</v>
      </c>
      <c r="E10990" s="56"/>
      <c r="F10990" s="56"/>
    </row>
    <row r="10991" spans="1:6" x14ac:dyDescent="0.25">
      <c r="A10991" s="56">
        <v>40211</v>
      </c>
      <c r="E10991" s="56"/>
      <c r="F10991" s="56"/>
    </row>
    <row r="10992" spans="1:6" x14ac:dyDescent="0.25">
      <c r="A10992" s="56">
        <v>40212</v>
      </c>
      <c r="E10992" s="56"/>
      <c r="F10992" s="56"/>
    </row>
    <row r="10993" spans="1:6" x14ac:dyDescent="0.25">
      <c r="A10993" s="56">
        <v>40213</v>
      </c>
      <c r="E10993" s="56"/>
      <c r="F10993" s="56"/>
    </row>
    <row r="10994" spans="1:6" x14ac:dyDescent="0.25">
      <c r="A10994" s="56">
        <v>40214</v>
      </c>
      <c r="E10994" s="56"/>
      <c r="F10994" s="56"/>
    </row>
    <row r="10995" spans="1:6" x14ac:dyDescent="0.25">
      <c r="A10995" s="56">
        <v>40215</v>
      </c>
      <c r="E10995" s="56"/>
      <c r="F10995" s="56"/>
    </row>
    <row r="10996" spans="1:6" x14ac:dyDescent="0.25">
      <c r="A10996" s="56">
        <v>40216</v>
      </c>
      <c r="E10996" s="56"/>
      <c r="F10996" s="56"/>
    </row>
    <row r="10997" spans="1:6" x14ac:dyDescent="0.25">
      <c r="A10997" s="56">
        <v>40217</v>
      </c>
      <c r="E10997" s="56"/>
      <c r="F10997" s="56"/>
    </row>
    <row r="10998" spans="1:6" x14ac:dyDescent="0.25">
      <c r="A10998" s="56">
        <v>40218</v>
      </c>
      <c r="E10998" s="56"/>
      <c r="F10998" s="56"/>
    </row>
    <row r="10999" spans="1:6" x14ac:dyDescent="0.25">
      <c r="A10999" s="56">
        <v>40219</v>
      </c>
      <c r="E10999" s="56"/>
      <c r="F10999" s="56"/>
    </row>
    <row r="11000" spans="1:6" x14ac:dyDescent="0.25">
      <c r="A11000" s="56">
        <v>40220</v>
      </c>
      <c r="E11000" s="56"/>
      <c r="F11000" s="56"/>
    </row>
    <row r="11001" spans="1:6" x14ac:dyDescent="0.25">
      <c r="A11001" s="56">
        <v>40221</v>
      </c>
      <c r="E11001" s="56"/>
      <c r="F11001" s="56"/>
    </row>
    <row r="11002" spans="1:6" x14ac:dyDescent="0.25">
      <c r="A11002" s="56">
        <v>40222</v>
      </c>
      <c r="E11002" s="56"/>
      <c r="F11002" s="56"/>
    </row>
    <row r="11003" spans="1:6" x14ac:dyDescent="0.25">
      <c r="A11003" s="56">
        <v>40223</v>
      </c>
      <c r="E11003" s="56"/>
      <c r="F11003" s="56"/>
    </row>
    <row r="11004" spans="1:6" x14ac:dyDescent="0.25">
      <c r="A11004" s="56">
        <v>40224</v>
      </c>
      <c r="E11004" s="56"/>
      <c r="F11004" s="56"/>
    </row>
    <row r="11005" spans="1:6" x14ac:dyDescent="0.25">
      <c r="A11005" s="56">
        <v>40225</v>
      </c>
      <c r="E11005" s="56"/>
      <c r="F11005" s="56"/>
    </row>
    <row r="11006" spans="1:6" x14ac:dyDescent="0.25">
      <c r="A11006" s="56">
        <v>40226</v>
      </c>
      <c r="E11006" s="56"/>
      <c r="F11006" s="56"/>
    </row>
    <row r="11007" spans="1:6" x14ac:dyDescent="0.25">
      <c r="A11007" s="56">
        <v>40227</v>
      </c>
      <c r="E11007" s="56"/>
      <c r="F11007" s="56"/>
    </row>
    <row r="11008" spans="1:6" x14ac:dyDescent="0.25">
      <c r="A11008" s="56">
        <v>40228</v>
      </c>
      <c r="E11008" s="56"/>
      <c r="F11008" s="56"/>
    </row>
    <row r="11009" spans="1:6" x14ac:dyDescent="0.25">
      <c r="A11009" s="56">
        <v>40229</v>
      </c>
      <c r="E11009" s="56"/>
      <c r="F11009" s="56"/>
    </row>
    <row r="11010" spans="1:6" x14ac:dyDescent="0.25">
      <c r="A11010" s="56">
        <v>40230</v>
      </c>
      <c r="E11010" s="56"/>
      <c r="F11010" s="56"/>
    </row>
    <row r="11011" spans="1:6" x14ac:dyDescent="0.25">
      <c r="A11011" s="56">
        <v>40231</v>
      </c>
      <c r="E11011" s="56"/>
      <c r="F11011" s="56"/>
    </row>
    <row r="11012" spans="1:6" x14ac:dyDescent="0.25">
      <c r="A11012" s="56">
        <v>40232</v>
      </c>
      <c r="E11012" s="56"/>
      <c r="F11012" s="56"/>
    </row>
    <row r="11013" spans="1:6" x14ac:dyDescent="0.25">
      <c r="A11013" s="56">
        <v>40233</v>
      </c>
      <c r="E11013" s="56"/>
      <c r="F11013" s="56"/>
    </row>
    <row r="11014" spans="1:6" x14ac:dyDescent="0.25">
      <c r="A11014" s="56">
        <v>40234</v>
      </c>
      <c r="E11014" s="56"/>
      <c r="F11014" s="56"/>
    </row>
    <row r="11015" spans="1:6" x14ac:dyDescent="0.25">
      <c r="A11015" s="56">
        <v>40235</v>
      </c>
      <c r="E11015" s="56"/>
      <c r="F11015" s="56"/>
    </row>
    <row r="11016" spans="1:6" x14ac:dyDescent="0.25">
      <c r="A11016" s="56">
        <v>40236</v>
      </c>
      <c r="E11016" s="56"/>
      <c r="F11016" s="56"/>
    </row>
    <row r="11017" spans="1:6" x14ac:dyDescent="0.25">
      <c r="A11017" s="56">
        <v>40237</v>
      </c>
      <c r="E11017" s="56"/>
      <c r="F11017" s="56"/>
    </row>
    <row r="11018" spans="1:6" x14ac:dyDescent="0.25">
      <c r="A11018" s="56">
        <v>40238</v>
      </c>
      <c r="E11018" s="56"/>
      <c r="F11018" s="56"/>
    </row>
    <row r="11019" spans="1:6" x14ac:dyDescent="0.25">
      <c r="A11019" s="56">
        <v>40239</v>
      </c>
      <c r="E11019" s="56"/>
      <c r="F11019" s="56"/>
    </row>
    <row r="11020" spans="1:6" x14ac:dyDescent="0.25">
      <c r="A11020" s="56">
        <v>40240</v>
      </c>
      <c r="E11020" s="56"/>
      <c r="F11020" s="56"/>
    </row>
    <row r="11021" spans="1:6" x14ac:dyDescent="0.25">
      <c r="A11021" s="56">
        <v>40241</v>
      </c>
      <c r="E11021" s="56"/>
      <c r="F11021" s="56"/>
    </row>
    <row r="11022" spans="1:6" x14ac:dyDescent="0.25">
      <c r="A11022" s="56">
        <v>40242</v>
      </c>
      <c r="E11022" s="56"/>
      <c r="F11022" s="56"/>
    </row>
    <row r="11023" spans="1:6" x14ac:dyDescent="0.25">
      <c r="A11023" s="56">
        <v>40243</v>
      </c>
      <c r="E11023" s="56"/>
      <c r="F11023" s="56"/>
    </row>
    <row r="11024" spans="1:6" x14ac:dyDescent="0.25">
      <c r="A11024" s="56">
        <v>40244</v>
      </c>
      <c r="E11024" s="56"/>
      <c r="F11024" s="56"/>
    </row>
    <row r="11025" spans="1:6" x14ac:dyDescent="0.25">
      <c r="A11025" s="56">
        <v>40245</v>
      </c>
      <c r="E11025" s="56"/>
      <c r="F11025" s="56"/>
    </row>
    <row r="11026" spans="1:6" x14ac:dyDescent="0.25">
      <c r="A11026" s="56">
        <v>40246</v>
      </c>
      <c r="E11026" s="56"/>
      <c r="F11026" s="56"/>
    </row>
    <row r="11027" spans="1:6" x14ac:dyDescent="0.25">
      <c r="A11027" s="56">
        <v>40247</v>
      </c>
      <c r="E11027" s="56"/>
      <c r="F11027" s="56"/>
    </row>
    <row r="11028" spans="1:6" x14ac:dyDescent="0.25">
      <c r="A11028" s="56">
        <v>40248</v>
      </c>
      <c r="E11028" s="56"/>
      <c r="F11028" s="56"/>
    </row>
    <row r="11029" spans="1:6" x14ac:dyDescent="0.25">
      <c r="A11029" s="56">
        <v>40249</v>
      </c>
      <c r="E11029" s="56"/>
      <c r="F11029" s="56"/>
    </row>
    <row r="11030" spans="1:6" x14ac:dyDescent="0.25">
      <c r="A11030" s="56">
        <v>40250</v>
      </c>
      <c r="E11030" s="56"/>
      <c r="F11030" s="56"/>
    </row>
    <row r="11031" spans="1:6" x14ac:dyDescent="0.25">
      <c r="A11031" s="56">
        <v>40251</v>
      </c>
      <c r="E11031" s="56"/>
      <c r="F11031" s="56"/>
    </row>
    <row r="11032" spans="1:6" x14ac:dyDescent="0.25">
      <c r="A11032" s="56">
        <v>40252</v>
      </c>
      <c r="E11032" s="56"/>
      <c r="F11032" s="56"/>
    </row>
    <row r="11033" spans="1:6" x14ac:dyDescent="0.25">
      <c r="A11033" s="56">
        <v>40253</v>
      </c>
      <c r="E11033" s="56"/>
      <c r="F11033" s="56"/>
    </row>
    <row r="11034" spans="1:6" x14ac:dyDescent="0.25">
      <c r="A11034" s="56">
        <v>40254</v>
      </c>
      <c r="E11034" s="56"/>
      <c r="F11034" s="56"/>
    </row>
    <row r="11035" spans="1:6" x14ac:dyDescent="0.25">
      <c r="A11035" s="56">
        <v>40255</v>
      </c>
      <c r="E11035" s="56"/>
      <c r="F11035" s="56"/>
    </row>
    <row r="11036" spans="1:6" x14ac:dyDescent="0.25">
      <c r="A11036" s="56">
        <v>40256</v>
      </c>
      <c r="E11036" s="56"/>
      <c r="F11036" s="56"/>
    </row>
    <row r="11037" spans="1:6" x14ac:dyDescent="0.25">
      <c r="A11037" s="56">
        <v>40257</v>
      </c>
      <c r="E11037" s="56"/>
      <c r="F11037" s="56"/>
    </row>
    <row r="11038" spans="1:6" x14ac:dyDescent="0.25">
      <c r="A11038" s="56">
        <v>40258</v>
      </c>
      <c r="E11038" s="56"/>
      <c r="F11038" s="56"/>
    </row>
    <row r="11039" spans="1:6" x14ac:dyDescent="0.25">
      <c r="A11039" s="56">
        <v>40259</v>
      </c>
      <c r="E11039" s="56"/>
      <c r="F11039" s="56"/>
    </row>
    <row r="11040" spans="1:6" x14ac:dyDescent="0.25">
      <c r="A11040" s="56">
        <v>40260</v>
      </c>
      <c r="E11040" s="56"/>
      <c r="F11040" s="56"/>
    </row>
    <row r="11041" spans="1:6" x14ac:dyDescent="0.25">
      <c r="A11041" s="56">
        <v>40261</v>
      </c>
      <c r="E11041" s="56"/>
      <c r="F11041" s="56"/>
    </row>
    <row r="11042" spans="1:6" x14ac:dyDescent="0.25">
      <c r="A11042" s="56">
        <v>40262</v>
      </c>
      <c r="E11042" s="56"/>
      <c r="F11042" s="56"/>
    </row>
    <row r="11043" spans="1:6" x14ac:dyDescent="0.25">
      <c r="A11043" s="56">
        <v>40263</v>
      </c>
      <c r="E11043" s="56"/>
      <c r="F11043" s="56"/>
    </row>
    <row r="11044" spans="1:6" x14ac:dyDescent="0.25">
      <c r="A11044" s="56">
        <v>40264</v>
      </c>
      <c r="E11044" s="56"/>
      <c r="F11044" s="56"/>
    </row>
    <row r="11045" spans="1:6" x14ac:dyDescent="0.25">
      <c r="A11045" s="56">
        <v>40265</v>
      </c>
      <c r="E11045" s="56"/>
      <c r="F11045" s="56"/>
    </row>
    <row r="11046" spans="1:6" x14ac:dyDescent="0.25">
      <c r="A11046" s="56">
        <v>40266</v>
      </c>
      <c r="E11046" s="56"/>
      <c r="F11046" s="56"/>
    </row>
    <row r="11047" spans="1:6" x14ac:dyDescent="0.25">
      <c r="A11047" s="56">
        <v>40267</v>
      </c>
      <c r="E11047" s="56"/>
      <c r="F11047" s="56"/>
    </row>
    <row r="11048" spans="1:6" x14ac:dyDescent="0.25">
      <c r="A11048" s="56">
        <v>40268</v>
      </c>
      <c r="E11048" s="56"/>
      <c r="F11048" s="56"/>
    </row>
    <row r="11049" spans="1:6" x14ac:dyDescent="0.25">
      <c r="A11049" s="56">
        <v>40269</v>
      </c>
      <c r="E11049" s="56"/>
      <c r="F11049" s="56"/>
    </row>
    <row r="11050" spans="1:6" x14ac:dyDescent="0.25">
      <c r="A11050" s="56">
        <v>40270</v>
      </c>
      <c r="E11050" s="56"/>
      <c r="F11050" s="56"/>
    </row>
    <row r="11051" spans="1:6" x14ac:dyDescent="0.25">
      <c r="A11051" s="56">
        <v>40271</v>
      </c>
      <c r="E11051" s="56"/>
      <c r="F11051" s="56"/>
    </row>
    <row r="11052" spans="1:6" x14ac:dyDescent="0.25">
      <c r="A11052" s="56">
        <v>40272</v>
      </c>
      <c r="E11052" s="56"/>
      <c r="F11052" s="56"/>
    </row>
    <row r="11053" spans="1:6" x14ac:dyDescent="0.25">
      <c r="A11053" s="56">
        <v>40273</v>
      </c>
      <c r="E11053" s="56"/>
      <c r="F11053" s="56"/>
    </row>
    <row r="11054" spans="1:6" x14ac:dyDescent="0.25">
      <c r="A11054" s="56">
        <v>40274</v>
      </c>
      <c r="E11054" s="56"/>
      <c r="F11054" s="56"/>
    </row>
    <row r="11055" spans="1:6" x14ac:dyDescent="0.25">
      <c r="A11055" s="56">
        <v>40275</v>
      </c>
      <c r="E11055" s="56"/>
      <c r="F11055" s="56"/>
    </row>
    <row r="11056" spans="1:6" x14ac:dyDescent="0.25">
      <c r="A11056" s="56">
        <v>40276</v>
      </c>
      <c r="E11056" s="56"/>
      <c r="F11056" s="56"/>
    </row>
    <row r="11057" spans="1:6" x14ac:dyDescent="0.25">
      <c r="A11057" s="56">
        <v>40277</v>
      </c>
      <c r="E11057" s="56"/>
      <c r="F11057" s="56"/>
    </row>
    <row r="11058" spans="1:6" x14ac:dyDescent="0.25">
      <c r="A11058" s="56">
        <v>40278</v>
      </c>
      <c r="E11058" s="56"/>
      <c r="F11058" s="56"/>
    </row>
    <row r="11059" spans="1:6" x14ac:dyDescent="0.25">
      <c r="A11059" s="56">
        <v>40279</v>
      </c>
      <c r="E11059" s="56"/>
      <c r="F11059" s="56"/>
    </row>
    <row r="11060" spans="1:6" x14ac:dyDescent="0.25">
      <c r="A11060" s="56">
        <v>40280</v>
      </c>
      <c r="E11060" s="56"/>
      <c r="F11060" s="56"/>
    </row>
    <row r="11061" spans="1:6" x14ac:dyDescent="0.25">
      <c r="A11061" s="56">
        <v>40281</v>
      </c>
      <c r="E11061" s="56"/>
      <c r="F11061" s="56"/>
    </row>
    <row r="11062" spans="1:6" x14ac:dyDescent="0.25">
      <c r="A11062" s="56">
        <v>40282</v>
      </c>
      <c r="E11062" s="56"/>
      <c r="F11062" s="56"/>
    </row>
    <row r="11063" spans="1:6" x14ac:dyDescent="0.25">
      <c r="A11063" s="56">
        <v>40283</v>
      </c>
      <c r="E11063" s="56"/>
      <c r="F11063" s="56"/>
    </row>
    <row r="11064" spans="1:6" x14ac:dyDescent="0.25">
      <c r="A11064" s="56">
        <v>40284</v>
      </c>
      <c r="E11064" s="56"/>
      <c r="F11064" s="56"/>
    </row>
    <row r="11065" spans="1:6" x14ac:dyDescent="0.25">
      <c r="A11065" s="56">
        <v>40285</v>
      </c>
      <c r="E11065" s="56"/>
      <c r="F11065" s="56"/>
    </row>
    <row r="11066" spans="1:6" x14ac:dyDescent="0.25">
      <c r="A11066" s="56">
        <v>40286</v>
      </c>
      <c r="E11066" s="56"/>
      <c r="F11066" s="56"/>
    </row>
    <row r="11067" spans="1:6" x14ac:dyDescent="0.25">
      <c r="A11067" s="56">
        <v>40287</v>
      </c>
      <c r="E11067" s="56"/>
      <c r="F11067" s="56"/>
    </row>
    <row r="11068" spans="1:6" x14ac:dyDescent="0.25">
      <c r="A11068" s="56">
        <v>40288</v>
      </c>
      <c r="E11068" s="56"/>
      <c r="F11068" s="56"/>
    </row>
    <row r="11069" spans="1:6" x14ac:dyDescent="0.25">
      <c r="A11069" s="56">
        <v>40289</v>
      </c>
      <c r="E11069" s="56"/>
      <c r="F11069" s="56"/>
    </row>
    <row r="11070" spans="1:6" x14ac:dyDescent="0.25">
      <c r="A11070" s="56">
        <v>40290</v>
      </c>
      <c r="E11070" s="56"/>
      <c r="F11070" s="56"/>
    </row>
    <row r="11071" spans="1:6" x14ac:dyDescent="0.25">
      <c r="A11071" s="56">
        <v>40291</v>
      </c>
      <c r="E11071" s="56"/>
      <c r="F11071" s="56"/>
    </row>
    <row r="11072" spans="1:6" x14ac:dyDescent="0.25">
      <c r="A11072" s="56">
        <v>40292</v>
      </c>
      <c r="E11072" s="56"/>
      <c r="F11072" s="56"/>
    </row>
    <row r="11073" spans="1:6" x14ac:dyDescent="0.25">
      <c r="A11073" s="56">
        <v>40293</v>
      </c>
      <c r="E11073" s="56"/>
      <c r="F11073" s="56"/>
    </row>
    <row r="11074" spans="1:6" x14ac:dyDescent="0.25">
      <c r="A11074" s="56">
        <v>40294</v>
      </c>
      <c r="E11074" s="56"/>
      <c r="F11074" s="56"/>
    </row>
    <row r="11075" spans="1:6" x14ac:dyDescent="0.25">
      <c r="A11075" s="56">
        <v>40295</v>
      </c>
      <c r="E11075" s="56"/>
      <c r="F11075" s="56"/>
    </row>
    <row r="11076" spans="1:6" x14ac:dyDescent="0.25">
      <c r="A11076" s="56">
        <v>40296</v>
      </c>
      <c r="E11076" s="56"/>
      <c r="F11076" s="56"/>
    </row>
    <row r="11077" spans="1:6" x14ac:dyDescent="0.25">
      <c r="A11077" s="56">
        <v>40297</v>
      </c>
      <c r="E11077" s="56"/>
      <c r="F11077" s="56"/>
    </row>
    <row r="11078" spans="1:6" x14ac:dyDescent="0.25">
      <c r="A11078" s="56">
        <v>40298</v>
      </c>
      <c r="E11078" s="56"/>
      <c r="F11078" s="56"/>
    </row>
    <row r="11079" spans="1:6" x14ac:dyDescent="0.25">
      <c r="A11079" s="56">
        <v>40299</v>
      </c>
      <c r="E11079" s="56"/>
      <c r="F11079" s="56"/>
    </row>
    <row r="11080" spans="1:6" x14ac:dyDescent="0.25">
      <c r="A11080" s="56">
        <v>40300</v>
      </c>
      <c r="E11080" s="56"/>
      <c r="F11080" s="56"/>
    </row>
    <row r="11081" spans="1:6" x14ac:dyDescent="0.25">
      <c r="A11081" s="56">
        <v>40301</v>
      </c>
      <c r="E11081" s="56"/>
      <c r="F11081" s="56"/>
    </row>
    <row r="11082" spans="1:6" x14ac:dyDescent="0.25">
      <c r="A11082" s="56">
        <v>40302</v>
      </c>
      <c r="E11082" s="56"/>
      <c r="F11082" s="56"/>
    </row>
    <row r="11083" spans="1:6" x14ac:dyDescent="0.25">
      <c r="A11083" s="56">
        <v>40303</v>
      </c>
      <c r="E11083" s="56"/>
      <c r="F11083" s="56"/>
    </row>
    <row r="11084" spans="1:6" x14ac:dyDescent="0.25">
      <c r="A11084" s="56">
        <v>40304</v>
      </c>
      <c r="E11084" s="56"/>
      <c r="F11084" s="56"/>
    </row>
    <row r="11085" spans="1:6" x14ac:dyDescent="0.25">
      <c r="A11085" s="56">
        <v>40305</v>
      </c>
      <c r="E11085" s="56"/>
      <c r="F11085" s="56"/>
    </row>
    <row r="11086" spans="1:6" x14ac:dyDescent="0.25">
      <c r="A11086" s="56">
        <v>40306</v>
      </c>
      <c r="E11086" s="56"/>
      <c r="F11086" s="56"/>
    </row>
    <row r="11087" spans="1:6" x14ac:dyDescent="0.25">
      <c r="A11087" s="56">
        <v>40307</v>
      </c>
      <c r="E11087" s="56"/>
      <c r="F11087" s="56"/>
    </row>
    <row r="11088" spans="1:6" x14ac:dyDescent="0.25">
      <c r="A11088" s="56">
        <v>40308</v>
      </c>
      <c r="E11088" s="56"/>
      <c r="F11088" s="56"/>
    </row>
    <row r="11089" spans="1:6" x14ac:dyDescent="0.25">
      <c r="A11089" s="56">
        <v>40309</v>
      </c>
      <c r="E11089" s="56"/>
      <c r="F11089" s="56"/>
    </row>
    <row r="11090" spans="1:6" x14ac:dyDescent="0.25">
      <c r="A11090" s="56">
        <v>40310</v>
      </c>
      <c r="E11090" s="56"/>
      <c r="F11090" s="56"/>
    </row>
    <row r="11091" spans="1:6" x14ac:dyDescent="0.25">
      <c r="A11091" s="56">
        <v>40311</v>
      </c>
      <c r="E11091" s="56"/>
      <c r="F11091" s="56"/>
    </row>
    <row r="11092" spans="1:6" x14ac:dyDescent="0.25">
      <c r="A11092" s="56">
        <v>40312</v>
      </c>
      <c r="E11092" s="56"/>
      <c r="F11092" s="56"/>
    </row>
    <row r="11093" spans="1:6" x14ac:dyDescent="0.25">
      <c r="A11093" s="56">
        <v>40313</v>
      </c>
      <c r="E11093" s="56"/>
      <c r="F11093" s="56"/>
    </row>
    <row r="11094" spans="1:6" x14ac:dyDescent="0.25">
      <c r="A11094" s="56">
        <v>40314</v>
      </c>
      <c r="E11094" s="56"/>
      <c r="F11094" s="56"/>
    </row>
    <row r="11095" spans="1:6" x14ac:dyDescent="0.25">
      <c r="A11095" s="56">
        <v>40315</v>
      </c>
      <c r="E11095" s="56"/>
      <c r="F11095" s="56"/>
    </row>
    <row r="11096" spans="1:6" x14ac:dyDescent="0.25">
      <c r="A11096" s="56">
        <v>40316</v>
      </c>
      <c r="E11096" s="56"/>
      <c r="F11096" s="56"/>
    </row>
    <row r="11097" spans="1:6" x14ac:dyDescent="0.25">
      <c r="A11097" s="56">
        <v>40317</v>
      </c>
      <c r="E11097" s="56"/>
      <c r="F11097" s="56"/>
    </row>
    <row r="11098" spans="1:6" x14ac:dyDescent="0.25">
      <c r="A11098" s="56">
        <v>40318</v>
      </c>
      <c r="E11098" s="56"/>
      <c r="F11098" s="56"/>
    </row>
    <row r="11099" spans="1:6" x14ac:dyDescent="0.25">
      <c r="A11099" s="56">
        <v>40319</v>
      </c>
      <c r="E11099" s="56"/>
      <c r="F11099" s="56"/>
    </row>
    <row r="11100" spans="1:6" x14ac:dyDescent="0.25">
      <c r="A11100" s="56">
        <v>40320</v>
      </c>
      <c r="E11100" s="56"/>
      <c r="F11100" s="56"/>
    </row>
    <row r="11101" spans="1:6" x14ac:dyDescent="0.25">
      <c r="A11101" s="56">
        <v>40321</v>
      </c>
      <c r="E11101" s="56"/>
      <c r="F11101" s="56"/>
    </row>
    <row r="11102" spans="1:6" x14ac:dyDescent="0.25">
      <c r="A11102" s="56">
        <v>40322</v>
      </c>
      <c r="E11102" s="56"/>
      <c r="F11102" s="56"/>
    </row>
    <row r="11103" spans="1:6" x14ac:dyDescent="0.25">
      <c r="A11103" s="56">
        <v>40323</v>
      </c>
      <c r="E11103" s="56"/>
      <c r="F11103" s="56"/>
    </row>
    <row r="11104" spans="1:6" x14ac:dyDescent="0.25">
      <c r="A11104" s="56">
        <v>40324</v>
      </c>
      <c r="E11104" s="56"/>
      <c r="F11104" s="56"/>
    </row>
    <row r="11105" spans="1:6" x14ac:dyDescent="0.25">
      <c r="A11105" s="56">
        <v>40325</v>
      </c>
      <c r="E11105" s="56"/>
      <c r="F11105" s="56"/>
    </row>
    <row r="11106" spans="1:6" x14ac:dyDescent="0.25">
      <c r="A11106" s="56">
        <v>40326</v>
      </c>
      <c r="E11106" s="56"/>
      <c r="F11106" s="56"/>
    </row>
    <row r="11107" spans="1:6" x14ac:dyDescent="0.25">
      <c r="A11107" s="56">
        <v>40327</v>
      </c>
      <c r="E11107" s="56"/>
      <c r="F11107" s="56"/>
    </row>
    <row r="11108" spans="1:6" x14ac:dyDescent="0.25">
      <c r="A11108" s="56">
        <v>40328</v>
      </c>
      <c r="E11108" s="56"/>
      <c r="F11108" s="56"/>
    </row>
    <row r="11109" spans="1:6" x14ac:dyDescent="0.25">
      <c r="A11109" s="56">
        <v>40329</v>
      </c>
      <c r="E11109" s="56"/>
      <c r="F11109" s="56"/>
    </row>
    <row r="11110" spans="1:6" x14ac:dyDescent="0.25">
      <c r="A11110" s="56">
        <v>40330</v>
      </c>
      <c r="E11110" s="56"/>
      <c r="F11110" s="56"/>
    </row>
    <row r="11111" spans="1:6" x14ac:dyDescent="0.25">
      <c r="A11111" s="56">
        <v>40331</v>
      </c>
      <c r="E11111" s="56"/>
      <c r="F11111" s="56"/>
    </row>
    <row r="11112" spans="1:6" x14ac:dyDescent="0.25">
      <c r="A11112" s="56">
        <v>40332</v>
      </c>
      <c r="E11112" s="56"/>
      <c r="F11112" s="56"/>
    </row>
    <row r="11113" spans="1:6" x14ac:dyDescent="0.25">
      <c r="A11113" s="56">
        <v>40333</v>
      </c>
      <c r="E11113" s="56"/>
      <c r="F11113" s="56"/>
    </row>
    <row r="11114" spans="1:6" x14ac:dyDescent="0.25">
      <c r="A11114" s="56">
        <v>40334</v>
      </c>
      <c r="E11114" s="56"/>
      <c r="F11114" s="56"/>
    </row>
    <row r="11115" spans="1:6" x14ac:dyDescent="0.25">
      <c r="A11115" s="56">
        <v>40335</v>
      </c>
      <c r="E11115" s="56"/>
      <c r="F11115" s="56"/>
    </row>
    <row r="11116" spans="1:6" x14ac:dyDescent="0.25">
      <c r="A11116" s="56">
        <v>40336</v>
      </c>
      <c r="E11116" s="56"/>
      <c r="F11116" s="56"/>
    </row>
    <row r="11117" spans="1:6" x14ac:dyDescent="0.25">
      <c r="A11117" s="56">
        <v>40337</v>
      </c>
      <c r="E11117" s="56"/>
      <c r="F11117" s="56"/>
    </row>
    <row r="11118" spans="1:6" x14ac:dyDescent="0.25">
      <c r="A11118" s="56">
        <v>40338</v>
      </c>
      <c r="E11118" s="56"/>
      <c r="F11118" s="56"/>
    </row>
    <row r="11119" spans="1:6" x14ac:dyDescent="0.25">
      <c r="A11119" s="56">
        <v>40339</v>
      </c>
      <c r="E11119" s="56"/>
      <c r="F11119" s="56"/>
    </row>
    <row r="11120" spans="1:6" x14ac:dyDescent="0.25">
      <c r="A11120" s="56">
        <v>40340</v>
      </c>
      <c r="E11120" s="56"/>
      <c r="F11120" s="56"/>
    </row>
    <row r="11121" spans="1:6" x14ac:dyDescent="0.25">
      <c r="A11121" s="56">
        <v>40341</v>
      </c>
      <c r="E11121" s="56"/>
      <c r="F11121" s="56"/>
    </row>
    <row r="11122" spans="1:6" x14ac:dyDescent="0.25">
      <c r="A11122" s="56">
        <v>40342</v>
      </c>
      <c r="E11122" s="56"/>
      <c r="F11122" s="56"/>
    </row>
    <row r="11123" spans="1:6" x14ac:dyDescent="0.25">
      <c r="A11123" s="56">
        <v>40343</v>
      </c>
      <c r="E11123" s="56"/>
      <c r="F11123" s="56"/>
    </row>
    <row r="11124" spans="1:6" x14ac:dyDescent="0.25">
      <c r="A11124" s="56">
        <v>40344</v>
      </c>
      <c r="E11124" s="56"/>
      <c r="F11124" s="56"/>
    </row>
    <row r="11125" spans="1:6" x14ac:dyDescent="0.25">
      <c r="A11125" s="56">
        <v>40345</v>
      </c>
      <c r="E11125" s="56"/>
      <c r="F11125" s="56"/>
    </row>
    <row r="11126" spans="1:6" x14ac:dyDescent="0.25">
      <c r="A11126" s="56">
        <v>40346</v>
      </c>
      <c r="E11126" s="56"/>
      <c r="F11126" s="56"/>
    </row>
    <row r="11127" spans="1:6" x14ac:dyDescent="0.25">
      <c r="A11127" s="56">
        <v>40347</v>
      </c>
      <c r="E11127" s="56"/>
      <c r="F11127" s="56"/>
    </row>
    <row r="11128" spans="1:6" x14ac:dyDescent="0.25">
      <c r="A11128" s="56">
        <v>40348</v>
      </c>
      <c r="E11128" s="56"/>
      <c r="F11128" s="56"/>
    </row>
    <row r="11129" spans="1:6" x14ac:dyDescent="0.25">
      <c r="A11129" s="56">
        <v>40349</v>
      </c>
      <c r="E11129" s="56"/>
      <c r="F11129" s="56"/>
    </row>
    <row r="11130" spans="1:6" x14ac:dyDescent="0.25">
      <c r="A11130" s="56">
        <v>40350</v>
      </c>
      <c r="E11130" s="56"/>
      <c r="F11130" s="56"/>
    </row>
    <row r="11131" spans="1:6" x14ac:dyDescent="0.25">
      <c r="A11131" s="56">
        <v>40351</v>
      </c>
      <c r="E11131" s="56"/>
      <c r="F11131" s="56"/>
    </row>
    <row r="11132" spans="1:6" x14ac:dyDescent="0.25">
      <c r="A11132" s="56">
        <v>40352</v>
      </c>
      <c r="E11132" s="56"/>
      <c r="F11132" s="56"/>
    </row>
    <row r="11133" spans="1:6" x14ac:dyDescent="0.25">
      <c r="A11133" s="56">
        <v>40353</v>
      </c>
      <c r="E11133" s="56"/>
      <c r="F11133" s="56"/>
    </row>
    <row r="11134" spans="1:6" x14ac:dyDescent="0.25">
      <c r="A11134" s="56">
        <v>40354</v>
      </c>
      <c r="E11134" s="56"/>
      <c r="F11134" s="56"/>
    </row>
    <row r="11135" spans="1:6" x14ac:dyDescent="0.25">
      <c r="A11135" s="56">
        <v>40355</v>
      </c>
      <c r="E11135" s="56"/>
      <c r="F11135" s="56"/>
    </row>
    <row r="11136" spans="1:6" x14ac:dyDescent="0.25">
      <c r="A11136" s="56">
        <v>40356</v>
      </c>
      <c r="E11136" s="56"/>
      <c r="F11136" s="56"/>
    </row>
    <row r="11137" spans="1:6" x14ac:dyDescent="0.25">
      <c r="A11137" s="56">
        <v>40357</v>
      </c>
      <c r="E11137" s="56"/>
      <c r="F11137" s="56"/>
    </row>
    <row r="11138" spans="1:6" x14ac:dyDescent="0.25">
      <c r="A11138" s="56">
        <v>40358</v>
      </c>
      <c r="E11138" s="56"/>
      <c r="F11138" s="56"/>
    </row>
    <row r="11139" spans="1:6" x14ac:dyDescent="0.25">
      <c r="A11139" s="56">
        <v>40359</v>
      </c>
      <c r="E11139" s="56"/>
      <c r="F11139" s="56"/>
    </row>
    <row r="11140" spans="1:6" x14ac:dyDescent="0.25">
      <c r="A11140" s="56">
        <v>40360</v>
      </c>
      <c r="E11140" s="56"/>
      <c r="F11140" s="56"/>
    </row>
    <row r="11141" spans="1:6" x14ac:dyDescent="0.25">
      <c r="A11141" s="56">
        <v>40361</v>
      </c>
      <c r="E11141" s="56"/>
      <c r="F11141" s="56"/>
    </row>
    <row r="11142" spans="1:6" x14ac:dyDescent="0.25">
      <c r="A11142" s="56">
        <v>40362</v>
      </c>
      <c r="E11142" s="56"/>
      <c r="F11142" s="56"/>
    </row>
    <row r="11143" spans="1:6" x14ac:dyDescent="0.25">
      <c r="A11143" s="56">
        <v>40363</v>
      </c>
      <c r="E11143" s="56"/>
      <c r="F11143" s="56"/>
    </row>
    <row r="11144" spans="1:6" x14ac:dyDescent="0.25">
      <c r="A11144" s="56">
        <v>40364</v>
      </c>
      <c r="E11144" s="56"/>
      <c r="F11144" s="56"/>
    </row>
    <row r="11145" spans="1:6" x14ac:dyDescent="0.25">
      <c r="A11145" s="56">
        <v>40365</v>
      </c>
      <c r="E11145" s="56"/>
      <c r="F11145" s="56"/>
    </row>
    <row r="11146" spans="1:6" x14ac:dyDescent="0.25">
      <c r="A11146" s="56">
        <v>40366</v>
      </c>
      <c r="E11146" s="56"/>
      <c r="F11146" s="56"/>
    </row>
    <row r="11147" spans="1:6" x14ac:dyDescent="0.25">
      <c r="A11147" s="56">
        <v>40367</v>
      </c>
      <c r="E11147" s="56"/>
      <c r="F11147" s="56"/>
    </row>
    <row r="11148" spans="1:6" x14ac:dyDescent="0.25">
      <c r="A11148" s="56">
        <v>40368</v>
      </c>
      <c r="E11148" s="56"/>
      <c r="F11148" s="56"/>
    </row>
    <row r="11149" spans="1:6" x14ac:dyDescent="0.25">
      <c r="A11149" s="56">
        <v>40369</v>
      </c>
      <c r="E11149" s="56"/>
      <c r="F11149" s="56"/>
    </row>
    <row r="11150" spans="1:6" x14ac:dyDescent="0.25">
      <c r="A11150" s="56">
        <v>40370</v>
      </c>
      <c r="E11150" s="56"/>
      <c r="F11150" s="56"/>
    </row>
    <row r="11151" spans="1:6" x14ac:dyDescent="0.25">
      <c r="A11151" s="56">
        <v>40371</v>
      </c>
      <c r="E11151" s="56"/>
      <c r="F11151" s="56"/>
    </row>
    <row r="11152" spans="1:6" x14ac:dyDescent="0.25">
      <c r="A11152" s="56">
        <v>40372</v>
      </c>
      <c r="E11152" s="56"/>
      <c r="F11152" s="56"/>
    </row>
    <row r="11153" spans="1:6" x14ac:dyDescent="0.25">
      <c r="A11153" s="56">
        <v>40373</v>
      </c>
      <c r="E11153" s="56"/>
      <c r="F11153" s="56"/>
    </row>
    <row r="11154" spans="1:6" x14ac:dyDescent="0.25">
      <c r="A11154" s="56">
        <v>40374</v>
      </c>
      <c r="E11154" s="56"/>
      <c r="F11154" s="56"/>
    </row>
    <row r="11155" spans="1:6" x14ac:dyDescent="0.25">
      <c r="A11155" s="56">
        <v>40375</v>
      </c>
      <c r="E11155" s="56"/>
      <c r="F11155" s="56"/>
    </row>
    <row r="11156" spans="1:6" x14ac:dyDescent="0.25">
      <c r="A11156" s="56">
        <v>40376</v>
      </c>
      <c r="E11156" s="56"/>
      <c r="F11156" s="56"/>
    </row>
    <row r="11157" spans="1:6" x14ac:dyDescent="0.25">
      <c r="A11157" s="56">
        <v>40377</v>
      </c>
      <c r="E11157" s="56"/>
      <c r="F11157" s="56"/>
    </row>
    <row r="11158" spans="1:6" x14ac:dyDescent="0.25">
      <c r="A11158" s="56">
        <v>40378</v>
      </c>
      <c r="E11158" s="56"/>
      <c r="F11158" s="56"/>
    </row>
    <row r="11159" spans="1:6" x14ac:dyDescent="0.25">
      <c r="A11159" s="56">
        <v>40379</v>
      </c>
      <c r="E11159" s="56"/>
      <c r="F11159" s="56"/>
    </row>
    <row r="11160" spans="1:6" x14ac:dyDescent="0.25">
      <c r="A11160" s="56">
        <v>40380</v>
      </c>
      <c r="E11160" s="56"/>
      <c r="F11160" s="56"/>
    </row>
    <row r="11161" spans="1:6" x14ac:dyDescent="0.25">
      <c r="A11161" s="56">
        <v>40381</v>
      </c>
      <c r="E11161" s="56"/>
      <c r="F11161" s="56"/>
    </row>
    <row r="11162" spans="1:6" x14ac:dyDescent="0.25">
      <c r="A11162" s="56">
        <v>40382</v>
      </c>
      <c r="E11162" s="56"/>
      <c r="F11162" s="56"/>
    </row>
    <row r="11163" spans="1:6" x14ac:dyDescent="0.25">
      <c r="A11163" s="56">
        <v>40383</v>
      </c>
      <c r="E11163" s="56"/>
      <c r="F11163" s="56"/>
    </row>
    <row r="11164" spans="1:6" x14ac:dyDescent="0.25">
      <c r="A11164" s="56">
        <v>40384</v>
      </c>
      <c r="E11164" s="56"/>
      <c r="F11164" s="56"/>
    </row>
    <row r="11165" spans="1:6" x14ac:dyDescent="0.25">
      <c r="A11165" s="56">
        <v>40385</v>
      </c>
      <c r="E11165" s="56"/>
      <c r="F11165" s="56"/>
    </row>
    <row r="11166" spans="1:6" x14ac:dyDescent="0.25">
      <c r="A11166" s="56">
        <v>40386</v>
      </c>
      <c r="E11166" s="56"/>
      <c r="F11166" s="56"/>
    </row>
    <row r="11167" spans="1:6" x14ac:dyDescent="0.25">
      <c r="A11167" s="56">
        <v>40387</v>
      </c>
      <c r="E11167" s="56"/>
      <c r="F11167" s="56"/>
    </row>
    <row r="11168" spans="1:6" x14ac:dyDescent="0.25">
      <c r="A11168" s="56">
        <v>40388</v>
      </c>
      <c r="E11168" s="56"/>
      <c r="F11168" s="56"/>
    </row>
    <row r="11169" spans="1:6" x14ac:dyDescent="0.25">
      <c r="A11169" s="56">
        <v>40389</v>
      </c>
      <c r="E11169" s="56"/>
      <c r="F11169" s="56"/>
    </row>
    <row r="11170" spans="1:6" x14ac:dyDescent="0.25">
      <c r="A11170" s="56">
        <v>40390</v>
      </c>
      <c r="E11170" s="56"/>
      <c r="F11170" s="56"/>
    </row>
    <row r="11171" spans="1:6" x14ac:dyDescent="0.25">
      <c r="A11171" s="56">
        <v>40391</v>
      </c>
      <c r="E11171" s="56"/>
      <c r="F11171" s="56"/>
    </row>
    <row r="11172" spans="1:6" x14ac:dyDescent="0.25">
      <c r="A11172" s="56">
        <v>40392</v>
      </c>
      <c r="E11172" s="56"/>
      <c r="F11172" s="56"/>
    </row>
    <row r="11173" spans="1:6" x14ac:dyDescent="0.25">
      <c r="A11173" s="56">
        <v>40393</v>
      </c>
      <c r="E11173" s="56"/>
      <c r="F11173" s="56"/>
    </row>
    <row r="11174" spans="1:6" x14ac:dyDescent="0.25">
      <c r="A11174" s="56">
        <v>40394</v>
      </c>
      <c r="E11174" s="56"/>
      <c r="F11174" s="56"/>
    </row>
    <row r="11175" spans="1:6" x14ac:dyDescent="0.25">
      <c r="A11175" s="56">
        <v>40395</v>
      </c>
      <c r="E11175" s="56"/>
      <c r="F11175" s="56"/>
    </row>
    <row r="11176" spans="1:6" x14ac:dyDescent="0.25">
      <c r="A11176" s="56">
        <v>40396</v>
      </c>
      <c r="E11176" s="56"/>
      <c r="F11176" s="56"/>
    </row>
    <row r="11177" spans="1:6" x14ac:dyDescent="0.25">
      <c r="A11177" s="56">
        <v>40397</v>
      </c>
      <c r="E11177" s="56"/>
      <c r="F11177" s="56"/>
    </row>
    <row r="11178" spans="1:6" x14ac:dyDescent="0.25">
      <c r="A11178" s="56">
        <v>40398</v>
      </c>
      <c r="E11178" s="56"/>
      <c r="F11178" s="56"/>
    </row>
    <row r="11179" spans="1:6" x14ac:dyDescent="0.25">
      <c r="A11179" s="56">
        <v>40399</v>
      </c>
      <c r="E11179" s="56"/>
      <c r="F11179" s="56"/>
    </row>
    <row r="11180" spans="1:6" x14ac:dyDescent="0.25">
      <c r="A11180" s="56">
        <v>40400</v>
      </c>
      <c r="E11180" s="56"/>
      <c r="F11180" s="56"/>
    </row>
    <row r="11181" spans="1:6" x14ac:dyDescent="0.25">
      <c r="A11181" s="56">
        <v>40401</v>
      </c>
      <c r="E11181" s="56"/>
      <c r="F11181" s="56"/>
    </row>
    <row r="11182" spans="1:6" x14ac:dyDescent="0.25">
      <c r="A11182" s="56">
        <v>40402</v>
      </c>
      <c r="E11182" s="56"/>
      <c r="F11182" s="56"/>
    </row>
    <row r="11183" spans="1:6" x14ac:dyDescent="0.25">
      <c r="A11183" s="56">
        <v>40403</v>
      </c>
      <c r="E11183" s="56"/>
      <c r="F11183" s="56"/>
    </row>
    <row r="11184" spans="1:6" x14ac:dyDescent="0.25">
      <c r="A11184" s="56">
        <v>40404</v>
      </c>
      <c r="E11184" s="56"/>
      <c r="F11184" s="56"/>
    </row>
    <row r="11185" spans="1:6" x14ac:dyDescent="0.25">
      <c r="A11185" s="56">
        <v>40405</v>
      </c>
      <c r="E11185" s="56"/>
      <c r="F11185" s="56"/>
    </row>
    <row r="11186" spans="1:6" x14ac:dyDescent="0.25">
      <c r="A11186" s="56">
        <v>40406</v>
      </c>
      <c r="E11186" s="56"/>
      <c r="F11186" s="56"/>
    </row>
    <row r="11187" spans="1:6" x14ac:dyDescent="0.25">
      <c r="A11187" s="56">
        <v>40407</v>
      </c>
      <c r="E11187" s="56"/>
      <c r="F11187" s="56"/>
    </row>
    <row r="11188" spans="1:6" x14ac:dyDescent="0.25">
      <c r="A11188" s="56">
        <v>40408</v>
      </c>
      <c r="E11188" s="56"/>
      <c r="F11188" s="56"/>
    </row>
    <row r="11189" spans="1:6" x14ac:dyDescent="0.25">
      <c r="A11189" s="56">
        <v>40409</v>
      </c>
      <c r="E11189" s="56"/>
      <c r="F11189" s="56"/>
    </row>
    <row r="11190" spans="1:6" x14ac:dyDescent="0.25">
      <c r="A11190" s="56">
        <v>40410</v>
      </c>
      <c r="E11190" s="56"/>
      <c r="F11190" s="56"/>
    </row>
    <row r="11191" spans="1:6" x14ac:dyDescent="0.25">
      <c r="A11191" s="56">
        <v>40411</v>
      </c>
      <c r="E11191" s="56"/>
      <c r="F11191" s="56"/>
    </row>
    <row r="11192" spans="1:6" x14ac:dyDescent="0.25">
      <c r="A11192" s="56">
        <v>40412</v>
      </c>
      <c r="E11192" s="56"/>
      <c r="F11192" s="56"/>
    </row>
    <row r="11193" spans="1:6" x14ac:dyDescent="0.25">
      <c r="A11193" s="56">
        <v>40413</v>
      </c>
      <c r="E11193" s="56"/>
      <c r="F11193" s="56"/>
    </row>
    <row r="11194" spans="1:6" x14ac:dyDescent="0.25">
      <c r="A11194" s="56">
        <v>40414</v>
      </c>
      <c r="E11194" s="56"/>
      <c r="F11194" s="56"/>
    </row>
    <row r="11195" spans="1:6" x14ac:dyDescent="0.25">
      <c r="A11195" s="56">
        <v>40415</v>
      </c>
      <c r="E11195" s="56"/>
      <c r="F11195" s="56"/>
    </row>
    <row r="11196" spans="1:6" x14ac:dyDescent="0.25">
      <c r="A11196" s="56">
        <v>40416</v>
      </c>
      <c r="E11196" s="56"/>
      <c r="F11196" s="56"/>
    </row>
    <row r="11197" spans="1:6" x14ac:dyDescent="0.25">
      <c r="A11197" s="56">
        <v>40417</v>
      </c>
      <c r="E11197" s="56"/>
      <c r="F11197" s="56"/>
    </row>
    <row r="11198" spans="1:6" x14ac:dyDescent="0.25">
      <c r="A11198" s="56">
        <v>40418</v>
      </c>
      <c r="E11198" s="56"/>
      <c r="F11198" s="56"/>
    </row>
    <row r="11199" spans="1:6" x14ac:dyDescent="0.25">
      <c r="A11199" s="56">
        <v>40419</v>
      </c>
      <c r="E11199" s="56"/>
      <c r="F11199" s="56"/>
    </row>
    <row r="11200" spans="1:6" x14ac:dyDescent="0.25">
      <c r="A11200" s="56">
        <v>40420</v>
      </c>
      <c r="E11200" s="56"/>
      <c r="F11200" s="56"/>
    </row>
    <row r="11201" spans="1:6" x14ac:dyDescent="0.25">
      <c r="A11201" s="56">
        <v>40421</v>
      </c>
      <c r="E11201" s="56"/>
      <c r="F11201" s="56"/>
    </row>
    <row r="11202" spans="1:6" x14ac:dyDescent="0.25">
      <c r="A11202" s="56">
        <v>40422</v>
      </c>
      <c r="E11202" s="56"/>
      <c r="F11202" s="56"/>
    </row>
    <row r="11203" spans="1:6" x14ac:dyDescent="0.25">
      <c r="A11203" s="56">
        <v>40423</v>
      </c>
      <c r="E11203" s="56"/>
      <c r="F11203" s="56"/>
    </row>
    <row r="11204" spans="1:6" x14ac:dyDescent="0.25">
      <c r="A11204" s="56">
        <v>40424</v>
      </c>
      <c r="E11204" s="56"/>
      <c r="F11204" s="56"/>
    </row>
    <row r="11205" spans="1:6" x14ac:dyDescent="0.25">
      <c r="A11205" s="56">
        <v>40425</v>
      </c>
      <c r="E11205" s="56"/>
      <c r="F11205" s="56"/>
    </row>
    <row r="11206" spans="1:6" x14ac:dyDescent="0.25">
      <c r="A11206" s="56">
        <v>40426</v>
      </c>
      <c r="E11206" s="56"/>
      <c r="F11206" s="56"/>
    </row>
    <row r="11207" spans="1:6" x14ac:dyDescent="0.25">
      <c r="A11207" s="56">
        <v>40427</v>
      </c>
      <c r="E11207" s="56"/>
      <c r="F11207" s="56"/>
    </row>
    <row r="11208" spans="1:6" x14ac:dyDescent="0.25">
      <c r="A11208" s="56">
        <v>40428</v>
      </c>
      <c r="E11208" s="56"/>
      <c r="F11208" s="56"/>
    </row>
    <row r="11209" spans="1:6" x14ac:dyDescent="0.25">
      <c r="A11209" s="56">
        <v>40429</v>
      </c>
      <c r="E11209" s="56"/>
      <c r="F11209" s="56"/>
    </row>
    <row r="11210" spans="1:6" x14ac:dyDescent="0.25">
      <c r="A11210" s="56">
        <v>40430</v>
      </c>
      <c r="E11210" s="56"/>
      <c r="F11210" s="56"/>
    </row>
    <row r="11211" spans="1:6" x14ac:dyDescent="0.25">
      <c r="A11211" s="56">
        <v>40431</v>
      </c>
      <c r="E11211" s="56"/>
      <c r="F11211" s="56"/>
    </row>
    <row r="11212" spans="1:6" x14ac:dyDescent="0.25">
      <c r="A11212" s="56">
        <v>40432</v>
      </c>
      <c r="E11212" s="56"/>
      <c r="F11212" s="56"/>
    </row>
    <row r="11213" spans="1:6" x14ac:dyDescent="0.25">
      <c r="A11213" s="56">
        <v>40433</v>
      </c>
      <c r="E11213" s="56"/>
      <c r="F11213" s="56"/>
    </row>
    <row r="11214" spans="1:6" x14ac:dyDescent="0.25">
      <c r="A11214" s="56">
        <v>40434</v>
      </c>
      <c r="E11214" s="56"/>
      <c r="F11214" s="56"/>
    </row>
    <row r="11215" spans="1:6" x14ac:dyDescent="0.25">
      <c r="A11215" s="56">
        <v>40435</v>
      </c>
      <c r="E11215" s="56"/>
      <c r="F11215" s="56"/>
    </row>
    <row r="11216" spans="1:6" x14ac:dyDescent="0.25">
      <c r="A11216" s="56">
        <v>40436</v>
      </c>
      <c r="E11216" s="56"/>
      <c r="F11216" s="56"/>
    </row>
    <row r="11217" spans="1:6" x14ac:dyDescent="0.25">
      <c r="A11217" s="56">
        <v>40437</v>
      </c>
      <c r="E11217" s="56"/>
      <c r="F11217" s="56"/>
    </row>
    <row r="11218" spans="1:6" x14ac:dyDescent="0.25">
      <c r="A11218" s="56">
        <v>40438</v>
      </c>
      <c r="E11218" s="56"/>
      <c r="F11218" s="56"/>
    </row>
    <row r="11219" spans="1:6" x14ac:dyDescent="0.25">
      <c r="A11219" s="56">
        <v>40439</v>
      </c>
      <c r="E11219" s="56"/>
      <c r="F11219" s="56"/>
    </row>
    <row r="11220" spans="1:6" x14ac:dyDescent="0.25">
      <c r="A11220" s="56">
        <v>40440</v>
      </c>
      <c r="E11220" s="56"/>
      <c r="F11220" s="56"/>
    </row>
    <row r="11221" spans="1:6" x14ac:dyDescent="0.25">
      <c r="A11221" s="56">
        <v>40441</v>
      </c>
      <c r="E11221" s="56"/>
      <c r="F11221" s="56"/>
    </row>
    <row r="11222" spans="1:6" x14ac:dyDescent="0.25">
      <c r="A11222" s="56">
        <v>40442</v>
      </c>
      <c r="E11222" s="56"/>
      <c r="F11222" s="56"/>
    </row>
    <row r="11223" spans="1:6" x14ac:dyDescent="0.25">
      <c r="A11223" s="56">
        <v>40443</v>
      </c>
      <c r="E11223" s="56"/>
      <c r="F11223" s="56"/>
    </row>
    <row r="11224" spans="1:6" x14ac:dyDescent="0.25">
      <c r="A11224" s="56">
        <v>40444</v>
      </c>
      <c r="E11224" s="56"/>
      <c r="F11224" s="56"/>
    </row>
    <row r="11225" spans="1:6" x14ac:dyDescent="0.25">
      <c r="A11225" s="56">
        <v>40445</v>
      </c>
      <c r="E11225" s="56"/>
      <c r="F11225" s="56"/>
    </row>
    <row r="11226" spans="1:6" x14ac:dyDescent="0.25">
      <c r="A11226" s="56">
        <v>40446</v>
      </c>
      <c r="E11226" s="56"/>
      <c r="F11226" s="56"/>
    </row>
    <row r="11227" spans="1:6" x14ac:dyDescent="0.25">
      <c r="A11227" s="56">
        <v>40447</v>
      </c>
      <c r="E11227" s="56"/>
      <c r="F11227" s="56"/>
    </row>
    <row r="11228" spans="1:6" x14ac:dyDescent="0.25">
      <c r="A11228" s="56">
        <v>40448</v>
      </c>
      <c r="E11228" s="56"/>
      <c r="F11228" s="56"/>
    </row>
    <row r="11229" spans="1:6" x14ac:dyDescent="0.25">
      <c r="A11229" s="56">
        <v>40449</v>
      </c>
      <c r="E11229" s="56"/>
      <c r="F11229" s="56"/>
    </row>
    <row r="11230" spans="1:6" x14ac:dyDescent="0.25">
      <c r="A11230" s="56">
        <v>40450</v>
      </c>
      <c r="E11230" s="56"/>
      <c r="F11230" s="56"/>
    </row>
    <row r="11231" spans="1:6" x14ac:dyDescent="0.25">
      <c r="A11231" s="56">
        <v>40451</v>
      </c>
      <c r="E11231" s="56"/>
      <c r="F11231" s="56"/>
    </row>
    <row r="11232" spans="1:6" x14ac:dyDescent="0.25">
      <c r="A11232" s="56">
        <v>40452</v>
      </c>
      <c r="E11232" s="56"/>
      <c r="F11232" s="56"/>
    </row>
    <row r="11233" spans="1:6" x14ac:dyDescent="0.25">
      <c r="A11233" s="56">
        <v>40453</v>
      </c>
      <c r="E11233" s="56"/>
      <c r="F11233" s="56"/>
    </row>
    <row r="11234" spans="1:6" x14ac:dyDescent="0.25">
      <c r="A11234" s="56">
        <v>40454</v>
      </c>
      <c r="E11234" s="56"/>
      <c r="F11234" s="56"/>
    </row>
    <row r="11235" spans="1:6" x14ac:dyDescent="0.25">
      <c r="A11235" s="56">
        <v>40455</v>
      </c>
      <c r="E11235" s="56"/>
      <c r="F11235" s="56"/>
    </row>
    <row r="11236" spans="1:6" x14ac:dyDescent="0.25">
      <c r="A11236" s="56">
        <v>40456</v>
      </c>
      <c r="E11236" s="56"/>
      <c r="F11236" s="56"/>
    </row>
    <row r="11237" spans="1:6" x14ac:dyDescent="0.25">
      <c r="A11237" s="56">
        <v>40457</v>
      </c>
      <c r="E11237" s="56"/>
      <c r="F11237" s="56"/>
    </row>
    <row r="11238" spans="1:6" x14ac:dyDescent="0.25">
      <c r="A11238" s="56">
        <v>40458</v>
      </c>
      <c r="E11238" s="56"/>
      <c r="F11238" s="56"/>
    </row>
    <row r="11239" spans="1:6" x14ac:dyDescent="0.25">
      <c r="A11239" s="56">
        <v>40459</v>
      </c>
      <c r="E11239" s="56"/>
      <c r="F11239" s="56"/>
    </row>
    <row r="11240" spans="1:6" x14ac:dyDescent="0.25">
      <c r="A11240" s="56">
        <v>40460</v>
      </c>
      <c r="E11240" s="56"/>
      <c r="F11240" s="56"/>
    </row>
    <row r="11241" spans="1:6" x14ac:dyDescent="0.25">
      <c r="A11241" s="56">
        <v>40461</v>
      </c>
      <c r="E11241" s="56"/>
      <c r="F11241" s="56"/>
    </row>
    <row r="11242" spans="1:6" x14ac:dyDescent="0.25">
      <c r="A11242" s="56">
        <v>40462</v>
      </c>
      <c r="E11242" s="56"/>
      <c r="F11242" s="56"/>
    </row>
    <row r="11243" spans="1:6" x14ac:dyDescent="0.25">
      <c r="A11243" s="56">
        <v>40463</v>
      </c>
      <c r="E11243" s="56"/>
      <c r="F11243" s="56"/>
    </row>
    <row r="11244" spans="1:6" x14ac:dyDescent="0.25">
      <c r="A11244" s="56">
        <v>40464</v>
      </c>
      <c r="E11244" s="56"/>
      <c r="F11244" s="56"/>
    </row>
    <row r="11245" spans="1:6" x14ac:dyDescent="0.25">
      <c r="A11245" s="56">
        <v>40465</v>
      </c>
      <c r="E11245" s="56"/>
      <c r="F11245" s="56"/>
    </row>
    <row r="11246" spans="1:6" x14ac:dyDescent="0.25">
      <c r="A11246" s="56">
        <v>40466</v>
      </c>
      <c r="E11246" s="56"/>
      <c r="F11246" s="56"/>
    </row>
    <row r="11247" spans="1:6" x14ac:dyDescent="0.25">
      <c r="A11247" s="56">
        <v>40467</v>
      </c>
      <c r="E11247" s="56"/>
      <c r="F11247" s="56"/>
    </row>
    <row r="11248" spans="1:6" x14ac:dyDescent="0.25">
      <c r="A11248" s="56">
        <v>40468</v>
      </c>
      <c r="E11248" s="56"/>
      <c r="F11248" s="56"/>
    </row>
    <row r="11249" spans="1:6" x14ac:dyDescent="0.25">
      <c r="A11249" s="56">
        <v>40469</v>
      </c>
      <c r="E11249" s="56"/>
      <c r="F11249" s="56"/>
    </row>
    <row r="11250" spans="1:6" x14ac:dyDescent="0.25">
      <c r="A11250" s="56">
        <v>40470</v>
      </c>
      <c r="E11250" s="56"/>
      <c r="F11250" s="56"/>
    </row>
    <row r="11251" spans="1:6" x14ac:dyDescent="0.25">
      <c r="A11251" s="56">
        <v>40471</v>
      </c>
      <c r="E11251" s="56"/>
      <c r="F11251" s="56"/>
    </row>
    <row r="11252" spans="1:6" x14ac:dyDescent="0.25">
      <c r="A11252" s="56">
        <v>40472</v>
      </c>
      <c r="E11252" s="56"/>
      <c r="F11252" s="56"/>
    </row>
    <row r="11253" spans="1:6" x14ac:dyDescent="0.25">
      <c r="A11253" s="56">
        <v>40473</v>
      </c>
      <c r="E11253" s="56"/>
      <c r="F11253" s="56"/>
    </row>
    <row r="11254" spans="1:6" x14ac:dyDescent="0.25">
      <c r="A11254" s="56">
        <v>40474</v>
      </c>
      <c r="E11254" s="56"/>
      <c r="F11254" s="56"/>
    </row>
    <row r="11255" spans="1:6" x14ac:dyDescent="0.25">
      <c r="A11255" s="56">
        <v>40475</v>
      </c>
      <c r="E11255" s="56"/>
      <c r="F11255" s="56"/>
    </row>
    <row r="11256" spans="1:6" x14ac:dyDescent="0.25">
      <c r="A11256" s="56">
        <v>40476</v>
      </c>
      <c r="E11256" s="56"/>
      <c r="F11256" s="56"/>
    </row>
    <row r="11257" spans="1:6" x14ac:dyDescent="0.25">
      <c r="A11257" s="56">
        <v>40477</v>
      </c>
      <c r="E11257" s="56"/>
      <c r="F11257" s="56"/>
    </row>
    <row r="11258" spans="1:6" x14ac:dyDescent="0.25">
      <c r="A11258" s="56">
        <v>40478</v>
      </c>
      <c r="E11258" s="56"/>
      <c r="F11258" s="56"/>
    </row>
    <row r="11259" spans="1:6" x14ac:dyDescent="0.25">
      <c r="A11259" s="56">
        <v>40479</v>
      </c>
      <c r="E11259" s="56"/>
      <c r="F11259" s="56"/>
    </row>
    <row r="11260" spans="1:6" x14ac:dyDescent="0.25">
      <c r="A11260" s="56">
        <v>40480</v>
      </c>
      <c r="E11260" s="56"/>
      <c r="F11260" s="56"/>
    </row>
    <row r="11261" spans="1:6" x14ac:dyDescent="0.25">
      <c r="A11261" s="56">
        <v>40481</v>
      </c>
      <c r="E11261" s="56"/>
      <c r="F11261" s="56"/>
    </row>
    <row r="11262" spans="1:6" x14ac:dyDescent="0.25">
      <c r="A11262" s="56">
        <v>40482</v>
      </c>
      <c r="E11262" s="56"/>
      <c r="F11262" s="56"/>
    </row>
    <row r="11263" spans="1:6" x14ac:dyDescent="0.25">
      <c r="A11263" s="56">
        <v>40483</v>
      </c>
      <c r="E11263" s="56"/>
      <c r="F11263" s="56"/>
    </row>
    <row r="11264" spans="1:6" x14ac:dyDescent="0.25">
      <c r="A11264" s="56">
        <v>40484</v>
      </c>
      <c r="E11264" s="56"/>
      <c r="F11264" s="56"/>
    </row>
    <row r="11265" spans="1:6" x14ac:dyDescent="0.25">
      <c r="A11265" s="56">
        <v>40485</v>
      </c>
      <c r="E11265" s="56"/>
      <c r="F11265" s="56"/>
    </row>
    <row r="11266" spans="1:6" x14ac:dyDescent="0.25">
      <c r="A11266" s="56">
        <v>40486</v>
      </c>
      <c r="E11266" s="56"/>
      <c r="F11266" s="56"/>
    </row>
    <row r="11267" spans="1:6" x14ac:dyDescent="0.25">
      <c r="A11267" s="56">
        <v>40487</v>
      </c>
      <c r="E11267" s="56"/>
      <c r="F11267" s="56"/>
    </row>
    <row r="11268" spans="1:6" x14ac:dyDescent="0.25">
      <c r="A11268" s="56">
        <v>40488</v>
      </c>
      <c r="E11268" s="56"/>
      <c r="F11268" s="56"/>
    </row>
    <row r="11269" spans="1:6" x14ac:dyDescent="0.25">
      <c r="A11269" s="56">
        <v>40489</v>
      </c>
      <c r="E11269" s="56"/>
      <c r="F11269" s="56"/>
    </row>
    <row r="11270" spans="1:6" x14ac:dyDescent="0.25">
      <c r="A11270" s="56">
        <v>40490</v>
      </c>
      <c r="E11270" s="56"/>
      <c r="F11270" s="56"/>
    </row>
    <row r="11271" spans="1:6" x14ac:dyDescent="0.25">
      <c r="A11271" s="56">
        <v>40491</v>
      </c>
      <c r="E11271" s="56"/>
      <c r="F11271" s="56"/>
    </row>
    <row r="11272" spans="1:6" x14ac:dyDescent="0.25">
      <c r="A11272" s="56">
        <v>40492</v>
      </c>
      <c r="E11272" s="56"/>
      <c r="F11272" s="56"/>
    </row>
    <row r="11273" spans="1:6" x14ac:dyDescent="0.25">
      <c r="A11273" s="56">
        <v>40493</v>
      </c>
      <c r="E11273" s="56"/>
      <c r="F11273" s="56"/>
    </row>
    <row r="11274" spans="1:6" x14ac:dyDescent="0.25">
      <c r="A11274" s="56">
        <v>40494</v>
      </c>
      <c r="E11274" s="56"/>
      <c r="F11274" s="56"/>
    </row>
    <row r="11275" spans="1:6" x14ac:dyDescent="0.25">
      <c r="A11275" s="56">
        <v>40495</v>
      </c>
      <c r="E11275" s="56"/>
      <c r="F11275" s="56"/>
    </row>
    <row r="11276" spans="1:6" x14ac:dyDescent="0.25">
      <c r="A11276" s="56">
        <v>40496</v>
      </c>
      <c r="E11276" s="56"/>
      <c r="F11276" s="56"/>
    </row>
    <row r="11277" spans="1:6" x14ac:dyDescent="0.25">
      <c r="A11277" s="56">
        <v>40497</v>
      </c>
      <c r="E11277" s="56"/>
      <c r="F11277" s="56"/>
    </row>
    <row r="11278" spans="1:6" x14ac:dyDescent="0.25">
      <c r="A11278" s="56">
        <v>40498</v>
      </c>
      <c r="E11278" s="56"/>
      <c r="F11278" s="56"/>
    </row>
    <row r="11279" spans="1:6" x14ac:dyDescent="0.25">
      <c r="A11279" s="56">
        <v>40499</v>
      </c>
      <c r="E11279" s="56"/>
      <c r="F11279" s="56"/>
    </row>
    <row r="11280" spans="1:6" x14ac:dyDescent="0.25">
      <c r="A11280" s="56">
        <v>40500</v>
      </c>
      <c r="E11280" s="56"/>
      <c r="F11280" s="56"/>
    </row>
    <row r="11281" spans="1:6" x14ac:dyDescent="0.25">
      <c r="A11281" s="56">
        <v>40501</v>
      </c>
      <c r="E11281" s="56"/>
      <c r="F11281" s="56"/>
    </row>
    <row r="11282" spans="1:6" x14ac:dyDescent="0.25">
      <c r="A11282" s="56">
        <v>40502</v>
      </c>
      <c r="E11282" s="56"/>
      <c r="F11282" s="56"/>
    </row>
    <row r="11283" spans="1:6" x14ac:dyDescent="0.25">
      <c r="A11283" s="56">
        <v>40503</v>
      </c>
      <c r="E11283" s="56"/>
      <c r="F11283" s="56"/>
    </row>
    <row r="11284" spans="1:6" x14ac:dyDescent="0.25">
      <c r="A11284" s="56">
        <v>40504</v>
      </c>
      <c r="E11284" s="56"/>
      <c r="F11284" s="56"/>
    </row>
    <row r="11285" spans="1:6" x14ac:dyDescent="0.25">
      <c r="A11285" s="56">
        <v>40505</v>
      </c>
      <c r="E11285" s="56"/>
      <c r="F11285" s="56"/>
    </row>
    <row r="11286" spans="1:6" x14ac:dyDescent="0.25">
      <c r="A11286" s="56">
        <v>40506</v>
      </c>
      <c r="E11286" s="56"/>
      <c r="F11286" s="56"/>
    </row>
    <row r="11287" spans="1:6" x14ac:dyDescent="0.25">
      <c r="A11287" s="56">
        <v>40507</v>
      </c>
      <c r="E11287" s="56"/>
      <c r="F11287" s="56"/>
    </row>
    <row r="11288" spans="1:6" x14ac:dyDescent="0.25">
      <c r="A11288" s="56">
        <v>40508</v>
      </c>
      <c r="E11288" s="56"/>
      <c r="F11288" s="56"/>
    </row>
    <row r="11289" spans="1:6" x14ac:dyDescent="0.25">
      <c r="A11289" s="56">
        <v>40509</v>
      </c>
      <c r="E11289" s="56"/>
      <c r="F11289" s="56"/>
    </row>
    <row r="11290" spans="1:6" x14ac:dyDescent="0.25">
      <c r="A11290" s="56">
        <v>40510</v>
      </c>
      <c r="E11290" s="56"/>
      <c r="F11290" s="56"/>
    </row>
    <row r="11291" spans="1:6" x14ac:dyDescent="0.25">
      <c r="A11291" s="56">
        <v>40511</v>
      </c>
      <c r="E11291" s="56"/>
      <c r="F11291" s="56"/>
    </row>
    <row r="11292" spans="1:6" x14ac:dyDescent="0.25">
      <c r="A11292" s="56">
        <v>40512</v>
      </c>
      <c r="E11292" s="56"/>
      <c r="F11292" s="56"/>
    </row>
    <row r="11293" spans="1:6" x14ac:dyDescent="0.25">
      <c r="A11293" s="56">
        <v>40513</v>
      </c>
      <c r="E11293" s="56"/>
      <c r="F11293" s="56"/>
    </row>
    <row r="11294" spans="1:6" x14ac:dyDescent="0.25">
      <c r="A11294" s="56">
        <v>40514</v>
      </c>
      <c r="E11294" s="56"/>
      <c r="F11294" s="56"/>
    </row>
    <row r="11295" spans="1:6" x14ac:dyDescent="0.25">
      <c r="A11295" s="56">
        <v>40515</v>
      </c>
      <c r="E11295" s="56"/>
      <c r="F11295" s="56"/>
    </row>
    <row r="11296" spans="1:6" x14ac:dyDescent="0.25">
      <c r="A11296" s="56">
        <v>40516</v>
      </c>
      <c r="E11296" s="56"/>
      <c r="F11296" s="56"/>
    </row>
    <row r="11297" spans="1:6" x14ac:dyDescent="0.25">
      <c r="A11297" s="56">
        <v>40517</v>
      </c>
      <c r="E11297" s="56"/>
      <c r="F11297" s="56"/>
    </row>
    <row r="11298" spans="1:6" x14ac:dyDescent="0.25">
      <c r="A11298" s="56">
        <v>40518</v>
      </c>
      <c r="E11298" s="56"/>
      <c r="F11298" s="56"/>
    </row>
    <row r="11299" spans="1:6" x14ac:dyDescent="0.25">
      <c r="A11299" s="56">
        <v>40519</v>
      </c>
      <c r="E11299" s="56"/>
      <c r="F11299" s="56"/>
    </row>
    <row r="11300" spans="1:6" x14ac:dyDescent="0.25">
      <c r="A11300" s="56">
        <v>40520</v>
      </c>
      <c r="E11300" s="56"/>
      <c r="F11300" s="56"/>
    </row>
    <row r="11301" spans="1:6" x14ac:dyDescent="0.25">
      <c r="A11301" s="56">
        <v>40521</v>
      </c>
      <c r="E11301" s="56"/>
      <c r="F11301" s="56"/>
    </row>
    <row r="11302" spans="1:6" x14ac:dyDescent="0.25">
      <c r="A11302" s="56">
        <v>40522</v>
      </c>
      <c r="E11302" s="56"/>
      <c r="F11302" s="56"/>
    </row>
    <row r="11303" spans="1:6" x14ac:dyDescent="0.25">
      <c r="A11303" s="56">
        <v>40523</v>
      </c>
      <c r="E11303" s="56"/>
      <c r="F11303" s="56"/>
    </row>
    <row r="11304" spans="1:6" x14ac:dyDescent="0.25">
      <c r="A11304" s="56">
        <v>40524</v>
      </c>
      <c r="E11304" s="56"/>
      <c r="F11304" s="56"/>
    </row>
    <row r="11305" spans="1:6" x14ac:dyDescent="0.25">
      <c r="A11305" s="56">
        <v>40525</v>
      </c>
      <c r="E11305" s="56"/>
      <c r="F11305" s="56"/>
    </row>
    <row r="11306" spans="1:6" x14ac:dyDescent="0.25">
      <c r="A11306" s="56">
        <v>40526</v>
      </c>
      <c r="E11306" s="56"/>
      <c r="F11306" s="56"/>
    </row>
    <row r="11307" spans="1:6" x14ac:dyDescent="0.25">
      <c r="A11307" s="56">
        <v>40527</v>
      </c>
      <c r="E11307" s="56"/>
      <c r="F11307" s="56"/>
    </row>
    <row r="11308" spans="1:6" x14ac:dyDescent="0.25">
      <c r="A11308" s="56">
        <v>40528</v>
      </c>
      <c r="E11308" s="56"/>
      <c r="F11308" s="56"/>
    </row>
    <row r="11309" spans="1:6" x14ac:dyDescent="0.25">
      <c r="A11309" s="56">
        <v>40529</v>
      </c>
      <c r="E11309" s="56"/>
      <c r="F11309" s="56"/>
    </row>
    <row r="11310" spans="1:6" x14ac:dyDescent="0.25">
      <c r="A11310" s="56">
        <v>40530</v>
      </c>
      <c r="E11310" s="56"/>
      <c r="F11310" s="56"/>
    </row>
    <row r="11311" spans="1:6" x14ac:dyDescent="0.25">
      <c r="A11311" s="56">
        <v>40531</v>
      </c>
      <c r="E11311" s="56"/>
      <c r="F11311" s="56"/>
    </row>
    <row r="11312" spans="1:6" x14ac:dyDescent="0.25">
      <c r="A11312" s="56">
        <v>40532</v>
      </c>
      <c r="E11312" s="56"/>
      <c r="F11312" s="56"/>
    </row>
    <row r="11313" spans="1:6" x14ac:dyDescent="0.25">
      <c r="A11313" s="56">
        <v>40533</v>
      </c>
      <c r="E11313" s="56"/>
      <c r="F11313" s="56"/>
    </row>
    <row r="11314" spans="1:6" x14ac:dyDescent="0.25">
      <c r="A11314" s="56">
        <v>40534</v>
      </c>
      <c r="E11314" s="56"/>
      <c r="F11314" s="56"/>
    </row>
    <row r="11315" spans="1:6" x14ac:dyDescent="0.25">
      <c r="A11315" s="56">
        <v>40535</v>
      </c>
      <c r="E11315" s="56"/>
      <c r="F11315" s="56"/>
    </row>
    <row r="11316" spans="1:6" x14ac:dyDescent="0.25">
      <c r="A11316" s="56">
        <v>40536</v>
      </c>
      <c r="E11316" s="56"/>
      <c r="F11316" s="56"/>
    </row>
    <row r="11317" spans="1:6" x14ac:dyDescent="0.25">
      <c r="A11317" s="56">
        <v>40537</v>
      </c>
      <c r="E11317" s="56"/>
      <c r="F11317" s="56"/>
    </row>
    <row r="11318" spans="1:6" x14ac:dyDescent="0.25">
      <c r="A11318" s="56">
        <v>40538</v>
      </c>
      <c r="E11318" s="56"/>
      <c r="F11318" s="56"/>
    </row>
    <row r="11319" spans="1:6" x14ac:dyDescent="0.25">
      <c r="A11319" s="56">
        <v>40539</v>
      </c>
      <c r="E11319" s="56"/>
      <c r="F11319" s="56"/>
    </row>
    <row r="11320" spans="1:6" x14ac:dyDescent="0.25">
      <c r="A11320" s="56">
        <v>40540</v>
      </c>
      <c r="E11320" s="56"/>
      <c r="F11320" s="56"/>
    </row>
    <row r="11321" spans="1:6" x14ac:dyDescent="0.25">
      <c r="A11321" s="56">
        <v>40541</v>
      </c>
      <c r="E11321" s="56"/>
      <c r="F11321" s="56"/>
    </row>
    <row r="11322" spans="1:6" x14ac:dyDescent="0.25">
      <c r="A11322" s="56">
        <v>40542</v>
      </c>
      <c r="E11322" s="56"/>
      <c r="F11322" s="56"/>
    </row>
    <row r="11323" spans="1:6" x14ac:dyDescent="0.25">
      <c r="A11323" s="56">
        <v>40543</v>
      </c>
      <c r="E11323" s="56"/>
      <c r="F11323" s="56"/>
    </row>
    <row r="11324" spans="1:6" x14ac:dyDescent="0.25">
      <c r="A11324" s="56">
        <v>40544</v>
      </c>
      <c r="E11324" s="56"/>
      <c r="F11324" s="56"/>
    </row>
    <row r="11325" spans="1:6" x14ac:dyDescent="0.25">
      <c r="A11325" s="56">
        <v>40545</v>
      </c>
      <c r="E11325" s="56"/>
      <c r="F11325" s="56"/>
    </row>
    <row r="11326" spans="1:6" x14ac:dyDescent="0.25">
      <c r="A11326" s="56">
        <v>40546</v>
      </c>
      <c r="E11326" s="56"/>
      <c r="F11326" s="56"/>
    </row>
    <row r="11327" spans="1:6" x14ac:dyDescent="0.25">
      <c r="A11327" s="56">
        <v>40547</v>
      </c>
      <c r="E11327" s="56"/>
      <c r="F11327" s="56"/>
    </row>
    <row r="11328" spans="1:6" x14ac:dyDescent="0.25">
      <c r="A11328" s="56">
        <v>40548</v>
      </c>
      <c r="E11328" s="56"/>
      <c r="F11328" s="56"/>
    </row>
    <row r="11329" spans="1:6" x14ac:dyDescent="0.25">
      <c r="A11329" s="56">
        <v>40549</v>
      </c>
      <c r="E11329" s="56"/>
      <c r="F11329" s="56"/>
    </row>
    <row r="11330" spans="1:6" x14ac:dyDescent="0.25">
      <c r="A11330" s="56">
        <v>40550</v>
      </c>
      <c r="E11330" s="56"/>
      <c r="F11330" s="56"/>
    </row>
    <row r="11331" spans="1:6" x14ac:dyDescent="0.25">
      <c r="A11331" s="56">
        <v>40551</v>
      </c>
      <c r="E11331" s="56"/>
      <c r="F11331" s="56"/>
    </row>
    <row r="11332" spans="1:6" x14ac:dyDescent="0.25">
      <c r="A11332" s="56">
        <v>40552</v>
      </c>
      <c r="E11332" s="56"/>
      <c r="F11332" s="56"/>
    </row>
    <row r="11333" spans="1:6" x14ac:dyDescent="0.25">
      <c r="A11333" s="56">
        <v>40553</v>
      </c>
      <c r="E11333" s="56"/>
      <c r="F11333" s="56"/>
    </row>
    <row r="11334" spans="1:6" x14ac:dyDescent="0.25">
      <c r="A11334" s="56">
        <v>40554</v>
      </c>
      <c r="E11334" s="56"/>
      <c r="F11334" s="56"/>
    </row>
    <row r="11335" spans="1:6" x14ac:dyDescent="0.25">
      <c r="A11335" s="56">
        <v>40555</v>
      </c>
      <c r="E11335" s="56"/>
      <c r="F11335" s="56"/>
    </row>
    <row r="11336" spans="1:6" x14ac:dyDescent="0.25">
      <c r="A11336" s="56">
        <v>40556</v>
      </c>
      <c r="E11336" s="56"/>
      <c r="F11336" s="56"/>
    </row>
    <row r="11337" spans="1:6" x14ac:dyDescent="0.25">
      <c r="A11337" s="56">
        <v>40557</v>
      </c>
      <c r="E11337" s="56"/>
      <c r="F11337" s="56"/>
    </row>
    <row r="11338" spans="1:6" x14ac:dyDescent="0.25">
      <c r="A11338" s="56">
        <v>40558</v>
      </c>
      <c r="E11338" s="56"/>
      <c r="F11338" s="56"/>
    </row>
    <row r="11339" spans="1:6" x14ac:dyDescent="0.25">
      <c r="A11339" s="56">
        <v>40559</v>
      </c>
      <c r="E11339" s="56"/>
      <c r="F11339" s="56"/>
    </row>
    <row r="11340" spans="1:6" x14ac:dyDescent="0.25">
      <c r="A11340" s="56">
        <v>40560</v>
      </c>
      <c r="E11340" s="56"/>
      <c r="F11340" s="56"/>
    </row>
    <row r="11341" spans="1:6" x14ac:dyDescent="0.25">
      <c r="A11341" s="56">
        <v>40561</v>
      </c>
      <c r="E11341" s="56"/>
      <c r="F11341" s="56"/>
    </row>
    <row r="11342" spans="1:6" x14ac:dyDescent="0.25">
      <c r="A11342" s="56">
        <v>40562</v>
      </c>
      <c r="E11342" s="56"/>
      <c r="F11342" s="56"/>
    </row>
    <row r="11343" spans="1:6" x14ac:dyDescent="0.25">
      <c r="A11343" s="56">
        <v>40563</v>
      </c>
      <c r="E11343" s="56"/>
      <c r="F11343" s="56"/>
    </row>
    <row r="11344" spans="1:6" x14ac:dyDescent="0.25">
      <c r="A11344" s="56">
        <v>40564</v>
      </c>
      <c r="E11344" s="56"/>
      <c r="F11344" s="56"/>
    </row>
    <row r="11345" spans="1:6" x14ac:dyDescent="0.25">
      <c r="A11345" s="56">
        <v>40565</v>
      </c>
      <c r="E11345" s="56"/>
      <c r="F11345" s="56"/>
    </row>
    <row r="11346" spans="1:6" x14ac:dyDescent="0.25">
      <c r="A11346" s="56">
        <v>40566</v>
      </c>
      <c r="E11346" s="56"/>
      <c r="F11346" s="56"/>
    </row>
    <row r="11347" spans="1:6" x14ac:dyDescent="0.25">
      <c r="A11347" s="56">
        <v>40567</v>
      </c>
      <c r="E11347" s="56"/>
      <c r="F11347" s="56"/>
    </row>
    <row r="11348" spans="1:6" x14ac:dyDescent="0.25">
      <c r="A11348" s="56">
        <v>40568</v>
      </c>
      <c r="E11348" s="56"/>
      <c r="F11348" s="56"/>
    </row>
    <row r="11349" spans="1:6" x14ac:dyDescent="0.25">
      <c r="A11349" s="56">
        <v>40569</v>
      </c>
      <c r="E11349" s="56"/>
      <c r="F11349" s="56"/>
    </row>
    <row r="11350" spans="1:6" x14ac:dyDescent="0.25">
      <c r="A11350" s="56">
        <v>40570</v>
      </c>
      <c r="E11350" s="56"/>
      <c r="F11350" s="56"/>
    </row>
    <row r="11351" spans="1:6" x14ac:dyDescent="0.25">
      <c r="A11351" s="56">
        <v>40571</v>
      </c>
      <c r="E11351" s="56"/>
      <c r="F11351" s="56"/>
    </row>
    <row r="11352" spans="1:6" x14ac:dyDescent="0.25">
      <c r="A11352" s="56">
        <v>40572</v>
      </c>
      <c r="E11352" s="56"/>
      <c r="F11352" s="56"/>
    </row>
    <row r="11353" spans="1:6" x14ac:dyDescent="0.25">
      <c r="A11353" s="56">
        <v>40573</v>
      </c>
      <c r="E11353" s="56"/>
      <c r="F11353" s="56"/>
    </row>
    <row r="11354" spans="1:6" x14ac:dyDescent="0.25">
      <c r="A11354" s="56">
        <v>40574</v>
      </c>
      <c r="E11354" s="56"/>
      <c r="F11354" s="56"/>
    </row>
    <row r="11355" spans="1:6" x14ac:dyDescent="0.25">
      <c r="A11355" s="56">
        <v>40575</v>
      </c>
      <c r="E11355" s="56"/>
      <c r="F11355" s="56"/>
    </row>
    <row r="11356" spans="1:6" x14ac:dyDescent="0.25">
      <c r="A11356" s="56">
        <v>40576</v>
      </c>
      <c r="E11356" s="56"/>
      <c r="F11356" s="56"/>
    </row>
    <row r="11357" spans="1:6" x14ac:dyDescent="0.25">
      <c r="A11357" s="56">
        <v>40577</v>
      </c>
      <c r="E11357" s="56"/>
      <c r="F11357" s="56"/>
    </row>
    <row r="11358" spans="1:6" x14ac:dyDescent="0.25">
      <c r="A11358" s="56">
        <v>40578</v>
      </c>
      <c r="E11358" s="56"/>
      <c r="F11358" s="56"/>
    </row>
    <row r="11359" spans="1:6" x14ac:dyDescent="0.25">
      <c r="A11359" s="56">
        <v>40579</v>
      </c>
      <c r="E11359" s="56"/>
      <c r="F11359" s="56"/>
    </row>
    <row r="11360" spans="1:6" x14ac:dyDescent="0.25">
      <c r="A11360" s="56">
        <v>40580</v>
      </c>
      <c r="E11360" s="56"/>
      <c r="F11360" s="56"/>
    </row>
    <row r="11361" spans="1:6" x14ac:dyDescent="0.25">
      <c r="A11361" s="56">
        <v>40581</v>
      </c>
      <c r="E11361" s="56"/>
      <c r="F11361" s="56"/>
    </row>
    <row r="11362" spans="1:6" x14ac:dyDescent="0.25">
      <c r="A11362" s="56">
        <v>40582</v>
      </c>
      <c r="E11362" s="56"/>
      <c r="F11362" s="56"/>
    </row>
    <row r="11363" spans="1:6" x14ac:dyDescent="0.25">
      <c r="A11363" s="56">
        <v>40583</v>
      </c>
      <c r="E11363" s="56"/>
      <c r="F11363" s="56"/>
    </row>
    <row r="11364" spans="1:6" x14ac:dyDescent="0.25">
      <c r="A11364" s="56">
        <v>40584</v>
      </c>
      <c r="E11364" s="56"/>
      <c r="F11364" s="56"/>
    </row>
    <row r="11365" spans="1:6" x14ac:dyDescent="0.25">
      <c r="A11365" s="56">
        <v>40585</v>
      </c>
      <c r="E11365" s="56"/>
      <c r="F11365" s="56"/>
    </row>
    <row r="11366" spans="1:6" x14ac:dyDescent="0.25">
      <c r="A11366" s="56">
        <v>40586</v>
      </c>
      <c r="E11366" s="56"/>
      <c r="F11366" s="56"/>
    </row>
    <row r="11367" spans="1:6" x14ac:dyDescent="0.25">
      <c r="A11367" s="56">
        <v>40587</v>
      </c>
      <c r="E11367" s="56"/>
      <c r="F11367" s="56"/>
    </row>
    <row r="11368" spans="1:6" x14ac:dyDescent="0.25">
      <c r="A11368" s="56">
        <v>40588</v>
      </c>
      <c r="E11368" s="56"/>
      <c r="F11368" s="56"/>
    </row>
    <row r="11369" spans="1:6" x14ac:dyDescent="0.25">
      <c r="A11369" s="56">
        <v>40589</v>
      </c>
      <c r="E11369" s="56"/>
      <c r="F11369" s="56"/>
    </row>
    <row r="11370" spans="1:6" x14ac:dyDescent="0.25">
      <c r="A11370" s="56">
        <v>40590</v>
      </c>
      <c r="E11370" s="56"/>
      <c r="F11370" s="56"/>
    </row>
    <row r="11371" spans="1:6" x14ac:dyDescent="0.25">
      <c r="A11371" s="56">
        <v>40591</v>
      </c>
      <c r="E11371" s="56"/>
      <c r="F11371" s="56"/>
    </row>
    <row r="11372" spans="1:6" x14ac:dyDescent="0.25">
      <c r="A11372" s="56">
        <v>40592</v>
      </c>
      <c r="E11372" s="56"/>
      <c r="F11372" s="56"/>
    </row>
    <row r="11373" spans="1:6" x14ac:dyDescent="0.25">
      <c r="A11373" s="56">
        <v>40593</v>
      </c>
      <c r="E11373" s="56"/>
      <c r="F11373" s="56"/>
    </row>
    <row r="11374" spans="1:6" x14ac:dyDescent="0.25">
      <c r="A11374" s="56">
        <v>40594</v>
      </c>
      <c r="E11374" s="56"/>
      <c r="F11374" s="56"/>
    </row>
    <row r="11375" spans="1:6" x14ac:dyDescent="0.25">
      <c r="A11375" s="56">
        <v>40595</v>
      </c>
      <c r="E11375" s="56"/>
      <c r="F11375" s="56"/>
    </row>
    <row r="11376" spans="1:6" x14ac:dyDescent="0.25">
      <c r="A11376" s="56">
        <v>40596</v>
      </c>
      <c r="E11376" s="56"/>
      <c r="F11376" s="56"/>
    </row>
    <row r="11377" spans="1:6" x14ac:dyDescent="0.25">
      <c r="A11377" s="56">
        <v>40597</v>
      </c>
      <c r="E11377" s="56"/>
      <c r="F11377" s="56"/>
    </row>
    <row r="11378" spans="1:6" x14ac:dyDescent="0.25">
      <c r="A11378" s="56">
        <v>40598</v>
      </c>
      <c r="E11378" s="56"/>
      <c r="F11378" s="56"/>
    </row>
    <row r="11379" spans="1:6" x14ac:dyDescent="0.25">
      <c r="A11379" s="56">
        <v>40599</v>
      </c>
      <c r="E11379" s="56"/>
      <c r="F11379" s="56"/>
    </row>
    <row r="11380" spans="1:6" x14ac:dyDescent="0.25">
      <c r="A11380" s="56">
        <v>40600</v>
      </c>
      <c r="E11380" s="56"/>
      <c r="F11380" s="56"/>
    </row>
    <row r="11381" spans="1:6" x14ac:dyDescent="0.25">
      <c r="A11381" s="56">
        <v>40601</v>
      </c>
      <c r="E11381" s="56"/>
      <c r="F11381" s="56"/>
    </row>
    <row r="11382" spans="1:6" x14ac:dyDescent="0.25">
      <c r="A11382" s="56">
        <v>40602</v>
      </c>
      <c r="E11382" s="56"/>
      <c r="F11382" s="56"/>
    </row>
    <row r="11383" spans="1:6" x14ac:dyDescent="0.25">
      <c r="A11383" s="56">
        <v>40603</v>
      </c>
      <c r="E11383" s="56"/>
      <c r="F11383" s="56"/>
    </row>
    <row r="11384" spans="1:6" x14ac:dyDescent="0.25">
      <c r="A11384" s="56">
        <v>40604</v>
      </c>
      <c r="E11384" s="56"/>
      <c r="F11384" s="56"/>
    </row>
    <row r="11385" spans="1:6" x14ac:dyDescent="0.25">
      <c r="A11385" s="56">
        <v>40605</v>
      </c>
      <c r="E11385" s="56"/>
      <c r="F11385" s="56"/>
    </row>
    <row r="11386" spans="1:6" x14ac:dyDescent="0.25">
      <c r="A11386" s="56">
        <v>40606</v>
      </c>
      <c r="E11386" s="56"/>
      <c r="F11386" s="56"/>
    </row>
    <row r="11387" spans="1:6" x14ac:dyDescent="0.25">
      <c r="A11387" s="56">
        <v>40607</v>
      </c>
      <c r="E11387" s="56"/>
      <c r="F11387" s="56"/>
    </row>
    <row r="11388" spans="1:6" x14ac:dyDescent="0.25">
      <c r="A11388" s="56">
        <v>40608</v>
      </c>
      <c r="E11388" s="56"/>
      <c r="F11388" s="56"/>
    </row>
    <row r="11389" spans="1:6" x14ac:dyDescent="0.25">
      <c r="A11389" s="56">
        <v>40609</v>
      </c>
      <c r="E11389" s="56"/>
      <c r="F11389" s="56"/>
    </row>
    <row r="11390" spans="1:6" x14ac:dyDescent="0.25">
      <c r="A11390" s="56">
        <v>40610</v>
      </c>
      <c r="E11390" s="56"/>
      <c r="F11390" s="56"/>
    </row>
    <row r="11391" spans="1:6" x14ac:dyDescent="0.25">
      <c r="A11391" s="56">
        <v>40611</v>
      </c>
      <c r="E11391" s="56"/>
      <c r="F11391" s="56"/>
    </row>
    <row r="11392" spans="1:6" x14ac:dyDescent="0.25">
      <c r="A11392" s="56">
        <v>40612</v>
      </c>
      <c r="E11392" s="56"/>
      <c r="F11392" s="56"/>
    </row>
    <row r="11393" spans="1:6" x14ac:dyDescent="0.25">
      <c r="A11393" s="56">
        <v>40613</v>
      </c>
      <c r="E11393" s="56"/>
      <c r="F11393" s="56"/>
    </row>
    <row r="11394" spans="1:6" x14ac:dyDescent="0.25">
      <c r="A11394" s="56">
        <v>40614</v>
      </c>
      <c r="E11394" s="56"/>
      <c r="F11394" s="56"/>
    </row>
    <row r="11395" spans="1:6" x14ac:dyDescent="0.25">
      <c r="A11395" s="56">
        <v>40615</v>
      </c>
      <c r="E11395" s="56"/>
      <c r="F11395" s="56"/>
    </row>
    <row r="11396" spans="1:6" x14ac:dyDescent="0.25">
      <c r="A11396" s="56">
        <v>40616</v>
      </c>
      <c r="E11396" s="56"/>
      <c r="F11396" s="56"/>
    </row>
    <row r="11397" spans="1:6" x14ac:dyDescent="0.25">
      <c r="A11397" s="56">
        <v>40617</v>
      </c>
      <c r="E11397" s="56"/>
      <c r="F11397" s="56"/>
    </row>
    <row r="11398" spans="1:6" x14ac:dyDescent="0.25">
      <c r="A11398" s="56">
        <v>40618</v>
      </c>
      <c r="E11398" s="56"/>
      <c r="F11398" s="56"/>
    </row>
    <row r="11399" spans="1:6" x14ac:dyDescent="0.25">
      <c r="A11399" s="56">
        <v>40619</v>
      </c>
      <c r="E11399" s="56"/>
      <c r="F11399" s="56"/>
    </row>
    <row r="11400" spans="1:6" x14ac:dyDescent="0.25">
      <c r="A11400" s="56">
        <v>40620</v>
      </c>
      <c r="E11400" s="56"/>
      <c r="F11400" s="56"/>
    </row>
    <row r="11401" spans="1:6" x14ac:dyDescent="0.25">
      <c r="A11401" s="56">
        <v>40621</v>
      </c>
      <c r="E11401" s="56"/>
      <c r="F11401" s="56"/>
    </row>
    <row r="11402" spans="1:6" x14ac:dyDescent="0.25">
      <c r="A11402" s="56">
        <v>40622</v>
      </c>
      <c r="E11402" s="56"/>
      <c r="F11402" s="56"/>
    </row>
    <row r="11403" spans="1:6" x14ac:dyDescent="0.25">
      <c r="A11403" s="56">
        <v>40623</v>
      </c>
      <c r="E11403" s="56"/>
      <c r="F11403" s="56"/>
    </row>
    <row r="11404" spans="1:6" x14ac:dyDescent="0.25">
      <c r="A11404" s="56">
        <v>40624</v>
      </c>
      <c r="E11404" s="56"/>
      <c r="F11404" s="56"/>
    </row>
    <row r="11405" spans="1:6" x14ac:dyDescent="0.25">
      <c r="A11405" s="56">
        <v>40625</v>
      </c>
      <c r="E11405" s="56"/>
      <c r="F11405" s="56"/>
    </row>
    <row r="11406" spans="1:6" x14ac:dyDescent="0.25">
      <c r="A11406" s="56">
        <v>40626</v>
      </c>
      <c r="E11406" s="56"/>
      <c r="F11406" s="56"/>
    </row>
    <row r="11407" spans="1:6" x14ac:dyDescent="0.25">
      <c r="A11407" s="56">
        <v>40627</v>
      </c>
      <c r="E11407" s="56"/>
      <c r="F11407" s="56"/>
    </row>
    <row r="11408" spans="1:6" x14ac:dyDescent="0.25">
      <c r="A11408" s="56">
        <v>40628</v>
      </c>
      <c r="E11408" s="56"/>
      <c r="F11408" s="56"/>
    </row>
    <row r="11409" spans="1:6" x14ac:dyDescent="0.25">
      <c r="A11409" s="56">
        <v>40629</v>
      </c>
      <c r="E11409" s="56"/>
      <c r="F11409" s="56"/>
    </row>
    <row r="11410" spans="1:6" x14ac:dyDescent="0.25">
      <c r="A11410" s="56">
        <v>40630</v>
      </c>
      <c r="E11410" s="56"/>
      <c r="F11410" s="56"/>
    </row>
    <row r="11411" spans="1:6" x14ac:dyDescent="0.25">
      <c r="A11411" s="56">
        <v>40631</v>
      </c>
      <c r="E11411" s="56"/>
      <c r="F11411" s="56"/>
    </row>
    <row r="11412" spans="1:6" x14ac:dyDescent="0.25">
      <c r="A11412" s="56">
        <v>40632</v>
      </c>
      <c r="E11412" s="56"/>
      <c r="F11412" s="56"/>
    </row>
    <row r="11413" spans="1:6" x14ac:dyDescent="0.25">
      <c r="A11413" s="56">
        <v>40633</v>
      </c>
      <c r="E11413" s="56"/>
      <c r="F11413" s="56"/>
    </row>
    <row r="11414" spans="1:6" x14ac:dyDescent="0.25">
      <c r="A11414" s="56">
        <v>40634</v>
      </c>
      <c r="E11414" s="56"/>
      <c r="F11414" s="56"/>
    </row>
    <row r="11415" spans="1:6" x14ac:dyDescent="0.25">
      <c r="A11415" s="56">
        <v>40635</v>
      </c>
      <c r="E11415" s="56"/>
      <c r="F11415" s="56"/>
    </row>
    <row r="11416" spans="1:6" x14ac:dyDescent="0.25">
      <c r="A11416" s="56">
        <v>40636</v>
      </c>
      <c r="E11416" s="56"/>
      <c r="F11416" s="56"/>
    </row>
    <row r="11417" spans="1:6" x14ac:dyDescent="0.25">
      <c r="A11417" s="56">
        <v>40637</v>
      </c>
      <c r="E11417" s="56"/>
      <c r="F11417" s="56"/>
    </row>
    <row r="11418" spans="1:6" x14ac:dyDescent="0.25">
      <c r="A11418" s="56">
        <v>40638</v>
      </c>
      <c r="E11418" s="56"/>
      <c r="F11418" s="56"/>
    </row>
    <row r="11419" spans="1:6" x14ac:dyDescent="0.25">
      <c r="A11419" s="56">
        <v>40639</v>
      </c>
      <c r="E11419" s="56"/>
      <c r="F11419" s="56"/>
    </row>
    <row r="11420" spans="1:6" x14ac:dyDescent="0.25">
      <c r="A11420" s="56">
        <v>40640</v>
      </c>
      <c r="E11420" s="56"/>
      <c r="F11420" s="56"/>
    </row>
    <row r="11421" spans="1:6" x14ac:dyDescent="0.25">
      <c r="A11421" s="56">
        <v>40641</v>
      </c>
      <c r="E11421" s="56"/>
      <c r="F11421" s="56"/>
    </row>
    <row r="11422" spans="1:6" x14ac:dyDescent="0.25">
      <c r="A11422" s="56">
        <v>40642</v>
      </c>
      <c r="E11422" s="56"/>
      <c r="F11422" s="56"/>
    </row>
    <row r="11423" spans="1:6" x14ac:dyDescent="0.25">
      <c r="A11423" s="56">
        <v>40643</v>
      </c>
      <c r="E11423" s="56"/>
      <c r="F11423" s="56"/>
    </row>
    <row r="11424" spans="1:6" x14ac:dyDescent="0.25">
      <c r="A11424" s="56">
        <v>40644</v>
      </c>
      <c r="E11424" s="56"/>
      <c r="F11424" s="56"/>
    </row>
    <row r="11425" spans="1:6" x14ac:dyDescent="0.25">
      <c r="A11425" s="56">
        <v>40645</v>
      </c>
      <c r="E11425" s="56"/>
      <c r="F11425" s="56"/>
    </row>
    <row r="11426" spans="1:6" x14ac:dyDescent="0.25">
      <c r="A11426" s="56">
        <v>40646</v>
      </c>
      <c r="E11426" s="56"/>
      <c r="F11426" s="56"/>
    </row>
    <row r="11427" spans="1:6" x14ac:dyDescent="0.25">
      <c r="A11427" s="56">
        <v>40647</v>
      </c>
      <c r="E11427" s="56"/>
      <c r="F11427" s="56"/>
    </row>
    <row r="11428" spans="1:6" x14ac:dyDescent="0.25">
      <c r="A11428" s="56">
        <v>40648</v>
      </c>
      <c r="E11428" s="56"/>
      <c r="F11428" s="56"/>
    </row>
    <row r="11429" spans="1:6" x14ac:dyDescent="0.25">
      <c r="A11429" s="56">
        <v>40649</v>
      </c>
      <c r="E11429" s="56"/>
      <c r="F11429" s="56"/>
    </row>
    <row r="11430" spans="1:6" x14ac:dyDescent="0.25">
      <c r="A11430" s="56">
        <v>40650</v>
      </c>
      <c r="E11430" s="56"/>
      <c r="F11430" s="56"/>
    </row>
    <row r="11431" spans="1:6" x14ac:dyDescent="0.25">
      <c r="A11431" s="56">
        <v>40651</v>
      </c>
      <c r="E11431" s="56"/>
      <c r="F11431" s="56"/>
    </row>
    <row r="11432" spans="1:6" x14ac:dyDescent="0.25">
      <c r="A11432" s="56">
        <v>40652</v>
      </c>
      <c r="E11432" s="56"/>
      <c r="F11432" s="56"/>
    </row>
    <row r="11433" spans="1:6" x14ac:dyDescent="0.25">
      <c r="A11433" s="56">
        <v>40653</v>
      </c>
      <c r="E11433" s="56"/>
      <c r="F11433" s="56"/>
    </row>
    <row r="11434" spans="1:6" x14ac:dyDescent="0.25">
      <c r="A11434" s="56">
        <v>40654</v>
      </c>
      <c r="E11434" s="56"/>
      <c r="F11434" s="56"/>
    </row>
    <row r="11435" spans="1:6" x14ac:dyDescent="0.25">
      <c r="A11435" s="56">
        <v>40655</v>
      </c>
      <c r="E11435" s="56"/>
      <c r="F11435" s="56"/>
    </row>
    <row r="11436" spans="1:6" x14ac:dyDescent="0.25">
      <c r="A11436" s="56">
        <v>40656</v>
      </c>
      <c r="E11436" s="56"/>
      <c r="F11436" s="56"/>
    </row>
    <row r="11437" spans="1:6" x14ac:dyDescent="0.25">
      <c r="A11437" s="56">
        <v>40657</v>
      </c>
      <c r="E11437" s="56"/>
      <c r="F11437" s="56"/>
    </row>
    <row r="11438" spans="1:6" x14ac:dyDescent="0.25">
      <c r="A11438" s="56">
        <v>40658</v>
      </c>
      <c r="E11438" s="56"/>
      <c r="F11438" s="56"/>
    </row>
    <row r="11439" spans="1:6" x14ac:dyDescent="0.25">
      <c r="A11439" s="56">
        <v>40659</v>
      </c>
      <c r="E11439" s="56"/>
      <c r="F11439" s="56"/>
    </row>
    <row r="11440" spans="1:6" x14ac:dyDescent="0.25">
      <c r="A11440" s="56">
        <v>40660</v>
      </c>
      <c r="E11440" s="56"/>
      <c r="F11440" s="56"/>
    </row>
    <row r="11441" spans="1:6" x14ac:dyDescent="0.25">
      <c r="A11441" s="56">
        <v>40661</v>
      </c>
      <c r="E11441" s="56"/>
      <c r="F11441" s="56"/>
    </row>
    <row r="11442" spans="1:6" x14ac:dyDescent="0.25">
      <c r="A11442" s="56">
        <v>40662</v>
      </c>
      <c r="E11442" s="56"/>
      <c r="F11442" s="56"/>
    </row>
    <row r="11443" spans="1:6" x14ac:dyDescent="0.25">
      <c r="A11443" s="56">
        <v>40663</v>
      </c>
      <c r="E11443" s="56"/>
      <c r="F11443" s="56"/>
    </row>
    <row r="11444" spans="1:6" x14ac:dyDescent="0.25">
      <c r="A11444" s="56">
        <v>40664</v>
      </c>
      <c r="E11444" s="56"/>
      <c r="F11444" s="56"/>
    </row>
    <row r="11445" spans="1:6" x14ac:dyDescent="0.25">
      <c r="A11445" s="56">
        <v>40665</v>
      </c>
      <c r="E11445" s="56"/>
      <c r="F11445" s="56"/>
    </row>
    <row r="11446" spans="1:6" x14ac:dyDescent="0.25">
      <c r="A11446" s="56">
        <v>40666</v>
      </c>
      <c r="E11446" s="56"/>
      <c r="F11446" s="56"/>
    </row>
    <row r="11447" spans="1:6" x14ac:dyDescent="0.25">
      <c r="A11447" s="56">
        <v>40667</v>
      </c>
      <c r="E11447" s="56"/>
      <c r="F11447" s="56"/>
    </row>
    <row r="11448" spans="1:6" x14ac:dyDescent="0.25">
      <c r="A11448" s="56">
        <v>40668</v>
      </c>
      <c r="E11448" s="56"/>
      <c r="F11448" s="56"/>
    </row>
    <row r="11449" spans="1:6" x14ac:dyDescent="0.25">
      <c r="A11449" s="56">
        <v>40669</v>
      </c>
      <c r="E11449" s="56"/>
      <c r="F11449" s="56"/>
    </row>
    <row r="11450" spans="1:6" x14ac:dyDescent="0.25">
      <c r="A11450" s="56">
        <v>40670</v>
      </c>
      <c r="E11450" s="56"/>
      <c r="F11450" s="56"/>
    </row>
    <row r="11451" spans="1:6" x14ac:dyDescent="0.25">
      <c r="A11451" s="56">
        <v>40671</v>
      </c>
      <c r="E11451" s="56"/>
      <c r="F11451" s="56"/>
    </row>
    <row r="11452" spans="1:6" x14ac:dyDescent="0.25">
      <c r="A11452" s="56">
        <v>40672</v>
      </c>
      <c r="E11452" s="56"/>
      <c r="F11452" s="56"/>
    </row>
    <row r="11453" spans="1:6" x14ac:dyDescent="0.25">
      <c r="A11453" s="56">
        <v>40673</v>
      </c>
      <c r="E11453" s="56"/>
      <c r="F11453" s="56"/>
    </row>
    <row r="11454" spans="1:6" x14ac:dyDescent="0.25">
      <c r="A11454" s="56">
        <v>40674</v>
      </c>
      <c r="E11454" s="56"/>
      <c r="F11454" s="56"/>
    </row>
    <row r="11455" spans="1:6" x14ac:dyDescent="0.25">
      <c r="A11455" s="56">
        <v>40675</v>
      </c>
      <c r="E11455" s="56"/>
      <c r="F11455" s="56"/>
    </row>
    <row r="11456" spans="1:6" x14ac:dyDescent="0.25">
      <c r="A11456" s="56">
        <v>40676</v>
      </c>
      <c r="E11456" s="56"/>
      <c r="F11456" s="56"/>
    </row>
    <row r="11457" spans="1:6" x14ac:dyDescent="0.25">
      <c r="A11457" s="56">
        <v>40677</v>
      </c>
      <c r="E11457" s="56"/>
      <c r="F11457" s="56"/>
    </row>
    <row r="11458" spans="1:6" x14ac:dyDescent="0.25">
      <c r="A11458" s="56">
        <v>40678</v>
      </c>
      <c r="E11458" s="56"/>
      <c r="F11458" s="56"/>
    </row>
    <row r="11459" spans="1:6" x14ac:dyDescent="0.25">
      <c r="A11459" s="56">
        <v>40679</v>
      </c>
      <c r="E11459" s="56"/>
      <c r="F11459" s="56"/>
    </row>
    <row r="11460" spans="1:6" x14ac:dyDescent="0.25">
      <c r="A11460" s="56">
        <v>40680</v>
      </c>
      <c r="E11460" s="56"/>
      <c r="F11460" s="56"/>
    </row>
    <row r="11461" spans="1:6" x14ac:dyDescent="0.25">
      <c r="A11461" s="56">
        <v>40681</v>
      </c>
      <c r="E11461" s="56"/>
      <c r="F11461" s="56"/>
    </row>
    <row r="11462" spans="1:6" x14ac:dyDescent="0.25">
      <c r="A11462" s="56">
        <v>40682</v>
      </c>
      <c r="E11462" s="56"/>
      <c r="F11462" s="56"/>
    </row>
    <row r="11463" spans="1:6" x14ac:dyDescent="0.25">
      <c r="A11463" s="56">
        <v>40683</v>
      </c>
      <c r="E11463" s="56"/>
      <c r="F11463" s="56"/>
    </row>
    <row r="11464" spans="1:6" x14ac:dyDescent="0.25">
      <c r="A11464" s="56">
        <v>40684</v>
      </c>
      <c r="E11464" s="56"/>
      <c r="F11464" s="56"/>
    </row>
    <row r="11465" spans="1:6" x14ac:dyDescent="0.25">
      <c r="A11465" s="56">
        <v>40685</v>
      </c>
      <c r="E11465" s="56"/>
      <c r="F11465" s="56"/>
    </row>
    <row r="11466" spans="1:6" x14ac:dyDescent="0.25">
      <c r="A11466" s="56">
        <v>40686</v>
      </c>
      <c r="E11466" s="56"/>
      <c r="F11466" s="56"/>
    </row>
    <row r="11467" spans="1:6" x14ac:dyDescent="0.25">
      <c r="A11467" s="56">
        <v>40687</v>
      </c>
      <c r="E11467" s="56"/>
      <c r="F11467" s="56"/>
    </row>
    <row r="11468" spans="1:6" x14ac:dyDescent="0.25">
      <c r="A11468" s="56">
        <v>40688</v>
      </c>
      <c r="E11468" s="56"/>
      <c r="F11468" s="56"/>
    </row>
    <row r="11469" spans="1:6" x14ac:dyDescent="0.25">
      <c r="A11469" s="56">
        <v>40689</v>
      </c>
      <c r="E11469" s="56"/>
      <c r="F11469" s="56"/>
    </row>
    <row r="11470" spans="1:6" x14ac:dyDescent="0.25">
      <c r="A11470" s="56">
        <v>40690</v>
      </c>
      <c r="E11470" s="56"/>
      <c r="F11470" s="56"/>
    </row>
    <row r="11471" spans="1:6" x14ac:dyDescent="0.25">
      <c r="A11471" s="56">
        <v>40691</v>
      </c>
      <c r="E11471" s="56"/>
      <c r="F11471" s="56"/>
    </row>
    <row r="11472" spans="1:6" x14ac:dyDescent="0.25">
      <c r="A11472" s="56">
        <v>40692</v>
      </c>
      <c r="E11472" s="56"/>
      <c r="F11472" s="56"/>
    </row>
    <row r="11473" spans="1:6" x14ac:dyDescent="0.25">
      <c r="A11473" s="56">
        <v>40693</v>
      </c>
      <c r="E11473" s="56"/>
      <c r="F11473" s="56"/>
    </row>
    <row r="11474" spans="1:6" x14ac:dyDescent="0.25">
      <c r="A11474" s="56">
        <v>40694</v>
      </c>
      <c r="E11474" s="56"/>
      <c r="F11474" s="56"/>
    </row>
    <row r="11475" spans="1:6" x14ac:dyDescent="0.25">
      <c r="A11475" s="56">
        <v>40695</v>
      </c>
      <c r="E11475" s="56"/>
      <c r="F11475" s="56"/>
    </row>
    <row r="11476" spans="1:6" x14ac:dyDescent="0.25">
      <c r="A11476" s="56">
        <v>40696</v>
      </c>
      <c r="E11476" s="56"/>
      <c r="F11476" s="56"/>
    </row>
    <row r="11477" spans="1:6" x14ac:dyDescent="0.25">
      <c r="A11477" s="56">
        <v>40697</v>
      </c>
      <c r="E11477" s="56"/>
      <c r="F11477" s="56"/>
    </row>
    <row r="11478" spans="1:6" x14ac:dyDescent="0.25">
      <c r="A11478" s="56">
        <v>40698</v>
      </c>
      <c r="E11478" s="56"/>
      <c r="F11478" s="56"/>
    </row>
    <row r="11479" spans="1:6" x14ac:dyDescent="0.25">
      <c r="A11479" s="56">
        <v>40699</v>
      </c>
      <c r="E11479" s="56"/>
      <c r="F11479" s="56"/>
    </row>
    <row r="11480" spans="1:6" x14ac:dyDescent="0.25">
      <c r="A11480" s="56">
        <v>40700</v>
      </c>
      <c r="E11480" s="56"/>
      <c r="F11480" s="56"/>
    </row>
    <row r="11481" spans="1:6" x14ac:dyDescent="0.25">
      <c r="A11481" s="56">
        <v>40701</v>
      </c>
      <c r="E11481" s="56"/>
      <c r="F11481" s="56"/>
    </row>
    <row r="11482" spans="1:6" x14ac:dyDescent="0.25">
      <c r="A11482" s="56">
        <v>40702</v>
      </c>
      <c r="E11482" s="56"/>
      <c r="F11482" s="56"/>
    </row>
    <row r="11483" spans="1:6" x14ac:dyDescent="0.25">
      <c r="A11483" s="56">
        <v>40703</v>
      </c>
      <c r="E11483" s="56"/>
      <c r="F11483" s="56"/>
    </row>
    <row r="11484" spans="1:6" x14ac:dyDescent="0.25">
      <c r="A11484" s="56">
        <v>40704</v>
      </c>
      <c r="E11484" s="56"/>
      <c r="F11484" s="56"/>
    </row>
    <row r="11485" spans="1:6" x14ac:dyDescent="0.25">
      <c r="A11485" s="56">
        <v>40705</v>
      </c>
      <c r="E11485" s="56"/>
      <c r="F11485" s="56"/>
    </row>
    <row r="11486" spans="1:6" x14ac:dyDescent="0.25">
      <c r="A11486" s="56">
        <v>40706</v>
      </c>
      <c r="E11486" s="56"/>
      <c r="F11486" s="56"/>
    </row>
    <row r="11487" spans="1:6" x14ac:dyDescent="0.25">
      <c r="A11487" s="56">
        <v>40707</v>
      </c>
      <c r="E11487" s="56"/>
      <c r="F11487" s="56"/>
    </row>
    <row r="11488" spans="1:6" x14ac:dyDescent="0.25">
      <c r="A11488" s="56">
        <v>40708</v>
      </c>
      <c r="E11488" s="56"/>
      <c r="F11488" s="56"/>
    </row>
    <row r="11489" spans="1:6" x14ac:dyDescent="0.25">
      <c r="A11489" s="56">
        <v>40709</v>
      </c>
      <c r="E11489" s="56"/>
      <c r="F11489" s="56"/>
    </row>
    <row r="11490" spans="1:6" x14ac:dyDescent="0.25">
      <c r="A11490" s="56">
        <v>40710</v>
      </c>
      <c r="E11490" s="56"/>
      <c r="F11490" s="56"/>
    </row>
    <row r="11491" spans="1:6" x14ac:dyDescent="0.25">
      <c r="A11491" s="56">
        <v>40711</v>
      </c>
      <c r="E11491" s="56"/>
      <c r="F11491" s="56"/>
    </row>
    <row r="11492" spans="1:6" x14ac:dyDescent="0.25">
      <c r="A11492" s="56">
        <v>40712</v>
      </c>
      <c r="E11492" s="56"/>
      <c r="F11492" s="56"/>
    </row>
    <row r="11493" spans="1:6" x14ac:dyDescent="0.25">
      <c r="A11493" s="56">
        <v>40713</v>
      </c>
      <c r="E11493" s="56"/>
      <c r="F11493" s="56"/>
    </row>
    <row r="11494" spans="1:6" x14ac:dyDescent="0.25">
      <c r="A11494" s="56">
        <v>40714</v>
      </c>
      <c r="E11494" s="56"/>
      <c r="F11494" s="56"/>
    </row>
    <row r="11495" spans="1:6" x14ac:dyDescent="0.25">
      <c r="A11495" s="56">
        <v>40715</v>
      </c>
      <c r="E11495" s="56"/>
      <c r="F11495" s="56"/>
    </row>
    <row r="11496" spans="1:6" x14ac:dyDescent="0.25">
      <c r="A11496" s="56">
        <v>40716</v>
      </c>
      <c r="E11496" s="56"/>
      <c r="F11496" s="56"/>
    </row>
    <row r="11497" spans="1:6" x14ac:dyDescent="0.25">
      <c r="A11497" s="56">
        <v>40717</v>
      </c>
      <c r="E11497" s="56"/>
      <c r="F11497" s="56"/>
    </row>
    <row r="11498" spans="1:6" x14ac:dyDescent="0.25">
      <c r="A11498" s="56">
        <v>40718</v>
      </c>
      <c r="E11498" s="56"/>
      <c r="F11498" s="56"/>
    </row>
    <row r="11499" spans="1:6" x14ac:dyDescent="0.25">
      <c r="A11499" s="56">
        <v>40719</v>
      </c>
      <c r="E11499" s="56"/>
      <c r="F11499" s="56"/>
    </row>
    <row r="11500" spans="1:6" x14ac:dyDescent="0.25">
      <c r="A11500" s="56">
        <v>40720</v>
      </c>
      <c r="E11500" s="56"/>
      <c r="F11500" s="56"/>
    </row>
    <row r="11501" spans="1:6" x14ac:dyDescent="0.25">
      <c r="A11501" s="56">
        <v>40721</v>
      </c>
      <c r="E11501" s="56"/>
      <c r="F11501" s="56"/>
    </row>
    <row r="11502" spans="1:6" x14ac:dyDescent="0.25">
      <c r="A11502" s="56">
        <v>40722</v>
      </c>
      <c r="E11502" s="56"/>
      <c r="F11502" s="56"/>
    </row>
    <row r="11503" spans="1:6" x14ac:dyDescent="0.25">
      <c r="A11503" s="56">
        <v>40723</v>
      </c>
      <c r="E11503" s="56"/>
      <c r="F11503" s="56"/>
    </row>
    <row r="11504" spans="1:6" x14ac:dyDescent="0.25">
      <c r="A11504" s="56">
        <v>40724</v>
      </c>
      <c r="E11504" s="56"/>
      <c r="F11504" s="56"/>
    </row>
    <row r="11505" spans="1:6" x14ac:dyDescent="0.25">
      <c r="A11505" s="56">
        <v>40725</v>
      </c>
      <c r="E11505" s="56"/>
      <c r="F11505" s="56"/>
    </row>
    <row r="11506" spans="1:6" x14ac:dyDescent="0.25">
      <c r="A11506" s="56">
        <v>40726</v>
      </c>
      <c r="E11506" s="56"/>
      <c r="F11506" s="56"/>
    </row>
    <row r="11507" spans="1:6" x14ac:dyDescent="0.25">
      <c r="A11507" s="56">
        <v>40727</v>
      </c>
      <c r="E11507" s="56"/>
      <c r="F11507" s="56"/>
    </row>
    <row r="11508" spans="1:6" x14ac:dyDescent="0.25">
      <c r="A11508" s="56">
        <v>40728</v>
      </c>
      <c r="E11508" s="56"/>
      <c r="F11508" s="56"/>
    </row>
    <row r="11509" spans="1:6" x14ac:dyDescent="0.25">
      <c r="A11509" s="56">
        <v>40729</v>
      </c>
      <c r="E11509" s="56"/>
      <c r="F11509" s="56"/>
    </row>
    <row r="11510" spans="1:6" x14ac:dyDescent="0.25">
      <c r="A11510" s="56">
        <v>40730</v>
      </c>
      <c r="E11510" s="56"/>
      <c r="F11510" s="56"/>
    </row>
    <row r="11511" spans="1:6" x14ac:dyDescent="0.25">
      <c r="A11511" s="56">
        <v>40731</v>
      </c>
      <c r="E11511" s="56"/>
      <c r="F11511" s="56"/>
    </row>
    <row r="11512" spans="1:6" x14ac:dyDescent="0.25">
      <c r="A11512" s="56">
        <v>40732</v>
      </c>
      <c r="E11512" s="56"/>
      <c r="F11512" s="56"/>
    </row>
    <row r="11513" spans="1:6" x14ac:dyDescent="0.25">
      <c r="A11513" s="56">
        <v>40733</v>
      </c>
      <c r="E11513" s="56"/>
      <c r="F11513" s="56"/>
    </row>
    <row r="11514" spans="1:6" x14ac:dyDescent="0.25">
      <c r="A11514" s="56">
        <v>40734</v>
      </c>
      <c r="E11514" s="56"/>
      <c r="F11514" s="56"/>
    </row>
    <row r="11515" spans="1:6" x14ac:dyDescent="0.25">
      <c r="A11515" s="56">
        <v>40735</v>
      </c>
      <c r="E11515" s="56"/>
      <c r="F11515" s="56"/>
    </row>
    <row r="11516" spans="1:6" x14ac:dyDescent="0.25">
      <c r="A11516" s="56">
        <v>40736</v>
      </c>
      <c r="E11516" s="56"/>
      <c r="F11516" s="56"/>
    </row>
    <row r="11517" spans="1:6" x14ac:dyDescent="0.25">
      <c r="A11517" s="56">
        <v>40737</v>
      </c>
      <c r="E11517" s="56"/>
      <c r="F11517" s="56"/>
    </row>
    <row r="11518" spans="1:6" x14ac:dyDescent="0.25">
      <c r="A11518" s="56">
        <v>40738</v>
      </c>
      <c r="E11518" s="56"/>
      <c r="F11518" s="56"/>
    </row>
    <row r="11519" spans="1:6" x14ac:dyDescent="0.25">
      <c r="A11519" s="56">
        <v>40739</v>
      </c>
      <c r="E11519" s="56"/>
      <c r="F11519" s="56"/>
    </row>
    <row r="11520" spans="1:6" x14ac:dyDescent="0.25">
      <c r="A11520" s="56">
        <v>40740</v>
      </c>
      <c r="E11520" s="56"/>
      <c r="F11520" s="56"/>
    </row>
    <row r="11521" spans="1:6" x14ac:dyDescent="0.25">
      <c r="A11521" s="56">
        <v>40741</v>
      </c>
      <c r="E11521" s="56"/>
      <c r="F11521" s="56"/>
    </row>
    <row r="11522" spans="1:6" x14ac:dyDescent="0.25">
      <c r="A11522" s="56">
        <v>40742</v>
      </c>
      <c r="E11522" s="56"/>
      <c r="F11522" s="56"/>
    </row>
    <row r="11523" spans="1:6" x14ac:dyDescent="0.25">
      <c r="A11523" s="56">
        <v>40743</v>
      </c>
      <c r="E11523" s="56"/>
      <c r="F11523" s="56"/>
    </row>
    <row r="11524" spans="1:6" x14ac:dyDescent="0.25">
      <c r="A11524" s="56">
        <v>40744</v>
      </c>
      <c r="E11524" s="56"/>
      <c r="F11524" s="56"/>
    </row>
    <row r="11525" spans="1:6" x14ac:dyDescent="0.25">
      <c r="A11525" s="56">
        <v>40745</v>
      </c>
      <c r="E11525" s="56"/>
      <c r="F11525" s="56"/>
    </row>
    <row r="11526" spans="1:6" x14ac:dyDescent="0.25">
      <c r="A11526" s="56">
        <v>40746</v>
      </c>
      <c r="E11526" s="56"/>
      <c r="F11526" s="56"/>
    </row>
    <row r="11527" spans="1:6" x14ac:dyDescent="0.25">
      <c r="A11527" s="56">
        <v>40747</v>
      </c>
      <c r="E11527" s="56"/>
      <c r="F11527" s="56"/>
    </row>
    <row r="11528" spans="1:6" x14ac:dyDescent="0.25">
      <c r="A11528" s="56">
        <v>40748</v>
      </c>
      <c r="E11528" s="56"/>
      <c r="F11528" s="56"/>
    </row>
    <row r="11529" spans="1:6" x14ac:dyDescent="0.25">
      <c r="A11529" s="56">
        <v>40749</v>
      </c>
      <c r="E11529" s="56"/>
      <c r="F11529" s="56"/>
    </row>
    <row r="11530" spans="1:6" x14ac:dyDescent="0.25">
      <c r="A11530" s="56">
        <v>40750</v>
      </c>
      <c r="E11530" s="56"/>
      <c r="F11530" s="56"/>
    </row>
    <row r="11531" spans="1:6" x14ac:dyDescent="0.25">
      <c r="A11531" s="56">
        <v>40751</v>
      </c>
      <c r="E11531" s="56"/>
      <c r="F11531" s="56"/>
    </row>
    <row r="11532" spans="1:6" x14ac:dyDescent="0.25">
      <c r="A11532" s="56">
        <v>40752</v>
      </c>
      <c r="E11532" s="56"/>
      <c r="F11532" s="56"/>
    </row>
    <row r="11533" spans="1:6" x14ac:dyDescent="0.25">
      <c r="A11533" s="56">
        <v>40753</v>
      </c>
      <c r="E11533" s="56"/>
      <c r="F11533" s="56"/>
    </row>
    <row r="11534" spans="1:6" x14ac:dyDescent="0.25">
      <c r="A11534" s="56">
        <v>40754</v>
      </c>
      <c r="E11534" s="56"/>
      <c r="F11534" s="56"/>
    </row>
    <row r="11535" spans="1:6" x14ac:dyDescent="0.25">
      <c r="A11535" s="56">
        <v>40755</v>
      </c>
      <c r="E11535" s="56"/>
      <c r="F11535" s="56"/>
    </row>
    <row r="11536" spans="1:6" x14ac:dyDescent="0.25">
      <c r="A11536" s="56">
        <v>40756</v>
      </c>
      <c r="E11536" s="56"/>
      <c r="F11536" s="56"/>
    </row>
    <row r="11537" spans="1:6" x14ac:dyDescent="0.25">
      <c r="A11537" s="56">
        <v>40757</v>
      </c>
      <c r="E11537" s="56"/>
      <c r="F11537" s="56"/>
    </row>
    <row r="11538" spans="1:6" x14ac:dyDescent="0.25">
      <c r="A11538" s="56">
        <v>40758</v>
      </c>
      <c r="E11538" s="56"/>
      <c r="F11538" s="56"/>
    </row>
    <row r="11539" spans="1:6" x14ac:dyDescent="0.25">
      <c r="A11539" s="56">
        <v>40759</v>
      </c>
      <c r="E11539" s="56"/>
      <c r="F11539" s="56"/>
    </row>
    <row r="11540" spans="1:6" x14ac:dyDescent="0.25">
      <c r="A11540" s="56">
        <v>40760</v>
      </c>
      <c r="E11540" s="56"/>
      <c r="F11540" s="56"/>
    </row>
    <row r="11541" spans="1:6" x14ac:dyDescent="0.25">
      <c r="A11541" s="56">
        <v>40761</v>
      </c>
      <c r="E11541" s="56"/>
      <c r="F11541" s="56"/>
    </row>
    <row r="11542" spans="1:6" x14ac:dyDescent="0.25">
      <c r="A11542" s="56">
        <v>40762</v>
      </c>
      <c r="E11542" s="56"/>
      <c r="F11542" s="56"/>
    </row>
    <row r="11543" spans="1:6" x14ac:dyDescent="0.25">
      <c r="A11543" s="56">
        <v>40763</v>
      </c>
      <c r="E11543" s="56"/>
      <c r="F11543" s="56"/>
    </row>
    <row r="11544" spans="1:6" x14ac:dyDescent="0.25">
      <c r="A11544" s="56">
        <v>40764</v>
      </c>
      <c r="E11544" s="56"/>
      <c r="F11544" s="56"/>
    </row>
    <row r="11545" spans="1:6" x14ac:dyDescent="0.25">
      <c r="A11545" s="56">
        <v>40765</v>
      </c>
      <c r="E11545" s="56"/>
      <c r="F11545" s="56"/>
    </row>
    <row r="11546" spans="1:6" x14ac:dyDescent="0.25">
      <c r="A11546" s="56">
        <v>40766</v>
      </c>
      <c r="E11546" s="56"/>
      <c r="F11546" s="56"/>
    </row>
    <row r="11547" spans="1:6" x14ac:dyDescent="0.25">
      <c r="A11547" s="56">
        <v>40767</v>
      </c>
      <c r="E11547" s="56"/>
      <c r="F11547" s="56"/>
    </row>
    <row r="11548" spans="1:6" x14ac:dyDescent="0.25">
      <c r="A11548" s="56">
        <v>40768</v>
      </c>
      <c r="E11548" s="56"/>
      <c r="F11548" s="56"/>
    </row>
    <row r="11549" spans="1:6" x14ac:dyDescent="0.25">
      <c r="A11549" s="56">
        <v>40769</v>
      </c>
      <c r="E11549" s="56"/>
      <c r="F11549" s="56"/>
    </row>
    <row r="11550" spans="1:6" x14ac:dyDescent="0.25">
      <c r="A11550" s="56">
        <v>40770</v>
      </c>
      <c r="E11550" s="56"/>
      <c r="F11550" s="56"/>
    </row>
    <row r="11551" spans="1:6" x14ac:dyDescent="0.25">
      <c r="A11551" s="56">
        <v>40771</v>
      </c>
      <c r="E11551" s="56"/>
      <c r="F11551" s="56"/>
    </row>
    <row r="11552" spans="1:6" x14ac:dyDescent="0.25">
      <c r="A11552" s="56">
        <v>40772</v>
      </c>
      <c r="E11552" s="56"/>
      <c r="F11552" s="56"/>
    </row>
    <row r="11553" spans="1:6" x14ac:dyDescent="0.25">
      <c r="A11553" s="56">
        <v>40773</v>
      </c>
      <c r="E11553" s="56"/>
      <c r="F11553" s="56"/>
    </row>
    <row r="11554" spans="1:6" x14ac:dyDescent="0.25">
      <c r="A11554" s="56">
        <v>40774</v>
      </c>
      <c r="E11554" s="56"/>
      <c r="F11554" s="56"/>
    </row>
    <row r="11555" spans="1:6" x14ac:dyDescent="0.25">
      <c r="A11555" s="56">
        <v>40775</v>
      </c>
      <c r="E11555" s="56"/>
      <c r="F11555" s="56"/>
    </row>
    <row r="11556" spans="1:6" x14ac:dyDescent="0.25">
      <c r="A11556" s="56">
        <v>40776</v>
      </c>
      <c r="E11556" s="56"/>
      <c r="F11556" s="56"/>
    </row>
    <row r="11557" spans="1:6" x14ac:dyDescent="0.25">
      <c r="A11557" s="56">
        <v>40777</v>
      </c>
      <c r="E11557" s="56"/>
      <c r="F11557" s="56"/>
    </row>
    <row r="11558" spans="1:6" x14ac:dyDescent="0.25">
      <c r="A11558" s="56">
        <v>40778</v>
      </c>
      <c r="E11558" s="56"/>
      <c r="F11558" s="56"/>
    </row>
    <row r="11559" spans="1:6" x14ac:dyDescent="0.25">
      <c r="A11559" s="56">
        <v>40779</v>
      </c>
      <c r="E11559" s="56"/>
      <c r="F11559" s="56"/>
    </row>
    <row r="11560" spans="1:6" x14ac:dyDescent="0.25">
      <c r="A11560" s="56">
        <v>40780</v>
      </c>
      <c r="E11560" s="56"/>
      <c r="F11560" s="56"/>
    </row>
    <row r="11561" spans="1:6" x14ac:dyDescent="0.25">
      <c r="A11561" s="56">
        <v>40781</v>
      </c>
      <c r="E11561" s="56"/>
      <c r="F11561" s="56"/>
    </row>
    <row r="11562" spans="1:6" x14ac:dyDescent="0.25">
      <c r="A11562" s="56">
        <v>40782</v>
      </c>
      <c r="E11562" s="56"/>
      <c r="F11562" s="56"/>
    </row>
    <row r="11563" spans="1:6" x14ac:dyDescent="0.25">
      <c r="A11563" s="56">
        <v>40783</v>
      </c>
      <c r="E11563" s="56"/>
      <c r="F11563" s="56"/>
    </row>
    <row r="11564" spans="1:6" x14ac:dyDescent="0.25">
      <c r="A11564" s="56">
        <v>40784</v>
      </c>
      <c r="E11564" s="56"/>
      <c r="F11564" s="56"/>
    </row>
    <row r="11565" spans="1:6" x14ac:dyDescent="0.25">
      <c r="A11565" s="56">
        <v>40785</v>
      </c>
      <c r="E11565" s="56"/>
      <c r="F11565" s="56"/>
    </row>
    <row r="11566" spans="1:6" x14ac:dyDescent="0.25">
      <c r="A11566" s="56">
        <v>40786</v>
      </c>
      <c r="E11566" s="56"/>
      <c r="F11566" s="56"/>
    </row>
    <row r="11567" spans="1:6" x14ac:dyDescent="0.25">
      <c r="A11567" s="56">
        <v>40787</v>
      </c>
      <c r="E11567" s="56"/>
      <c r="F11567" s="56"/>
    </row>
    <row r="11568" spans="1:6" x14ac:dyDescent="0.25">
      <c r="A11568" s="56">
        <v>40788</v>
      </c>
      <c r="E11568" s="56"/>
      <c r="F11568" s="56"/>
    </row>
    <row r="11569" spans="1:6" x14ac:dyDescent="0.25">
      <c r="A11569" s="56">
        <v>40789</v>
      </c>
      <c r="E11569" s="56"/>
      <c r="F11569" s="56"/>
    </row>
    <row r="11570" spans="1:6" x14ac:dyDescent="0.25">
      <c r="A11570" s="56">
        <v>40790</v>
      </c>
      <c r="E11570" s="56"/>
      <c r="F11570" s="56"/>
    </row>
    <row r="11571" spans="1:6" x14ac:dyDescent="0.25">
      <c r="A11571" s="56">
        <v>40791</v>
      </c>
      <c r="E11571" s="56"/>
      <c r="F11571" s="56"/>
    </row>
    <row r="11572" spans="1:6" x14ac:dyDescent="0.25">
      <c r="A11572" s="56">
        <v>40792</v>
      </c>
      <c r="E11572" s="56"/>
      <c r="F11572" s="56"/>
    </row>
    <row r="11573" spans="1:6" x14ac:dyDescent="0.25">
      <c r="A11573" s="56">
        <v>40793</v>
      </c>
      <c r="E11573" s="56"/>
      <c r="F11573" s="56"/>
    </row>
    <row r="11574" spans="1:6" x14ac:dyDescent="0.25">
      <c r="A11574" s="56">
        <v>40794</v>
      </c>
      <c r="E11574" s="56"/>
      <c r="F11574" s="56"/>
    </row>
    <row r="11575" spans="1:6" x14ac:dyDescent="0.25">
      <c r="A11575" s="56">
        <v>40795</v>
      </c>
      <c r="E11575" s="56"/>
      <c r="F11575" s="56"/>
    </row>
    <row r="11576" spans="1:6" x14ac:dyDescent="0.25">
      <c r="A11576" s="56">
        <v>40796</v>
      </c>
      <c r="E11576" s="56"/>
      <c r="F11576" s="56"/>
    </row>
    <row r="11577" spans="1:6" x14ac:dyDescent="0.25">
      <c r="A11577" s="56">
        <v>40797</v>
      </c>
      <c r="E11577" s="56"/>
      <c r="F11577" s="56"/>
    </row>
    <row r="11578" spans="1:6" x14ac:dyDescent="0.25">
      <c r="A11578" s="56">
        <v>40798</v>
      </c>
      <c r="E11578" s="56"/>
      <c r="F11578" s="56"/>
    </row>
    <row r="11579" spans="1:6" x14ac:dyDescent="0.25">
      <c r="A11579" s="56">
        <v>40799</v>
      </c>
      <c r="E11579" s="56"/>
      <c r="F11579" s="56"/>
    </row>
    <row r="11580" spans="1:6" x14ac:dyDescent="0.25">
      <c r="A11580" s="56">
        <v>40800</v>
      </c>
      <c r="E11580" s="56"/>
      <c r="F11580" s="56"/>
    </row>
    <row r="11581" spans="1:6" x14ac:dyDescent="0.25">
      <c r="A11581" s="56">
        <v>40801</v>
      </c>
      <c r="E11581" s="56"/>
      <c r="F11581" s="56"/>
    </row>
    <row r="11582" spans="1:6" x14ac:dyDescent="0.25">
      <c r="A11582" s="56">
        <v>40802</v>
      </c>
      <c r="E11582" s="56"/>
      <c r="F11582" s="56"/>
    </row>
    <row r="11583" spans="1:6" x14ac:dyDescent="0.25">
      <c r="A11583" s="56">
        <v>40803</v>
      </c>
      <c r="E11583" s="56"/>
      <c r="F11583" s="56"/>
    </row>
    <row r="11584" spans="1:6" x14ac:dyDescent="0.25">
      <c r="A11584" s="56">
        <v>40804</v>
      </c>
      <c r="E11584" s="56"/>
      <c r="F11584" s="56"/>
    </row>
    <row r="11585" spans="1:6" x14ac:dyDescent="0.25">
      <c r="A11585" s="56">
        <v>40805</v>
      </c>
      <c r="E11585" s="56"/>
      <c r="F11585" s="56"/>
    </row>
    <row r="11586" spans="1:6" x14ac:dyDescent="0.25">
      <c r="A11586" s="56">
        <v>40806</v>
      </c>
      <c r="E11586" s="56"/>
      <c r="F11586" s="56"/>
    </row>
    <row r="11587" spans="1:6" x14ac:dyDescent="0.25">
      <c r="A11587" s="56">
        <v>40807</v>
      </c>
      <c r="E11587" s="56"/>
      <c r="F11587" s="56"/>
    </row>
    <row r="11588" spans="1:6" x14ac:dyDescent="0.25">
      <c r="A11588" s="56">
        <v>40808</v>
      </c>
      <c r="E11588" s="56"/>
      <c r="F11588" s="56"/>
    </row>
    <row r="11589" spans="1:6" x14ac:dyDescent="0.25">
      <c r="A11589" s="56">
        <v>40809</v>
      </c>
      <c r="E11589" s="56"/>
      <c r="F11589" s="56"/>
    </row>
    <row r="11590" spans="1:6" x14ac:dyDescent="0.25">
      <c r="A11590" s="56">
        <v>40810</v>
      </c>
      <c r="E11590" s="56"/>
      <c r="F11590" s="56"/>
    </row>
    <row r="11591" spans="1:6" x14ac:dyDescent="0.25">
      <c r="A11591" s="56">
        <v>40811</v>
      </c>
      <c r="E11591" s="56"/>
      <c r="F11591" s="56"/>
    </row>
    <row r="11592" spans="1:6" x14ac:dyDescent="0.25">
      <c r="A11592" s="56">
        <v>40812</v>
      </c>
      <c r="E11592" s="56"/>
      <c r="F11592" s="56"/>
    </row>
    <row r="11593" spans="1:6" x14ac:dyDescent="0.25">
      <c r="A11593" s="56">
        <v>40813</v>
      </c>
      <c r="E11593" s="56"/>
      <c r="F11593" s="56"/>
    </row>
    <row r="11594" spans="1:6" x14ac:dyDescent="0.25">
      <c r="A11594" s="56">
        <v>40814</v>
      </c>
      <c r="E11594" s="56"/>
      <c r="F11594" s="56"/>
    </row>
    <row r="11595" spans="1:6" x14ac:dyDescent="0.25">
      <c r="A11595" s="56">
        <v>40815</v>
      </c>
      <c r="E11595" s="56"/>
      <c r="F11595" s="56"/>
    </row>
    <row r="11596" spans="1:6" x14ac:dyDescent="0.25">
      <c r="A11596" s="56">
        <v>40816</v>
      </c>
      <c r="E11596" s="56"/>
      <c r="F11596" s="56"/>
    </row>
    <row r="11597" spans="1:6" x14ac:dyDescent="0.25">
      <c r="A11597" s="56">
        <v>40817</v>
      </c>
      <c r="E11597" s="56"/>
      <c r="F11597" s="56"/>
    </row>
    <row r="11598" spans="1:6" x14ac:dyDescent="0.25">
      <c r="A11598" s="56">
        <v>40818</v>
      </c>
      <c r="E11598" s="56"/>
      <c r="F11598" s="56"/>
    </row>
    <row r="11599" spans="1:6" x14ac:dyDescent="0.25">
      <c r="A11599" s="56">
        <v>40819</v>
      </c>
      <c r="E11599" s="56"/>
      <c r="F11599" s="56"/>
    </row>
    <row r="11600" spans="1:6" x14ac:dyDescent="0.25">
      <c r="A11600" s="56">
        <v>40820</v>
      </c>
      <c r="E11600" s="56"/>
      <c r="F11600" s="56"/>
    </row>
    <row r="11601" spans="1:6" x14ac:dyDescent="0.25">
      <c r="A11601" s="56">
        <v>40821</v>
      </c>
      <c r="E11601" s="56"/>
      <c r="F11601" s="56"/>
    </row>
    <row r="11602" spans="1:6" x14ac:dyDescent="0.25">
      <c r="A11602" s="56">
        <v>40822</v>
      </c>
      <c r="E11602" s="56"/>
      <c r="F11602" s="56"/>
    </row>
    <row r="11603" spans="1:6" x14ac:dyDescent="0.25">
      <c r="A11603" s="56">
        <v>40823</v>
      </c>
      <c r="E11603" s="56"/>
      <c r="F11603" s="56"/>
    </row>
    <row r="11604" spans="1:6" x14ac:dyDescent="0.25">
      <c r="A11604" s="56">
        <v>40824</v>
      </c>
      <c r="E11604" s="56"/>
      <c r="F11604" s="56"/>
    </row>
    <row r="11605" spans="1:6" x14ac:dyDescent="0.25">
      <c r="A11605" s="56">
        <v>40825</v>
      </c>
      <c r="E11605" s="56"/>
      <c r="F11605" s="56"/>
    </row>
    <row r="11606" spans="1:6" x14ac:dyDescent="0.25">
      <c r="A11606" s="56">
        <v>40826</v>
      </c>
      <c r="E11606" s="56"/>
      <c r="F11606" s="56"/>
    </row>
    <row r="11607" spans="1:6" x14ac:dyDescent="0.25">
      <c r="A11607" s="56">
        <v>40827</v>
      </c>
      <c r="E11607" s="56"/>
      <c r="F11607" s="56"/>
    </row>
    <row r="11608" spans="1:6" x14ac:dyDescent="0.25">
      <c r="A11608" s="56">
        <v>40828</v>
      </c>
      <c r="E11608" s="56"/>
      <c r="F11608" s="56"/>
    </row>
    <row r="11609" spans="1:6" x14ac:dyDescent="0.25">
      <c r="A11609" s="56">
        <v>40829</v>
      </c>
      <c r="E11609" s="56"/>
      <c r="F11609" s="56"/>
    </row>
    <row r="11610" spans="1:6" x14ac:dyDescent="0.25">
      <c r="A11610" s="56">
        <v>40830</v>
      </c>
      <c r="E11610" s="56"/>
      <c r="F11610" s="56"/>
    </row>
    <row r="11611" spans="1:6" x14ac:dyDescent="0.25">
      <c r="A11611" s="56">
        <v>40831</v>
      </c>
      <c r="E11611" s="56"/>
      <c r="F11611" s="56"/>
    </row>
    <row r="11612" spans="1:6" x14ac:dyDescent="0.25">
      <c r="A11612" s="56">
        <v>40832</v>
      </c>
      <c r="E11612" s="56"/>
      <c r="F11612" s="56"/>
    </row>
    <row r="11613" spans="1:6" x14ac:dyDescent="0.25">
      <c r="A11613" s="56">
        <v>40833</v>
      </c>
      <c r="E11613" s="56"/>
      <c r="F11613" s="56"/>
    </row>
    <row r="11614" spans="1:6" x14ac:dyDescent="0.25">
      <c r="A11614" s="56">
        <v>40834</v>
      </c>
      <c r="E11614" s="56"/>
      <c r="F11614" s="56"/>
    </row>
    <row r="11615" spans="1:6" x14ac:dyDescent="0.25">
      <c r="A11615" s="56">
        <v>40835</v>
      </c>
      <c r="E11615" s="56"/>
      <c r="F11615" s="56"/>
    </row>
    <row r="11616" spans="1:6" x14ac:dyDescent="0.25">
      <c r="A11616" s="56">
        <v>40836</v>
      </c>
      <c r="E11616" s="56"/>
      <c r="F11616" s="56"/>
    </row>
    <row r="11617" spans="1:6" x14ac:dyDescent="0.25">
      <c r="A11617" s="56">
        <v>40837</v>
      </c>
      <c r="E11617" s="56"/>
      <c r="F11617" s="56"/>
    </row>
    <row r="11618" spans="1:6" x14ac:dyDescent="0.25">
      <c r="A11618" s="56">
        <v>40838</v>
      </c>
      <c r="E11618" s="56"/>
      <c r="F11618" s="56"/>
    </row>
    <row r="11619" spans="1:6" x14ac:dyDescent="0.25">
      <c r="A11619" s="56">
        <v>40839</v>
      </c>
      <c r="E11619" s="56"/>
      <c r="F11619" s="56"/>
    </row>
    <row r="11620" spans="1:6" x14ac:dyDescent="0.25">
      <c r="A11620" s="56">
        <v>40840</v>
      </c>
      <c r="E11620" s="56"/>
      <c r="F11620" s="56"/>
    </row>
    <row r="11621" spans="1:6" x14ac:dyDescent="0.25">
      <c r="A11621" s="56">
        <v>40841</v>
      </c>
      <c r="E11621" s="56"/>
      <c r="F11621" s="56"/>
    </row>
    <row r="11622" spans="1:6" x14ac:dyDescent="0.25">
      <c r="A11622" s="56">
        <v>40842</v>
      </c>
      <c r="E11622" s="56"/>
      <c r="F11622" s="56"/>
    </row>
    <row r="11623" spans="1:6" x14ac:dyDescent="0.25">
      <c r="A11623" s="56">
        <v>40843</v>
      </c>
      <c r="E11623" s="56"/>
      <c r="F11623" s="56"/>
    </row>
    <row r="11624" spans="1:6" x14ac:dyDescent="0.25">
      <c r="A11624" s="56">
        <v>40844</v>
      </c>
      <c r="E11624" s="56"/>
      <c r="F11624" s="56"/>
    </row>
    <row r="11625" spans="1:6" x14ac:dyDescent="0.25">
      <c r="A11625" s="56">
        <v>40845</v>
      </c>
      <c r="E11625" s="56"/>
      <c r="F11625" s="56"/>
    </row>
    <row r="11626" spans="1:6" x14ac:dyDescent="0.25">
      <c r="A11626" s="56">
        <v>40846</v>
      </c>
      <c r="E11626" s="56"/>
      <c r="F11626" s="56"/>
    </row>
    <row r="11627" spans="1:6" x14ac:dyDescent="0.25">
      <c r="A11627" s="56">
        <v>40847</v>
      </c>
      <c r="E11627" s="56"/>
      <c r="F11627" s="56"/>
    </row>
    <row r="11628" spans="1:6" x14ac:dyDescent="0.25">
      <c r="A11628" s="56">
        <v>40848</v>
      </c>
      <c r="E11628" s="56"/>
      <c r="F11628" s="56"/>
    </row>
    <row r="11629" spans="1:6" x14ac:dyDescent="0.25">
      <c r="A11629" s="56">
        <v>40849</v>
      </c>
      <c r="E11629" s="56"/>
      <c r="F11629" s="56"/>
    </row>
    <row r="11630" spans="1:6" x14ac:dyDescent="0.25">
      <c r="A11630" s="56">
        <v>40850</v>
      </c>
      <c r="E11630" s="56"/>
      <c r="F11630" s="56"/>
    </row>
    <row r="11631" spans="1:6" x14ac:dyDescent="0.25">
      <c r="A11631" s="56">
        <v>40851</v>
      </c>
      <c r="E11631" s="56"/>
      <c r="F11631" s="56"/>
    </row>
    <row r="11632" spans="1:6" x14ac:dyDescent="0.25">
      <c r="A11632" s="56">
        <v>40852</v>
      </c>
      <c r="E11632" s="56"/>
      <c r="F11632" s="56"/>
    </row>
    <row r="11633" spans="1:6" x14ac:dyDescent="0.25">
      <c r="A11633" s="56">
        <v>40853</v>
      </c>
      <c r="E11633" s="56"/>
      <c r="F11633" s="56"/>
    </row>
    <row r="11634" spans="1:6" x14ac:dyDescent="0.25">
      <c r="A11634" s="56">
        <v>40854</v>
      </c>
      <c r="E11634" s="56"/>
      <c r="F11634" s="56"/>
    </row>
    <row r="11635" spans="1:6" x14ac:dyDescent="0.25">
      <c r="A11635" s="56">
        <v>40855</v>
      </c>
      <c r="E11635" s="56"/>
      <c r="F11635" s="56"/>
    </row>
    <row r="11636" spans="1:6" x14ac:dyDescent="0.25">
      <c r="A11636" s="56">
        <v>40856</v>
      </c>
      <c r="E11636" s="56"/>
      <c r="F11636" s="56"/>
    </row>
    <row r="11637" spans="1:6" x14ac:dyDescent="0.25">
      <c r="A11637" s="56">
        <v>40857</v>
      </c>
      <c r="E11637" s="56"/>
      <c r="F11637" s="56"/>
    </row>
    <row r="11638" spans="1:6" x14ac:dyDescent="0.25">
      <c r="A11638" s="56">
        <v>40858</v>
      </c>
      <c r="E11638" s="56"/>
      <c r="F11638" s="56"/>
    </row>
    <row r="11639" spans="1:6" x14ac:dyDescent="0.25">
      <c r="A11639" s="56">
        <v>40859</v>
      </c>
      <c r="E11639" s="56"/>
      <c r="F11639" s="56"/>
    </row>
    <row r="11640" spans="1:6" x14ac:dyDescent="0.25">
      <c r="A11640" s="56">
        <v>40860</v>
      </c>
      <c r="E11640" s="56"/>
      <c r="F11640" s="56"/>
    </row>
    <row r="11641" spans="1:6" x14ac:dyDescent="0.25">
      <c r="A11641" s="56">
        <v>40861</v>
      </c>
      <c r="E11641" s="56"/>
      <c r="F11641" s="56"/>
    </row>
    <row r="11642" spans="1:6" x14ac:dyDescent="0.25">
      <c r="A11642" s="56">
        <v>40862</v>
      </c>
      <c r="E11642" s="56"/>
      <c r="F11642" s="56"/>
    </row>
    <row r="11643" spans="1:6" x14ac:dyDescent="0.25">
      <c r="A11643" s="56">
        <v>40863</v>
      </c>
      <c r="E11643" s="56"/>
      <c r="F11643" s="56"/>
    </row>
    <row r="11644" spans="1:6" x14ac:dyDescent="0.25">
      <c r="A11644" s="56">
        <v>40864</v>
      </c>
      <c r="E11644" s="56"/>
      <c r="F11644" s="56"/>
    </row>
    <row r="11645" spans="1:6" x14ac:dyDescent="0.25">
      <c r="A11645" s="56">
        <v>40865</v>
      </c>
      <c r="E11645" s="56"/>
      <c r="F11645" s="56"/>
    </row>
    <row r="11646" spans="1:6" x14ac:dyDescent="0.25">
      <c r="A11646" s="56">
        <v>40866</v>
      </c>
      <c r="E11646" s="56"/>
      <c r="F11646" s="56"/>
    </row>
    <row r="11647" spans="1:6" x14ac:dyDescent="0.25">
      <c r="A11647" s="56">
        <v>40867</v>
      </c>
      <c r="E11647" s="56"/>
      <c r="F11647" s="56"/>
    </row>
    <row r="11648" spans="1:6" x14ac:dyDescent="0.25">
      <c r="A11648" s="56">
        <v>40868</v>
      </c>
      <c r="E11648" s="56"/>
      <c r="F11648" s="56"/>
    </row>
    <row r="11649" spans="1:6" x14ac:dyDescent="0.25">
      <c r="A11649" s="56">
        <v>40869</v>
      </c>
      <c r="E11649" s="56"/>
      <c r="F11649" s="56"/>
    </row>
    <row r="11650" spans="1:6" x14ac:dyDescent="0.25">
      <c r="A11650" s="56">
        <v>40870</v>
      </c>
      <c r="E11650" s="56"/>
      <c r="F11650" s="56"/>
    </row>
    <row r="11651" spans="1:6" x14ac:dyDescent="0.25">
      <c r="A11651" s="56">
        <v>40871</v>
      </c>
      <c r="E11651" s="56"/>
      <c r="F11651" s="56"/>
    </row>
    <row r="11652" spans="1:6" x14ac:dyDescent="0.25">
      <c r="A11652" s="56">
        <v>40872</v>
      </c>
      <c r="E11652" s="56"/>
      <c r="F11652" s="56"/>
    </row>
    <row r="11653" spans="1:6" x14ac:dyDescent="0.25">
      <c r="A11653" s="56">
        <v>40873</v>
      </c>
      <c r="E11653" s="56"/>
      <c r="F11653" s="56"/>
    </row>
    <row r="11654" spans="1:6" x14ac:dyDescent="0.25">
      <c r="A11654" s="56">
        <v>40874</v>
      </c>
      <c r="E11654" s="56"/>
      <c r="F11654" s="56"/>
    </row>
    <row r="11655" spans="1:6" x14ac:dyDescent="0.25">
      <c r="A11655" s="56">
        <v>40875</v>
      </c>
      <c r="E11655" s="56"/>
      <c r="F11655" s="56"/>
    </row>
    <row r="11656" spans="1:6" x14ac:dyDescent="0.25">
      <c r="A11656" s="56">
        <v>40876</v>
      </c>
      <c r="E11656" s="56"/>
      <c r="F11656" s="56"/>
    </row>
    <row r="11657" spans="1:6" x14ac:dyDescent="0.25">
      <c r="A11657" s="56">
        <v>40877</v>
      </c>
      <c r="E11657" s="56"/>
      <c r="F11657" s="56"/>
    </row>
    <row r="11658" spans="1:6" x14ac:dyDescent="0.25">
      <c r="A11658" s="56">
        <v>40878</v>
      </c>
      <c r="E11658" s="56"/>
      <c r="F11658" s="56"/>
    </row>
    <row r="11659" spans="1:6" x14ac:dyDescent="0.25">
      <c r="A11659" s="56">
        <v>40879</v>
      </c>
      <c r="E11659" s="56"/>
      <c r="F11659" s="56"/>
    </row>
    <row r="11660" spans="1:6" x14ac:dyDescent="0.25">
      <c r="A11660" s="56">
        <v>40880</v>
      </c>
      <c r="E11660" s="56"/>
      <c r="F11660" s="56"/>
    </row>
    <row r="11661" spans="1:6" x14ac:dyDescent="0.25">
      <c r="A11661" s="56">
        <v>40881</v>
      </c>
      <c r="E11661" s="56"/>
      <c r="F11661" s="56"/>
    </row>
    <row r="11662" spans="1:6" x14ac:dyDescent="0.25">
      <c r="A11662" s="56">
        <v>40882</v>
      </c>
      <c r="E11662" s="56"/>
      <c r="F11662" s="56"/>
    </row>
    <row r="11663" spans="1:6" x14ac:dyDescent="0.25">
      <c r="A11663" s="56">
        <v>40883</v>
      </c>
      <c r="E11663" s="56"/>
      <c r="F11663" s="56"/>
    </row>
    <row r="11664" spans="1:6" x14ac:dyDescent="0.25">
      <c r="A11664" s="56">
        <v>40884</v>
      </c>
      <c r="E11664" s="56"/>
      <c r="F11664" s="56"/>
    </row>
    <row r="11665" spans="1:6" x14ac:dyDescent="0.25">
      <c r="A11665" s="56">
        <v>40885</v>
      </c>
      <c r="E11665" s="56"/>
      <c r="F11665" s="56"/>
    </row>
    <row r="11666" spans="1:6" x14ac:dyDescent="0.25">
      <c r="A11666" s="56">
        <v>40886</v>
      </c>
      <c r="E11666" s="56"/>
      <c r="F11666" s="56"/>
    </row>
    <row r="11667" spans="1:6" x14ac:dyDescent="0.25">
      <c r="A11667" s="56">
        <v>40887</v>
      </c>
      <c r="E11667" s="56"/>
      <c r="F11667" s="56"/>
    </row>
    <row r="11668" spans="1:6" x14ac:dyDescent="0.25">
      <c r="A11668" s="56">
        <v>40888</v>
      </c>
      <c r="E11668" s="56"/>
      <c r="F11668" s="56"/>
    </row>
    <row r="11669" spans="1:6" x14ac:dyDescent="0.25">
      <c r="A11669" s="56">
        <v>40889</v>
      </c>
      <c r="E11669" s="56"/>
      <c r="F11669" s="56"/>
    </row>
    <row r="11670" spans="1:6" x14ac:dyDescent="0.25">
      <c r="A11670" s="56">
        <v>40890</v>
      </c>
      <c r="E11670" s="56"/>
      <c r="F11670" s="56"/>
    </row>
    <row r="11671" spans="1:6" x14ac:dyDescent="0.25">
      <c r="A11671" s="56">
        <v>40891</v>
      </c>
      <c r="E11671" s="56"/>
      <c r="F11671" s="56"/>
    </row>
    <row r="11672" spans="1:6" x14ac:dyDescent="0.25">
      <c r="A11672" s="56">
        <v>40892</v>
      </c>
      <c r="E11672" s="56"/>
      <c r="F11672" s="56"/>
    </row>
    <row r="11673" spans="1:6" x14ac:dyDescent="0.25">
      <c r="A11673" s="56">
        <v>40893</v>
      </c>
      <c r="E11673" s="56"/>
      <c r="F11673" s="56"/>
    </row>
    <row r="11674" spans="1:6" x14ac:dyDescent="0.25">
      <c r="A11674" s="56">
        <v>40894</v>
      </c>
      <c r="E11674" s="56"/>
      <c r="F11674" s="56"/>
    </row>
    <row r="11675" spans="1:6" x14ac:dyDescent="0.25">
      <c r="A11675" s="56">
        <v>40895</v>
      </c>
      <c r="E11675" s="56"/>
      <c r="F11675" s="56"/>
    </row>
    <row r="11676" spans="1:6" x14ac:dyDescent="0.25">
      <c r="A11676" s="56">
        <v>40896</v>
      </c>
      <c r="E11676" s="56"/>
      <c r="F11676" s="56"/>
    </row>
    <row r="11677" spans="1:6" x14ac:dyDescent="0.25">
      <c r="A11677" s="56">
        <v>40897</v>
      </c>
      <c r="E11677" s="56"/>
      <c r="F11677" s="56"/>
    </row>
    <row r="11678" spans="1:6" x14ac:dyDescent="0.25">
      <c r="A11678" s="56">
        <v>40898</v>
      </c>
      <c r="E11678" s="56"/>
      <c r="F11678" s="56"/>
    </row>
    <row r="11679" spans="1:6" x14ac:dyDescent="0.25">
      <c r="A11679" s="56">
        <v>40899</v>
      </c>
      <c r="E11679" s="56"/>
      <c r="F11679" s="56"/>
    </row>
    <row r="11680" spans="1:6" x14ac:dyDescent="0.25">
      <c r="A11680" s="56">
        <v>40900</v>
      </c>
      <c r="E11680" s="56"/>
      <c r="F11680" s="56"/>
    </row>
    <row r="11681" spans="1:6" x14ac:dyDescent="0.25">
      <c r="A11681" s="56">
        <v>40901</v>
      </c>
      <c r="E11681" s="56"/>
      <c r="F11681" s="56"/>
    </row>
    <row r="11682" spans="1:6" x14ac:dyDescent="0.25">
      <c r="A11682" s="56">
        <v>40902</v>
      </c>
      <c r="E11682" s="56"/>
      <c r="F11682" s="56"/>
    </row>
    <row r="11683" spans="1:6" x14ac:dyDescent="0.25">
      <c r="A11683" s="56">
        <v>40903</v>
      </c>
      <c r="E11683" s="56"/>
      <c r="F11683" s="56"/>
    </row>
    <row r="11684" spans="1:6" x14ac:dyDescent="0.25">
      <c r="A11684" s="56">
        <v>40904</v>
      </c>
      <c r="E11684" s="56"/>
      <c r="F11684" s="56"/>
    </row>
    <row r="11685" spans="1:6" x14ac:dyDescent="0.25">
      <c r="A11685" s="56">
        <v>40905</v>
      </c>
      <c r="E11685" s="56"/>
      <c r="F11685" s="56"/>
    </row>
    <row r="11686" spans="1:6" x14ac:dyDescent="0.25">
      <c r="A11686" s="56">
        <v>40906</v>
      </c>
      <c r="E11686" s="56"/>
      <c r="F11686" s="56"/>
    </row>
    <row r="11687" spans="1:6" x14ac:dyDescent="0.25">
      <c r="A11687" s="56">
        <v>40907</v>
      </c>
      <c r="E11687" s="56"/>
      <c r="F11687" s="56"/>
    </row>
    <row r="11688" spans="1:6" x14ac:dyDescent="0.25">
      <c r="A11688" s="56">
        <v>40908</v>
      </c>
      <c r="E11688" s="56"/>
      <c r="F11688" s="56"/>
    </row>
    <row r="11689" spans="1:6" x14ac:dyDescent="0.25">
      <c r="A11689" s="56">
        <v>40909</v>
      </c>
      <c r="E11689" s="56"/>
      <c r="F11689" s="56"/>
    </row>
    <row r="11690" spans="1:6" x14ac:dyDescent="0.25">
      <c r="A11690" s="56">
        <v>40910</v>
      </c>
      <c r="E11690" s="56"/>
      <c r="F11690" s="56"/>
    </row>
    <row r="11691" spans="1:6" x14ac:dyDescent="0.25">
      <c r="A11691" s="56">
        <v>40911</v>
      </c>
      <c r="E11691" s="56"/>
      <c r="F11691" s="56"/>
    </row>
    <row r="11692" spans="1:6" x14ac:dyDescent="0.25">
      <c r="A11692" s="56">
        <v>40912</v>
      </c>
      <c r="E11692" s="56"/>
      <c r="F11692" s="56"/>
    </row>
    <row r="11693" spans="1:6" x14ac:dyDescent="0.25">
      <c r="A11693" s="56">
        <v>40913</v>
      </c>
      <c r="E11693" s="56"/>
      <c r="F11693" s="56"/>
    </row>
    <row r="11694" spans="1:6" x14ac:dyDescent="0.25">
      <c r="A11694" s="56">
        <v>40914</v>
      </c>
      <c r="E11694" s="56"/>
      <c r="F11694" s="56"/>
    </row>
    <row r="11695" spans="1:6" x14ac:dyDescent="0.25">
      <c r="A11695" s="56">
        <v>40915</v>
      </c>
      <c r="E11695" s="56"/>
      <c r="F11695" s="56"/>
    </row>
    <row r="11696" spans="1:6" x14ac:dyDescent="0.25">
      <c r="A11696" s="56">
        <v>40916</v>
      </c>
      <c r="E11696" s="56"/>
      <c r="F11696" s="56"/>
    </row>
    <row r="11697" spans="1:6" x14ac:dyDescent="0.25">
      <c r="A11697" s="56">
        <v>40917</v>
      </c>
      <c r="E11697" s="56"/>
      <c r="F11697" s="56"/>
    </row>
    <row r="11698" spans="1:6" x14ac:dyDescent="0.25">
      <c r="A11698" s="56">
        <v>40918</v>
      </c>
      <c r="E11698" s="56"/>
      <c r="F11698" s="56"/>
    </row>
    <row r="11699" spans="1:6" x14ac:dyDescent="0.25">
      <c r="A11699" s="56">
        <v>40919</v>
      </c>
      <c r="E11699" s="56"/>
      <c r="F11699" s="56"/>
    </row>
    <row r="11700" spans="1:6" x14ac:dyDescent="0.25">
      <c r="A11700" s="56">
        <v>40920</v>
      </c>
      <c r="E11700" s="56"/>
      <c r="F11700" s="56"/>
    </row>
    <row r="11701" spans="1:6" x14ac:dyDescent="0.25">
      <c r="A11701" s="56">
        <v>40921</v>
      </c>
      <c r="E11701" s="56"/>
      <c r="F11701" s="56"/>
    </row>
    <row r="11702" spans="1:6" x14ac:dyDescent="0.25">
      <c r="A11702" s="56">
        <v>40922</v>
      </c>
      <c r="E11702" s="56"/>
      <c r="F11702" s="56"/>
    </row>
    <row r="11703" spans="1:6" x14ac:dyDescent="0.25">
      <c r="A11703" s="56">
        <v>40923</v>
      </c>
      <c r="E11703" s="56"/>
      <c r="F11703" s="56"/>
    </row>
    <row r="11704" spans="1:6" x14ac:dyDescent="0.25">
      <c r="A11704" s="56">
        <v>40924</v>
      </c>
      <c r="E11704" s="56"/>
      <c r="F11704" s="56"/>
    </row>
    <row r="11705" spans="1:6" x14ac:dyDescent="0.25">
      <c r="A11705" s="56">
        <v>40925</v>
      </c>
      <c r="E11705" s="56"/>
      <c r="F11705" s="56"/>
    </row>
    <row r="11706" spans="1:6" x14ac:dyDescent="0.25">
      <c r="A11706" s="56">
        <v>40926</v>
      </c>
      <c r="E11706" s="56"/>
      <c r="F11706" s="56"/>
    </row>
    <row r="11707" spans="1:6" x14ac:dyDescent="0.25">
      <c r="A11707" s="56">
        <v>40927</v>
      </c>
      <c r="E11707" s="56"/>
      <c r="F11707" s="56"/>
    </row>
    <row r="11708" spans="1:6" x14ac:dyDescent="0.25">
      <c r="A11708" s="56">
        <v>40928</v>
      </c>
      <c r="E11708" s="56"/>
      <c r="F11708" s="56"/>
    </row>
    <row r="11709" spans="1:6" x14ac:dyDescent="0.25">
      <c r="A11709" s="56">
        <v>40929</v>
      </c>
      <c r="E11709" s="56"/>
      <c r="F11709" s="56"/>
    </row>
    <row r="11710" spans="1:6" x14ac:dyDescent="0.25">
      <c r="A11710" s="56">
        <v>40930</v>
      </c>
      <c r="E11710" s="56"/>
      <c r="F11710" s="56"/>
    </row>
    <row r="11711" spans="1:6" x14ac:dyDescent="0.25">
      <c r="A11711" s="56">
        <v>40931</v>
      </c>
      <c r="E11711" s="56"/>
      <c r="F11711" s="56"/>
    </row>
    <row r="11712" spans="1:6" x14ac:dyDescent="0.25">
      <c r="A11712" s="56">
        <v>40932</v>
      </c>
      <c r="E11712" s="56"/>
      <c r="F11712" s="56"/>
    </row>
    <row r="11713" spans="1:6" x14ac:dyDescent="0.25">
      <c r="A11713" s="56">
        <v>40933</v>
      </c>
      <c r="E11713" s="56"/>
      <c r="F11713" s="56"/>
    </row>
    <row r="11714" spans="1:6" x14ac:dyDescent="0.25">
      <c r="A11714" s="56">
        <v>40934</v>
      </c>
      <c r="E11714" s="56"/>
      <c r="F11714" s="56"/>
    </row>
    <row r="11715" spans="1:6" x14ac:dyDescent="0.25">
      <c r="A11715" s="56">
        <v>40935</v>
      </c>
      <c r="E11715" s="56"/>
      <c r="F11715" s="56"/>
    </row>
    <row r="11716" spans="1:6" x14ac:dyDescent="0.25">
      <c r="A11716" s="56">
        <v>40936</v>
      </c>
      <c r="E11716" s="56"/>
      <c r="F11716" s="56"/>
    </row>
    <row r="11717" spans="1:6" x14ac:dyDescent="0.25">
      <c r="A11717" s="56">
        <v>40937</v>
      </c>
      <c r="E11717" s="56"/>
      <c r="F11717" s="56"/>
    </row>
    <row r="11718" spans="1:6" x14ac:dyDescent="0.25">
      <c r="A11718" s="56">
        <v>40938</v>
      </c>
      <c r="E11718" s="56"/>
      <c r="F11718" s="56"/>
    </row>
    <row r="11719" spans="1:6" x14ac:dyDescent="0.25">
      <c r="A11719" s="56">
        <v>40939</v>
      </c>
      <c r="E11719" s="56"/>
      <c r="F11719" s="56"/>
    </row>
    <row r="11720" spans="1:6" x14ac:dyDescent="0.25">
      <c r="A11720" s="56">
        <v>40940</v>
      </c>
      <c r="E11720" s="56"/>
      <c r="F11720" s="56"/>
    </row>
    <row r="11721" spans="1:6" x14ac:dyDescent="0.25">
      <c r="A11721" s="56">
        <v>40941</v>
      </c>
      <c r="E11721" s="56"/>
      <c r="F11721" s="56"/>
    </row>
    <row r="11722" spans="1:6" x14ac:dyDescent="0.25">
      <c r="A11722" s="56">
        <v>40942</v>
      </c>
      <c r="E11722" s="56"/>
      <c r="F11722" s="56"/>
    </row>
    <row r="11723" spans="1:6" x14ac:dyDescent="0.25">
      <c r="A11723" s="56">
        <v>40943</v>
      </c>
      <c r="E11723" s="56"/>
      <c r="F11723" s="56"/>
    </row>
    <row r="11724" spans="1:6" x14ac:dyDescent="0.25">
      <c r="A11724" s="56">
        <v>40944</v>
      </c>
      <c r="E11724" s="56"/>
      <c r="F11724" s="56"/>
    </row>
    <row r="11725" spans="1:6" x14ac:dyDescent="0.25">
      <c r="A11725" s="56">
        <v>40945</v>
      </c>
      <c r="E11725" s="56"/>
      <c r="F11725" s="56"/>
    </row>
    <row r="11726" spans="1:6" x14ac:dyDescent="0.25">
      <c r="A11726" s="56">
        <v>40946</v>
      </c>
      <c r="E11726" s="56"/>
      <c r="F11726" s="56"/>
    </row>
    <row r="11727" spans="1:6" x14ac:dyDescent="0.25">
      <c r="A11727" s="56">
        <v>40947</v>
      </c>
      <c r="E11727" s="56"/>
      <c r="F11727" s="56"/>
    </row>
    <row r="11728" spans="1:6" x14ac:dyDescent="0.25">
      <c r="A11728" s="56">
        <v>40948</v>
      </c>
      <c r="E11728" s="56"/>
      <c r="F11728" s="56"/>
    </row>
    <row r="11729" spans="1:6" x14ac:dyDescent="0.25">
      <c r="A11729" s="56">
        <v>40949</v>
      </c>
      <c r="E11729" s="56"/>
      <c r="F11729" s="56"/>
    </row>
    <row r="11730" spans="1:6" x14ac:dyDescent="0.25">
      <c r="A11730" s="56">
        <v>40950</v>
      </c>
      <c r="E11730" s="56"/>
      <c r="F11730" s="56"/>
    </row>
    <row r="11731" spans="1:6" x14ac:dyDescent="0.25">
      <c r="A11731" s="56">
        <v>40951</v>
      </c>
      <c r="E11731" s="56"/>
      <c r="F11731" s="56"/>
    </row>
    <row r="11732" spans="1:6" x14ac:dyDescent="0.25">
      <c r="A11732" s="56">
        <v>40952</v>
      </c>
      <c r="E11732" s="56"/>
      <c r="F11732" s="56"/>
    </row>
    <row r="11733" spans="1:6" x14ac:dyDescent="0.25">
      <c r="A11733" s="56">
        <v>40953</v>
      </c>
      <c r="E11733" s="56"/>
      <c r="F11733" s="56"/>
    </row>
    <row r="11734" spans="1:6" x14ac:dyDescent="0.25">
      <c r="A11734" s="56">
        <v>40954</v>
      </c>
      <c r="E11734" s="56"/>
      <c r="F11734" s="56"/>
    </row>
    <row r="11735" spans="1:6" x14ac:dyDescent="0.25">
      <c r="A11735" s="56">
        <v>40955</v>
      </c>
      <c r="E11735" s="56"/>
      <c r="F11735" s="56"/>
    </row>
    <row r="11736" spans="1:6" x14ac:dyDescent="0.25">
      <c r="A11736" s="56">
        <v>40956</v>
      </c>
      <c r="E11736" s="56"/>
      <c r="F11736" s="56"/>
    </row>
    <row r="11737" spans="1:6" x14ac:dyDescent="0.25">
      <c r="A11737" s="56">
        <v>40957</v>
      </c>
      <c r="E11737" s="56"/>
      <c r="F11737" s="56"/>
    </row>
    <row r="11738" spans="1:6" x14ac:dyDescent="0.25">
      <c r="A11738" s="56">
        <v>40958</v>
      </c>
      <c r="E11738" s="56"/>
      <c r="F11738" s="56"/>
    </row>
    <row r="11739" spans="1:6" x14ac:dyDescent="0.25">
      <c r="A11739" s="56">
        <v>40959</v>
      </c>
      <c r="E11739" s="56"/>
      <c r="F11739" s="56"/>
    </row>
    <row r="11740" spans="1:6" x14ac:dyDescent="0.25">
      <c r="A11740" s="56">
        <v>40960</v>
      </c>
      <c r="E11740" s="56"/>
      <c r="F11740" s="56"/>
    </row>
    <row r="11741" spans="1:6" x14ac:dyDescent="0.25">
      <c r="A11741" s="56">
        <v>40961</v>
      </c>
      <c r="E11741" s="56"/>
      <c r="F11741" s="56"/>
    </row>
    <row r="11742" spans="1:6" x14ac:dyDescent="0.25">
      <c r="A11742" s="56">
        <v>40962</v>
      </c>
      <c r="E11742" s="56"/>
      <c r="F11742" s="56"/>
    </row>
    <row r="11743" spans="1:6" x14ac:dyDescent="0.25">
      <c r="A11743" s="56">
        <v>40963</v>
      </c>
      <c r="E11743" s="56"/>
      <c r="F11743" s="56"/>
    </row>
    <row r="11744" spans="1:6" x14ac:dyDescent="0.25">
      <c r="A11744" s="56">
        <v>40964</v>
      </c>
      <c r="E11744" s="56"/>
      <c r="F11744" s="56"/>
    </row>
    <row r="11745" spans="1:6" x14ac:dyDescent="0.25">
      <c r="A11745" s="56">
        <v>40965</v>
      </c>
      <c r="E11745" s="56"/>
      <c r="F11745" s="56"/>
    </row>
    <row r="11746" spans="1:6" x14ac:dyDescent="0.25">
      <c r="A11746" s="56">
        <v>40966</v>
      </c>
      <c r="E11746" s="56"/>
      <c r="F11746" s="56"/>
    </row>
    <row r="11747" spans="1:6" x14ac:dyDescent="0.25">
      <c r="A11747" s="56">
        <v>40967</v>
      </c>
      <c r="E11747" s="56"/>
      <c r="F11747" s="56"/>
    </row>
    <row r="11748" spans="1:6" x14ac:dyDescent="0.25">
      <c r="A11748" s="56">
        <v>40968</v>
      </c>
      <c r="E11748" s="56"/>
      <c r="F11748" s="56"/>
    </row>
    <row r="11749" spans="1:6" x14ac:dyDescent="0.25">
      <c r="A11749" s="56">
        <v>40969</v>
      </c>
      <c r="E11749" s="56"/>
      <c r="F11749" s="56"/>
    </row>
    <row r="11750" spans="1:6" x14ac:dyDescent="0.25">
      <c r="A11750" s="56">
        <v>40970</v>
      </c>
      <c r="E11750" s="56"/>
      <c r="F11750" s="56"/>
    </row>
    <row r="11751" spans="1:6" x14ac:dyDescent="0.25">
      <c r="A11751" s="56">
        <v>40971</v>
      </c>
      <c r="E11751" s="56"/>
      <c r="F11751" s="56"/>
    </row>
    <row r="11752" spans="1:6" x14ac:dyDescent="0.25">
      <c r="A11752" s="56">
        <v>40972</v>
      </c>
      <c r="E11752" s="56"/>
      <c r="F11752" s="56"/>
    </row>
    <row r="11753" spans="1:6" x14ac:dyDescent="0.25">
      <c r="A11753" s="56">
        <v>40973</v>
      </c>
      <c r="E11753" s="56"/>
      <c r="F11753" s="56"/>
    </row>
    <row r="11754" spans="1:6" x14ac:dyDescent="0.25">
      <c r="A11754" s="56">
        <v>40974</v>
      </c>
      <c r="E11754" s="56"/>
      <c r="F11754" s="56"/>
    </row>
    <row r="11755" spans="1:6" x14ac:dyDescent="0.25">
      <c r="A11755" s="56">
        <v>40975</v>
      </c>
      <c r="E11755" s="56"/>
      <c r="F11755" s="56"/>
    </row>
    <row r="11756" spans="1:6" x14ac:dyDescent="0.25">
      <c r="A11756" s="56">
        <v>40976</v>
      </c>
      <c r="E11756" s="56"/>
      <c r="F11756" s="56"/>
    </row>
    <row r="11757" spans="1:6" x14ac:dyDescent="0.25">
      <c r="A11757" s="56">
        <v>40977</v>
      </c>
      <c r="E11757" s="56"/>
      <c r="F11757" s="56"/>
    </row>
    <row r="11758" spans="1:6" x14ac:dyDescent="0.25">
      <c r="A11758" s="56">
        <v>40978</v>
      </c>
      <c r="E11758" s="56"/>
      <c r="F11758" s="56"/>
    </row>
    <row r="11759" spans="1:6" x14ac:dyDescent="0.25">
      <c r="A11759" s="56">
        <v>40979</v>
      </c>
      <c r="E11759" s="56"/>
      <c r="F11759" s="56"/>
    </row>
    <row r="11760" spans="1:6" x14ac:dyDescent="0.25">
      <c r="A11760" s="56">
        <v>40980</v>
      </c>
      <c r="E11760" s="56"/>
      <c r="F11760" s="56"/>
    </row>
    <row r="11761" spans="1:6" x14ac:dyDescent="0.25">
      <c r="A11761" s="56">
        <v>40981</v>
      </c>
      <c r="E11761" s="56"/>
      <c r="F11761" s="56"/>
    </row>
    <row r="11762" spans="1:6" x14ac:dyDescent="0.25">
      <c r="A11762" s="56">
        <v>40982</v>
      </c>
      <c r="E11762" s="56"/>
      <c r="F11762" s="56"/>
    </row>
    <row r="11763" spans="1:6" x14ac:dyDescent="0.25">
      <c r="A11763" s="56">
        <v>40983</v>
      </c>
      <c r="E11763" s="56"/>
      <c r="F11763" s="56"/>
    </row>
    <row r="11764" spans="1:6" x14ac:dyDescent="0.25">
      <c r="A11764" s="56">
        <v>40984</v>
      </c>
      <c r="E11764" s="56"/>
      <c r="F11764" s="56"/>
    </row>
    <row r="11765" spans="1:6" x14ac:dyDescent="0.25">
      <c r="A11765" s="56">
        <v>40985</v>
      </c>
      <c r="E11765" s="56"/>
      <c r="F11765" s="56"/>
    </row>
    <row r="11766" spans="1:6" x14ac:dyDescent="0.25">
      <c r="A11766" s="56">
        <v>40986</v>
      </c>
      <c r="E11766" s="56"/>
      <c r="F11766" s="56"/>
    </row>
    <row r="11767" spans="1:6" x14ac:dyDescent="0.25">
      <c r="A11767" s="56">
        <v>40987</v>
      </c>
      <c r="E11767" s="56"/>
      <c r="F11767" s="56"/>
    </row>
    <row r="11768" spans="1:6" x14ac:dyDescent="0.25">
      <c r="A11768" s="56">
        <v>40988</v>
      </c>
      <c r="E11768" s="56"/>
      <c r="F11768" s="56"/>
    </row>
    <row r="11769" spans="1:6" x14ac:dyDescent="0.25">
      <c r="A11769" s="56">
        <v>40989</v>
      </c>
      <c r="E11769" s="56"/>
      <c r="F11769" s="56"/>
    </row>
    <row r="11770" spans="1:6" x14ac:dyDescent="0.25">
      <c r="A11770" s="56">
        <v>40990</v>
      </c>
      <c r="E11770" s="56"/>
      <c r="F11770" s="56"/>
    </row>
    <row r="11771" spans="1:6" x14ac:dyDescent="0.25">
      <c r="A11771" s="56">
        <v>40991</v>
      </c>
      <c r="E11771" s="56"/>
      <c r="F11771" s="56"/>
    </row>
    <row r="11772" spans="1:6" x14ac:dyDescent="0.25">
      <c r="A11772" s="56">
        <v>40992</v>
      </c>
      <c r="E11772" s="56"/>
      <c r="F11772" s="56"/>
    </row>
    <row r="11773" spans="1:6" x14ac:dyDescent="0.25">
      <c r="A11773" s="56">
        <v>40993</v>
      </c>
      <c r="E11773" s="56"/>
      <c r="F11773" s="56"/>
    </row>
    <row r="11774" spans="1:6" x14ac:dyDescent="0.25">
      <c r="A11774" s="56">
        <v>40994</v>
      </c>
      <c r="E11774" s="56"/>
      <c r="F11774" s="56"/>
    </row>
    <row r="11775" spans="1:6" x14ac:dyDescent="0.25">
      <c r="A11775" s="56">
        <v>40995</v>
      </c>
      <c r="E11775" s="56"/>
      <c r="F11775" s="56"/>
    </row>
    <row r="11776" spans="1:6" x14ac:dyDescent="0.25">
      <c r="A11776" s="56">
        <v>40996</v>
      </c>
      <c r="E11776" s="56"/>
      <c r="F11776" s="56"/>
    </row>
    <row r="11777" spans="1:6" x14ac:dyDescent="0.25">
      <c r="A11777" s="56">
        <v>40997</v>
      </c>
      <c r="E11777" s="56"/>
      <c r="F11777" s="56"/>
    </row>
    <row r="11778" spans="1:6" x14ac:dyDescent="0.25">
      <c r="A11778" s="56">
        <v>40998</v>
      </c>
      <c r="E11778" s="56"/>
      <c r="F11778" s="56"/>
    </row>
    <row r="11779" spans="1:6" x14ac:dyDescent="0.25">
      <c r="A11779" s="56">
        <v>40999</v>
      </c>
      <c r="E11779" s="56"/>
      <c r="F11779" s="56"/>
    </row>
    <row r="11780" spans="1:6" x14ac:dyDescent="0.25">
      <c r="A11780" s="56">
        <v>41000</v>
      </c>
      <c r="E11780" s="56"/>
      <c r="F11780" s="56"/>
    </row>
    <row r="11781" spans="1:6" x14ac:dyDescent="0.25">
      <c r="A11781" s="56">
        <v>41001</v>
      </c>
      <c r="E11781" s="56"/>
      <c r="F11781" s="56"/>
    </row>
    <row r="11782" spans="1:6" x14ac:dyDescent="0.25">
      <c r="A11782" s="56">
        <v>41002</v>
      </c>
      <c r="E11782" s="56"/>
      <c r="F11782" s="56"/>
    </row>
    <row r="11783" spans="1:6" x14ac:dyDescent="0.25">
      <c r="A11783" s="56">
        <v>41003</v>
      </c>
      <c r="E11783" s="56"/>
      <c r="F11783" s="56"/>
    </row>
    <row r="11784" spans="1:6" x14ac:dyDescent="0.25">
      <c r="A11784" s="56">
        <v>41004</v>
      </c>
      <c r="E11784" s="56"/>
      <c r="F11784" s="56"/>
    </row>
    <row r="11785" spans="1:6" x14ac:dyDescent="0.25">
      <c r="A11785" s="56">
        <v>41005</v>
      </c>
      <c r="E11785" s="56"/>
      <c r="F11785" s="56"/>
    </row>
    <row r="11786" spans="1:6" x14ac:dyDescent="0.25">
      <c r="A11786" s="56">
        <v>41006</v>
      </c>
      <c r="E11786" s="56"/>
      <c r="F11786" s="56"/>
    </row>
    <row r="11787" spans="1:6" x14ac:dyDescent="0.25">
      <c r="A11787" s="56">
        <v>41007</v>
      </c>
      <c r="E11787" s="56"/>
      <c r="F11787" s="56"/>
    </row>
    <row r="11788" spans="1:6" x14ac:dyDescent="0.25">
      <c r="A11788" s="56">
        <v>41008</v>
      </c>
      <c r="E11788" s="56"/>
      <c r="F11788" s="56"/>
    </row>
    <row r="11789" spans="1:6" x14ac:dyDescent="0.25">
      <c r="A11789" s="56">
        <v>41009</v>
      </c>
      <c r="E11789" s="56"/>
      <c r="F11789" s="56"/>
    </row>
    <row r="11790" spans="1:6" x14ac:dyDescent="0.25">
      <c r="A11790" s="56">
        <v>41010</v>
      </c>
      <c r="E11790" s="56"/>
      <c r="F11790" s="56"/>
    </row>
    <row r="11791" spans="1:6" x14ac:dyDescent="0.25">
      <c r="A11791" s="56">
        <v>41011</v>
      </c>
      <c r="E11791" s="56"/>
      <c r="F11791" s="56"/>
    </row>
    <row r="11792" spans="1:6" x14ac:dyDescent="0.25">
      <c r="A11792" s="56">
        <v>41012</v>
      </c>
      <c r="E11792" s="56"/>
      <c r="F11792" s="56"/>
    </row>
    <row r="11793" spans="1:6" x14ac:dyDescent="0.25">
      <c r="A11793" s="56">
        <v>41013</v>
      </c>
      <c r="E11793" s="56"/>
      <c r="F11793" s="56"/>
    </row>
    <row r="11794" spans="1:6" x14ac:dyDescent="0.25">
      <c r="A11794" s="56">
        <v>41014</v>
      </c>
      <c r="E11794" s="56"/>
      <c r="F11794" s="56"/>
    </row>
    <row r="11795" spans="1:6" x14ac:dyDescent="0.25">
      <c r="A11795" s="56">
        <v>41015</v>
      </c>
      <c r="E11795" s="56"/>
      <c r="F11795" s="56"/>
    </row>
    <row r="11796" spans="1:6" x14ac:dyDescent="0.25">
      <c r="A11796" s="56">
        <v>41016</v>
      </c>
      <c r="E11796" s="56"/>
      <c r="F11796" s="56"/>
    </row>
    <row r="11797" spans="1:6" x14ac:dyDescent="0.25">
      <c r="A11797" s="56">
        <v>41017</v>
      </c>
      <c r="E11797" s="56"/>
      <c r="F11797" s="56"/>
    </row>
    <row r="11798" spans="1:6" x14ac:dyDescent="0.25">
      <c r="A11798" s="56">
        <v>41018</v>
      </c>
      <c r="E11798" s="56"/>
      <c r="F11798" s="56"/>
    </row>
    <row r="11799" spans="1:6" x14ac:dyDescent="0.25">
      <c r="A11799" s="56">
        <v>41019</v>
      </c>
      <c r="E11799" s="56"/>
      <c r="F11799" s="56"/>
    </row>
    <row r="11800" spans="1:6" x14ac:dyDescent="0.25">
      <c r="A11800" s="56">
        <v>41020</v>
      </c>
      <c r="E11800" s="56"/>
      <c r="F11800" s="56"/>
    </row>
    <row r="11801" spans="1:6" x14ac:dyDescent="0.25">
      <c r="A11801" s="56">
        <v>41021</v>
      </c>
      <c r="E11801" s="56"/>
      <c r="F11801" s="56"/>
    </row>
    <row r="11802" spans="1:6" x14ac:dyDescent="0.25">
      <c r="A11802" s="56">
        <v>41022</v>
      </c>
      <c r="E11802" s="56"/>
      <c r="F11802" s="56"/>
    </row>
    <row r="11803" spans="1:6" x14ac:dyDescent="0.25">
      <c r="A11803" s="56">
        <v>41023</v>
      </c>
      <c r="E11803" s="56"/>
      <c r="F11803" s="56"/>
    </row>
    <row r="11804" spans="1:6" x14ac:dyDescent="0.25">
      <c r="A11804" s="56">
        <v>41024</v>
      </c>
      <c r="E11804" s="56"/>
      <c r="F11804" s="56"/>
    </row>
    <row r="11805" spans="1:6" x14ac:dyDescent="0.25">
      <c r="A11805" s="56">
        <v>41025</v>
      </c>
      <c r="E11805" s="56"/>
      <c r="F11805" s="56"/>
    </row>
    <row r="11806" spans="1:6" x14ac:dyDescent="0.25">
      <c r="A11806" s="56">
        <v>41026</v>
      </c>
      <c r="E11806" s="56"/>
      <c r="F11806" s="56"/>
    </row>
    <row r="11807" spans="1:6" x14ac:dyDescent="0.25">
      <c r="A11807" s="56">
        <v>41027</v>
      </c>
      <c r="E11807" s="56"/>
      <c r="F11807" s="56"/>
    </row>
    <row r="11808" spans="1:6" x14ac:dyDescent="0.25">
      <c r="A11808" s="56">
        <v>41028</v>
      </c>
      <c r="E11808" s="56"/>
      <c r="F11808" s="56"/>
    </row>
    <row r="11809" spans="1:6" x14ac:dyDescent="0.25">
      <c r="A11809" s="56">
        <v>41029</v>
      </c>
      <c r="E11809" s="56"/>
      <c r="F11809" s="56"/>
    </row>
    <row r="11810" spans="1:6" x14ac:dyDescent="0.25">
      <c r="A11810" s="56">
        <v>41030</v>
      </c>
      <c r="E11810" s="56"/>
      <c r="F11810" s="56"/>
    </row>
    <row r="11811" spans="1:6" x14ac:dyDescent="0.25">
      <c r="A11811" s="56">
        <v>41031</v>
      </c>
      <c r="E11811" s="56"/>
      <c r="F11811" s="56"/>
    </row>
    <row r="11812" spans="1:6" x14ac:dyDescent="0.25">
      <c r="A11812" s="56">
        <v>41032</v>
      </c>
      <c r="E11812" s="56"/>
      <c r="F11812" s="56"/>
    </row>
    <row r="11813" spans="1:6" x14ac:dyDescent="0.25">
      <c r="A11813" s="56">
        <v>41033</v>
      </c>
      <c r="E11813" s="56"/>
      <c r="F11813" s="56"/>
    </row>
    <row r="11814" spans="1:6" x14ac:dyDescent="0.25">
      <c r="A11814" s="56">
        <v>41034</v>
      </c>
      <c r="E11814" s="56"/>
      <c r="F11814" s="56"/>
    </row>
    <row r="11815" spans="1:6" x14ac:dyDescent="0.25">
      <c r="A11815" s="56">
        <v>41035</v>
      </c>
      <c r="E11815" s="56"/>
      <c r="F11815" s="56"/>
    </row>
    <row r="11816" spans="1:6" x14ac:dyDescent="0.25">
      <c r="A11816" s="56">
        <v>41036</v>
      </c>
      <c r="E11816" s="56"/>
      <c r="F11816" s="56"/>
    </row>
    <row r="11817" spans="1:6" x14ac:dyDescent="0.25">
      <c r="A11817" s="56">
        <v>41037</v>
      </c>
      <c r="E11817" s="56"/>
      <c r="F11817" s="56"/>
    </row>
    <row r="11818" spans="1:6" x14ac:dyDescent="0.25">
      <c r="A11818" s="56">
        <v>41038</v>
      </c>
      <c r="E11818" s="56"/>
      <c r="F11818" s="56"/>
    </row>
    <row r="11819" spans="1:6" x14ac:dyDescent="0.25">
      <c r="A11819" s="56">
        <v>41039</v>
      </c>
      <c r="E11819" s="56"/>
      <c r="F11819" s="56"/>
    </row>
    <row r="11820" spans="1:6" x14ac:dyDescent="0.25">
      <c r="A11820" s="56">
        <v>41040</v>
      </c>
      <c r="E11820" s="56"/>
      <c r="F11820" s="56"/>
    </row>
    <row r="11821" spans="1:6" x14ac:dyDescent="0.25">
      <c r="A11821" s="56">
        <v>41041</v>
      </c>
      <c r="E11821" s="56"/>
      <c r="F11821" s="56"/>
    </row>
    <row r="11822" spans="1:6" x14ac:dyDescent="0.25">
      <c r="A11822" s="56">
        <v>41042</v>
      </c>
      <c r="E11822" s="56"/>
      <c r="F11822" s="56"/>
    </row>
    <row r="11823" spans="1:6" x14ac:dyDescent="0.25">
      <c r="A11823" s="56">
        <v>41043</v>
      </c>
      <c r="E11823" s="56"/>
      <c r="F11823" s="56"/>
    </row>
    <row r="11824" spans="1:6" x14ac:dyDescent="0.25">
      <c r="A11824" s="56">
        <v>41044</v>
      </c>
      <c r="E11824" s="56"/>
      <c r="F11824" s="56"/>
    </row>
    <row r="11825" spans="1:6" x14ac:dyDescent="0.25">
      <c r="A11825" s="56">
        <v>41045</v>
      </c>
      <c r="E11825" s="56"/>
      <c r="F11825" s="56"/>
    </row>
    <row r="11826" spans="1:6" x14ac:dyDescent="0.25">
      <c r="A11826" s="56">
        <v>41046</v>
      </c>
      <c r="E11826" s="56"/>
      <c r="F11826" s="56"/>
    </row>
    <row r="11827" spans="1:6" x14ac:dyDescent="0.25">
      <c r="A11827" s="56">
        <v>41047</v>
      </c>
      <c r="E11827" s="56"/>
      <c r="F11827" s="56"/>
    </row>
    <row r="11828" spans="1:6" x14ac:dyDescent="0.25">
      <c r="A11828" s="56">
        <v>41048</v>
      </c>
      <c r="E11828" s="56"/>
      <c r="F11828" s="56"/>
    </row>
    <row r="11829" spans="1:6" x14ac:dyDescent="0.25">
      <c r="A11829" s="56">
        <v>41049</v>
      </c>
      <c r="E11829" s="56"/>
      <c r="F11829" s="56"/>
    </row>
    <row r="11830" spans="1:6" x14ac:dyDescent="0.25">
      <c r="A11830" s="56">
        <v>41050</v>
      </c>
      <c r="E11830" s="56"/>
      <c r="F11830" s="56"/>
    </row>
    <row r="11831" spans="1:6" x14ac:dyDescent="0.25">
      <c r="A11831" s="56">
        <v>41051</v>
      </c>
      <c r="E11831" s="56"/>
      <c r="F11831" s="56"/>
    </row>
    <row r="11832" spans="1:6" x14ac:dyDescent="0.25">
      <c r="A11832" s="56">
        <v>41052</v>
      </c>
      <c r="E11832" s="56"/>
      <c r="F11832" s="56"/>
    </row>
    <row r="11833" spans="1:6" x14ac:dyDescent="0.25">
      <c r="A11833" s="56">
        <v>41053</v>
      </c>
      <c r="E11833" s="56"/>
      <c r="F11833" s="56"/>
    </row>
    <row r="11834" spans="1:6" x14ac:dyDescent="0.25">
      <c r="A11834" s="56">
        <v>41054</v>
      </c>
      <c r="E11834" s="56"/>
      <c r="F11834" s="56"/>
    </row>
    <row r="11835" spans="1:6" x14ac:dyDescent="0.25">
      <c r="A11835" s="56">
        <v>41055</v>
      </c>
      <c r="E11835" s="56"/>
      <c r="F11835" s="56"/>
    </row>
    <row r="11836" spans="1:6" x14ac:dyDescent="0.25">
      <c r="A11836" s="56">
        <v>41056</v>
      </c>
      <c r="E11836" s="56"/>
      <c r="F11836" s="56"/>
    </row>
    <row r="11837" spans="1:6" x14ac:dyDescent="0.25">
      <c r="A11837" s="56">
        <v>41057</v>
      </c>
      <c r="E11837" s="56"/>
      <c r="F11837" s="56"/>
    </row>
    <row r="11838" spans="1:6" x14ac:dyDescent="0.25">
      <c r="A11838" s="56">
        <v>41058</v>
      </c>
      <c r="E11838" s="56"/>
      <c r="F11838" s="56"/>
    </row>
    <row r="11839" spans="1:6" x14ac:dyDescent="0.25">
      <c r="A11839" s="56">
        <v>41059</v>
      </c>
      <c r="E11839" s="56"/>
      <c r="F11839" s="56"/>
    </row>
    <row r="11840" spans="1:6" x14ac:dyDescent="0.25">
      <c r="A11840" s="56">
        <v>41060</v>
      </c>
      <c r="E11840" s="56"/>
      <c r="F11840" s="56"/>
    </row>
    <row r="11841" spans="1:6" x14ac:dyDescent="0.25">
      <c r="A11841" s="56">
        <v>41061</v>
      </c>
      <c r="E11841" s="56"/>
      <c r="F11841" s="56"/>
    </row>
    <row r="11842" spans="1:6" x14ac:dyDescent="0.25">
      <c r="A11842" s="56">
        <v>41062</v>
      </c>
      <c r="E11842" s="56"/>
      <c r="F11842" s="56"/>
    </row>
    <row r="11843" spans="1:6" x14ac:dyDescent="0.25">
      <c r="A11843" s="56">
        <v>41063</v>
      </c>
      <c r="E11843" s="56"/>
      <c r="F11843" s="56"/>
    </row>
    <row r="11844" spans="1:6" x14ac:dyDescent="0.25">
      <c r="A11844" s="56">
        <v>41064</v>
      </c>
      <c r="E11844" s="56"/>
      <c r="F11844" s="56"/>
    </row>
    <row r="11845" spans="1:6" x14ac:dyDescent="0.25">
      <c r="A11845" s="56">
        <v>41065</v>
      </c>
      <c r="E11845" s="56"/>
      <c r="F11845" s="56"/>
    </row>
    <row r="11846" spans="1:6" x14ac:dyDescent="0.25">
      <c r="A11846" s="56">
        <v>41066</v>
      </c>
      <c r="E11846" s="56"/>
      <c r="F11846" s="56"/>
    </row>
    <row r="11847" spans="1:6" x14ac:dyDescent="0.25">
      <c r="A11847" s="56">
        <v>41067</v>
      </c>
      <c r="E11847" s="56"/>
      <c r="F11847" s="56"/>
    </row>
    <row r="11848" spans="1:6" x14ac:dyDescent="0.25">
      <c r="A11848" s="56">
        <v>41068</v>
      </c>
      <c r="E11848" s="56"/>
      <c r="F11848" s="56"/>
    </row>
    <row r="11849" spans="1:6" x14ac:dyDescent="0.25">
      <c r="A11849" s="56">
        <v>41069</v>
      </c>
      <c r="E11849" s="56"/>
      <c r="F11849" s="56"/>
    </row>
    <row r="11850" spans="1:6" x14ac:dyDescent="0.25">
      <c r="A11850" s="56">
        <v>41070</v>
      </c>
      <c r="E11850" s="56"/>
      <c r="F11850" s="56"/>
    </row>
    <row r="11851" spans="1:6" x14ac:dyDescent="0.25">
      <c r="A11851" s="56">
        <v>41071</v>
      </c>
      <c r="E11851" s="56"/>
      <c r="F11851" s="56"/>
    </row>
    <row r="11852" spans="1:6" x14ac:dyDescent="0.25">
      <c r="A11852" s="56">
        <v>41072</v>
      </c>
      <c r="E11852" s="56"/>
      <c r="F11852" s="56"/>
    </row>
    <row r="11853" spans="1:6" x14ac:dyDescent="0.25">
      <c r="A11853" s="56">
        <v>41073</v>
      </c>
      <c r="E11853" s="56"/>
      <c r="F11853" s="56"/>
    </row>
    <row r="11854" spans="1:6" x14ac:dyDescent="0.25">
      <c r="A11854" s="56">
        <v>41074</v>
      </c>
      <c r="E11854" s="56"/>
      <c r="F11854" s="56"/>
    </row>
    <row r="11855" spans="1:6" x14ac:dyDescent="0.25">
      <c r="A11855" s="56">
        <v>41075</v>
      </c>
      <c r="E11855" s="56"/>
      <c r="F11855" s="56"/>
    </row>
    <row r="11856" spans="1:6" x14ac:dyDescent="0.25">
      <c r="A11856" s="56">
        <v>41076</v>
      </c>
      <c r="E11856" s="56"/>
      <c r="F11856" s="56"/>
    </row>
    <row r="11857" spans="1:6" x14ac:dyDescent="0.25">
      <c r="A11857" s="56">
        <v>41077</v>
      </c>
      <c r="E11857" s="56"/>
      <c r="F11857" s="56"/>
    </row>
    <row r="11858" spans="1:6" x14ac:dyDescent="0.25">
      <c r="A11858" s="56">
        <v>41078</v>
      </c>
      <c r="E11858" s="56"/>
      <c r="F11858" s="56"/>
    </row>
    <row r="11859" spans="1:6" x14ac:dyDescent="0.25">
      <c r="A11859" s="56">
        <v>41079</v>
      </c>
      <c r="E11859" s="56"/>
      <c r="F11859" s="56"/>
    </row>
    <row r="11860" spans="1:6" x14ac:dyDescent="0.25">
      <c r="A11860" s="56">
        <v>41080</v>
      </c>
      <c r="E11860" s="56"/>
      <c r="F11860" s="56"/>
    </row>
    <row r="11861" spans="1:6" x14ac:dyDescent="0.25">
      <c r="A11861" s="56">
        <v>41081</v>
      </c>
      <c r="E11861" s="56"/>
      <c r="F11861" s="56"/>
    </row>
    <row r="11862" spans="1:6" x14ac:dyDescent="0.25">
      <c r="A11862" s="56">
        <v>41082</v>
      </c>
      <c r="E11862" s="56"/>
      <c r="F11862" s="56"/>
    </row>
    <row r="11863" spans="1:6" x14ac:dyDescent="0.25">
      <c r="A11863" s="56">
        <v>41083</v>
      </c>
      <c r="E11863" s="56"/>
      <c r="F11863" s="56"/>
    </row>
    <row r="11864" spans="1:6" x14ac:dyDescent="0.25">
      <c r="A11864" s="56">
        <v>41084</v>
      </c>
      <c r="E11864" s="56"/>
      <c r="F11864" s="56"/>
    </row>
    <row r="11865" spans="1:6" x14ac:dyDescent="0.25">
      <c r="A11865" s="56">
        <v>41085</v>
      </c>
      <c r="E11865" s="56"/>
      <c r="F11865" s="56"/>
    </row>
    <row r="11866" spans="1:6" x14ac:dyDescent="0.25">
      <c r="A11866" s="56">
        <v>41086</v>
      </c>
      <c r="E11866" s="56"/>
      <c r="F11866" s="56"/>
    </row>
    <row r="11867" spans="1:6" x14ac:dyDescent="0.25">
      <c r="A11867" s="56">
        <v>41087</v>
      </c>
      <c r="E11867" s="56"/>
      <c r="F11867" s="56"/>
    </row>
    <row r="11868" spans="1:6" x14ac:dyDescent="0.25">
      <c r="A11868" s="56">
        <v>41088</v>
      </c>
      <c r="E11868" s="56"/>
      <c r="F11868" s="56"/>
    </row>
    <row r="11869" spans="1:6" x14ac:dyDescent="0.25">
      <c r="A11869" s="56">
        <v>41089</v>
      </c>
      <c r="E11869" s="56"/>
      <c r="F11869" s="56"/>
    </row>
    <row r="11870" spans="1:6" x14ac:dyDescent="0.25">
      <c r="A11870" s="56">
        <v>41090</v>
      </c>
      <c r="E11870" s="56"/>
      <c r="F11870" s="56"/>
    </row>
    <row r="11871" spans="1:6" x14ac:dyDescent="0.25">
      <c r="A11871" s="56">
        <v>41091</v>
      </c>
      <c r="E11871" s="56"/>
      <c r="F11871" s="56"/>
    </row>
    <row r="11872" spans="1:6" x14ac:dyDescent="0.25">
      <c r="A11872" s="56">
        <v>41092</v>
      </c>
      <c r="E11872" s="56"/>
      <c r="F11872" s="56"/>
    </row>
    <row r="11873" spans="1:6" x14ac:dyDescent="0.25">
      <c r="A11873" s="56">
        <v>41093</v>
      </c>
      <c r="E11873" s="56"/>
      <c r="F11873" s="56"/>
    </row>
    <row r="11874" spans="1:6" x14ac:dyDescent="0.25">
      <c r="A11874" s="56">
        <v>41094</v>
      </c>
      <c r="E11874" s="56"/>
      <c r="F11874" s="56"/>
    </row>
    <row r="11875" spans="1:6" x14ac:dyDescent="0.25">
      <c r="A11875" s="56">
        <v>41095</v>
      </c>
      <c r="E11875" s="56"/>
      <c r="F11875" s="56"/>
    </row>
    <row r="11876" spans="1:6" x14ac:dyDescent="0.25">
      <c r="A11876" s="56">
        <v>41096</v>
      </c>
      <c r="E11876" s="56"/>
      <c r="F11876" s="56"/>
    </row>
    <row r="11877" spans="1:6" x14ac:dyDescent="0.25">
      <c r="A11877" s="56">
        <v>41097</v>
      </c>
      <c r="E11877" s="56"/>
      <c r="F11877" s="56"/>
    </row>
    <row r="11878" spans="1:6" x14ac:dyDescent="0.25">
      <c r="A11878" s="56">
        <v>41098</v>
      </c>
      <c r="E11878" s="56"/>
      <c r="F11878" s="56"/>
    </row>
    <row r="11879" spans="1:6" x14ac:dyDescent="0.25">
      <c r="A11879" s="56">
        <v>41099</v>
      </c>
      <c r="E11879" s="56"/>
      <c r="F11879" s="56"/>
    </row>
    <row r="11880" spans="1:6" x14ac:dyDescent="0.25">
      <c r="A11880" s="56">
        <v>41100</v>
      </c>
      <c r="E11880" s="56"/>
      <c r="F11880" s="56"/>
    </row>
    <row r="11881" spans="1:6" x14ac:dyDescent="0.25">
      <c r="A11881" s="56">
        <v>41101</v>
      </c>
      <c r="E11881" s="56"/>
      <c r="F11881" s="56"/>
    </row>
    <row r="11882" spans="1:6" x14ac:dyDescent="0.25">
      <c r="A11882" s="56">
        <v>41102</v>
      </c>
      <c r="E11882" s="56"/>
      <c r="F11882" s="56"/>
    </row>
    <row r="11883" spans="1:6" x14ac:dyDescent="0.25">
      <c r="A11883" s="56">
        <v>41103</v>
      </c>
      <c r="E11883" s="56"/>
      <c r="F11883" s="56"/>
    </row>
    <row r="11884" spans="1:6" x14ac:dyDescent="0.25">
      <c r="A11884" s="56">
        <v>41104</v>
      </c>
      <c r="E11884" s="56"/>
      <c r="F11884" s="56"/>
    </row>
    <row r="11885" spans="1:6" x14ac:dyDescent="0.25">
      <c r="A11885" s="56">
        <v>41105</v>
      </c>
      <c r="E11885" s="56"/>
      <c r="F11885" s="56"/>
    </row>
    <row r="11886" spans="1:6" x14ac:dyDescent="0.25">
      <c r="A11886" s="56">
        <v>41106</v>
      </c>
      <c r="E11886" s="56"/>
      <c r="F11886" s="56"/>
    </row>
    <row r="11887" spans="1:6" x14ac:dyDescent="0.25">
      <c r="A11887" s="56">
        <v>41107</v>
      </c>
      <c r="E11887" s="56"/>
      <c r="F11887" s="56"/>
    </row>
    <row r="11888" spans="1:6" x14ac:dyDescent="0.25">
      <c r="A11888" s="56">
        <v>41108</v>
      </c>
      <c r="E11888" s="56"/>
      <c r="F11888" s="56"/>
    </row>
    <row r="11889" spans="1:6" x14ac:dyDescent="0.25">
      <c r="A11889" s="56">
        <v>41109</v>
      </c>
      <c r="E11889" s="56"/>
      <c r="F11889" s="56"/>
    </row>
    <row r="11890" spans="1:6" x14ac:dyDescent="0.25">
      <c r="A11890" s="56">
        <v>41110</v>
      </c>
      <c r="E11890" s="56"/>
      <c r="F11890" s="56"/>
    </row>
    <row r="11891" spans="1:6" x14ac:dyDescent="0.25">
      <c r="A11891" s="56">
        <v>41111</v>
      </c>
      <c r="E11891" s="56"/>
      <c r="F11891" s="56"/>
    </row>
    <row r="11892" spans="1:6" x14ac:dyDescent="0.25">
      <c r="A11892" s="56">
        <v>41112</v>
      </c>
      <c r="E11892" s="56"/>
      <c r="F11892" s="56"/>
    </row>
    <row r="11893" spans="1:6" x14ac:dyDescent="0.25">
      <c r="A11893" s="56">
        <v>41113</v>
      </c>
      <c r="E11893" s="56"/>
      <c r="F11893" s="56"/>
    </row>
    <row r="11894" spans="1:6" x14ac:dyDescent="0.25">
      <c r="A11894" s="56">
        <v>41114</v>
      </c>
      <c r="E11894" s="56"/>
      <c r="F11894" s="56"/>
    </row>
    <row r="11895" spans="1:6" x14ac:dyDescent="0.25">
      <c r="A11895" s="56">
        <v>41115</v>
      </c>
      <c r="E11895" s="56"/>
      <c r="F11895" s="56"/>
    </row>
    <row r="11896" spans="1:6" x14ac:dyDescent="0.25">
      <c r="A11896" s="56">
        <v>41116</v>
      </c>
      <c r="E11896" s="56"/>
      <c r="F11896" s="56"/>
    </row>
    <row r="11897" spans="1:6" x14ac:dyDescent="0.25">
      <c r="A11897" s="56">
        <v>41117</v>
      </c>
      <c r="E11897" s="56"/>
      <c r="F11897" s="56"/>
    </row>
    <row r="11898" spans="1:6" x14ac:dyDescent="0.25">
      <c r="A11898" s="56">
        <v>41118</v>
      </c>
      <c r="E11898" s="56"/>
      <c r="F11898" s="56"/>
    </row>
    <row r="11899" spans="1:6" x14ac:dyDescent="0.25">
      <c r="A11899" s="56">
        <v>41119</v>
      </c>
      <c r="E11899" s="56"/>
      <c r="F11899" s="56"/>
    </row>
    <row r="11900" spans="1:6" x14ac:dyDescent="0.25">
      <c r="A11900" s="56">
        <v>41120</v>
      </c>
      <c r="E11900" s="56"/>
      <c r="F11900" s="56"/>
    </row>
    <row r="11901" spans="1:6" x14ac:dyDescent="0.25">
      <c r="A11901" s="56">
        <v>41121</v>
      </c>
      <c r="E11901" s="56"/>
      <c r="F11901" s="56"/>
    </row>
    <row r="11902" spans="1:6" x14ac:dyDescent="0.25">
      <c r="A11902" s="56">
        <v>41122</v>
      </c>
      <c r="E11902" s="56"/>
      <c r="F11902" s="56"/>
    </row>
    <row r="11903" spans="1:6" x14ac:dyDescent="0.25">
      <c r="A11903" s="56">
        <v>41123</v>
      </c>
      <c r="E11903" s="56"/>
      <c r="F11903" s="56"/>
    </row>
    <row r="11904" spans="1:6" x14ac:dyDescent="0.25">
      <c r="A11904" s="56">
        <v>41124</v>
      </c>
      <c r="E11904" s="56"/>
      <c r="F11904" s="56"/>
    </row>
    <row r="11905" spans="1:6" x14ac:dyDescent="0.25">
      <c r="A11905" s="56">
        <v>41125</v>
      </c>
      <c r="E11905" s="56"/>
      <c r="F11905" s="56"/>
    </row>
    <row r="11906" spans="1:6" x14ac:dyDescent="0.25">
      <c r="A11906" s="56">
        <v>41126</v>
      </c>
      <c r="E11906" s="56"/>
      <c r="F11906" s="56"/>
    </row>
    <row r="11907" spans="1:6" x14ac:dyDescent="0.25">
      <c r="A11907" s="56">
        <v>41127</v>
      </c>
      <c r="E11907" s="56"/>
      <c r="F11907" s="56"/>
    </row>
    <row r="11908" spans="1:6" x14ac:dyDescent="0.25">
      <c r="A11908" s="56">
        <v>41128</v>
      </c>
      <c r="E11908" s="56"/>
      <c r="F11908" s="56"/>
    </row>
    <row r="11909" spans="1:6" x14ac:dyDescent="0.25">
      <c r="A11909" s="56">
        <v>41129</v>
      </c>
      <c r="E11909" s="56"/>
      <c r="F11909" s="56"/>
    </row>
    <row r="11910" spans="1:6" x14ac:dyDescent="0.25">
      <c r="A11910" s="56">
        <v>41130</v>
      </c>
      <c r="E11910" s="56"/>
      <c r="F11910" s="56"/>
    </row>
    <row r="11911" spans="1:6" x14ac:dyDescent="0.25">
      <c r="A11911" s="56">
        <v>41131</v>
      </c>
      <c r="E11911" s="56"/>
      <c r="F11911" s="56"/>
    </row>
    <row r="11912" spans="1:6" x14ac:dyDescent="0.25">
      <c r="A11912" s="56">
        <v>41132</v>
      </c>
      <c r="E11912" s="56"/>
      <c r="F11912" s="56"/>
    </row>
    <row r="11913" spans="1:6" x14ac:dyDescent="0.25">
      <c r="A11913" s="56">
        <v>41133</v>
      </c>
      <c r="E11913" s="56"/>
      <c r="F11913" s="56"/>
    </row>
    <row r="11914" spans="1:6" x14ac:dyDescent="0.25">
      <c r="A11914" s="56">
        <v>41134</v>
      </c>
      <c r="E11914" s="56"/>
      <c r="F11914" s="56"/>
    </row>
    <row r="11915" spans="1:6" x14ac:dyDescent="0.25">
      <c r="A11915" s="56">
        <v>41135</v>
      </c>
      <c r="E11915" s="56"/>
      <c r="F11915" s="56"/>
    </row>
    <row r="11916" spans="1:6" x14ac:dyDescent="0.25">
      <c r="A11916" s="56">
        <v>41136</v>
      </c>
      <c r="E11916" s="56"/>
      <c r="F11916" s="56"/>
    </row>
    <row r="11917" spans="1:6" x14ac:dyDescent="0.25">
      <c r="A11917" s="56">
        <v>41137</v>
      </c>
      <c r="E11917" s="56"/>
      <c r="F11917" s="56"/>
    </row>
    <row r="11918" spans="1:6" x14ac:dyDescent="0.25">
      <c r="A11918" s="56">
        <v>41138</v>
      </c>
      <c r="E11918" s="56"/>
      <c r="F11918" s="56"/>
    </row>
    <row r="11919" spans="1:6" x14ac:dyDescent="0.25">
      <c r="A11919" s="56">
        <v>41139</v>
      </c>
      <c r="E11919" s="56"/>
      <c r="F11919" s="56"/>
    </row>
    <row r="11920" spans="1:6" x14ac:dyDescent="0.25">
      <c r="A11920" s="56">
        <v>41140</v>
      </c>
      <c r="E11920" s="56"/>
      <c r="F11920" s="56"/>
    </row>
    <row r="11921" spans="1:6" x14ac:dyDescent="0.25">
      <c r="A11921" s="56">
        <v>41141</v>
      </c>
      <c r="E11921" s="56"/>
      <c r="F11921" s="56"/>
    </row>
    <row r="11922" spans="1:6" x14ac:dyDescent="0.25">
      <c r="A11922" s="56">
        <v>41142</v>
      </c>
      <c r="E11922" s="56"/>
      <c r="F11922" s="56"/>
    </row>
    <row r="11923" spans="1:6" x14ac:dyDescent="0.25">
      <c r="A11923" s="56">
        <v>41143</v>
      </c>
      <c r="E11923" s="56"/>
      <c r="F11923" s="56"/>
    </row>
    <row r="11924" spans="1:6" x14ac:dyDescent="0.25">
      <c r="A11924" s="56">
        <v>41144</v>
      </c>
      <c r="E11924" s="56"/>
      <c r="F11924" s="56"/>
    </row>
    <row r="11925" spans="1:6" x14ac:dyDescent="0.25">
      <c r="A11925" s="56">
        <v>41145</v>
      </c>
      <c r="E11925" s="56"/>
      <c r="F11925" s="56"/>
    </row>
    <row r="11926" spans="1:6" x14ac:dyDescent="0.25">
      <c r="A11926" s="56">
        <v>41146</v>
      </c>
      <c r="E11926" s="56"/>
      <c r="F11926" s="56"/>
    </row>
    <row r="11927" spans="1:6" x14ac:dyDescent="0.25">
      <c r="A11927" s="56">
        <v>41147</v>
      </c>
      <c r="E11927" s="56"/>
      <c r="F11927" s="56"/>
    </row>
    <row r="11928" spans="1:6" x14ac:dyDescent="0.25">
      <c r="A11928" s="56">
        <v>41148</v>
      </c>
      <c r="E11928" s="56"/>
      <c r="F11928" s="56"/>
    </row>
    <row r="11929" spans="1:6" x14ac:dyDescent="0.25">
      <c r="A11929" s="56">
        <v>41149</v>
      </c>
      <c r="E11929" s="56"/>
      <c r="F11929" s="56"/>
    </row>
    <row r="11930" spans="1:6" x14ac:dyDescent="0.25">
      <c r="A11930" s="56">
        <v>41150</v>
      </c>
      <c r="E11930" s="56"/>
      <c r="F11930" s="56"/>
    </row>
    <row r="11931" spans="1:6" x14ac:dyDescent="0.25">
      <c r="A11931" s="56">
        <v>41151</v>
      </c>
      <c r="E11931" s="56"/>
      <c r="F11931" s="56"/>
    </row>
    <row r="11932" spans="1:6" x14ac:dyDescent="0.25">
      <c r="A11932" s="56">
        <v>41152</v>
      </c>
      <c r="E11932" s="56"/>
      <c r="F11932" s="56"/>
    </row>
    <row r="11933" spans="1:6" x14ac:dyDescent="0.25">
      <c r="A11933" s="56">
        <v>41153</v>
      </c>
      <c r="E11933" s="56"/>
      <c r="F11933" s="56"/>
    </row>
    <row r="11934" spans="1:6" x14ac:dyDescent="0.25">
      <c r="A11934" s="56">
        <v>41154</v>
      </c>
      <c r="E11934" s="56"/>
      <c r="F11934" s="56"/>
    </row>
    <row r="11935" spans="1:6" x14ac:dyDescent="0.25">
      <c r="A11935" s="56">
        <v>41155</v>
      </c>
      <c r="E11935" s="56"/>
      <c r="F11935" s="56"/>
    </row>
    <row r="11936" spans="1:6" x14ac:dyDescent="0.25">
      <c r="A11936" s="56">
        <v>41156</v>
      </c>
      <c r="E11936" s="56"/>
      <c r="F11936" s="56"/>
    </row>
    <row r="11937" spans="1:6" x14ac:dyDescent="0.25">
      <c r="A11937" s="56">
        <v>41157</v>
      </c>
      <c r="E11937" s="56"/>
      <c r="F11937" s="56"/>
    </row>
    <row r="11938" spans="1:6" x14ac:dyDescent="0.25">
      <c r="A11938" s="56">
        <v>41158</v>
      </c>
      <c r="E11938" s="56"/>
      <c r="F11938" s="56"/>
    </row>
    <row r="11939" spans="1:6" x14ac:dyDescent="0.25">
      <c r="A11939" s="56">
        <v>41159</v>
      </c>
      <c r="E11939" s="56"/>
      <c r="F11939" s="56"/>
    </row>
    <row r="11940" spans="1:6" x14ac:dyDescent="0.25">
      <c r="A11940" s="56">
        <v>41160</v>
      </c>
      <c r="E11940" s="56"/>
      <c r="F11940" s="56"/>
    </row>
    <row r="11941" spans="1:6" x14ac:dyDescent="0.25">
      <c r="A11941" s="56">
        <v>41161</v>
      </c>
      <c r="E11941" s="56"/>
      <c r="F11941" s="56"/>
    </row>
    <row r="11942" spans="1:6" x14ac:dyDescent="0.25">
      <c r="A11942" s="56">
        <v>41162</v>
      </c>
      <c r="E11942" s="56"/>
      <c r="F11942" s="56"/>
    </row>
    <row r="11943" spans="1:6" x14ac:dyDescent="0.25">
      <c r="A11943" s="56">
        <v>41163</v>
      </c>
      <c r="E11943" s="56"/>
      <c r="F11943" s="56"/>
    </row>
    <row r="11944" spans="1:6" x14ac:dyDescent="0.25">
      <c r="A11944" s="56">
        <v>41164</v>
      </c>
      <c r="E11944" s="56"/>
      <c r="F11944" s="56"/>
    </row>
    <row r="11945" spans="1:6" x14ac:dyDescent="0.25">
      <c r="A11945" s="56">
        <v>41165</v>
      </c>
      <c r="E11945" s="56"/>
      <c r="F11945" s="56"/>
    </row>
    <row r="11946" spans="1:6" x14ac:dyDescent="0.25">
      <c r="A11946" s="56">
        <v>41166</v>
      </c>
      <c r="E11946" s="56"/>
      <c r="F11946" s="56"/>
    </row>
    <row r="11947" spans="1:6" x14ac:dyDescent="0.25">
      <c r="A11947" s="56">
        <v>41167</v>
      </c>
      <c r="E11947" s="56"/>
      <c r="F11947" s="56"/>
    </row>
    <row r="11948" spans="1:6" x14ac:dyDescent="0.25">
      <c r="A11948" s="56">
        <v>41168</v>
      </c>
      <c r="E11948" s="56"/>
      <c r="F11948" s="56"/>
    </row>
    <row r="11949" spans="1:6" x14ac:dyDescent="0.25">
      <c r="A11949" s="56">
        <v>41169</v>
      </c>
      <c r="E11949" s="56"/>
      <c r="F11949" s="56"/>
    </row>
    <row r="11950" spans="1:6" x14ac:dyDescent="0.25">
      <c r="A11950" s="56">
        <v>41170</v>
      </c>
      <c r="E11950" s="56"/>
      <c r="F11950" s="56"/>
    </row>
    <row r="11951" spans="1:6" x14ac:dyDescent="0.25">
      <c r="A11951" s="56">
        <v>41171</v>
      </c>
      <c r="E11951" s="56"/>
      <c r="F11951" s="56"/>
    </row>
    <row r="11952" spans="1:6" x14ac:dyDescent="0.25">
      <c r="A11952" s="56">
        <v>41172</v>
      </c>
      <c r="E11952" s="56"/>
      <c r="F11952" s="56"/>
    </row>
    <row r="11953" spans="1:6" x14ac:dyDescent="0.25">
      <c r="A11953" s="56">
        <v>41173</v>
      </c>
      <c r="E11953" s="56"/>
      <c r="F11953" s="56"/>
    </row>
    <row r="11954" spans="1:6" x14ac:dyDescent="0.25">
      <c r="A11954" s="56">
        <v>41174</v>
      </c>
      <c r="E11954" s="56"/>
      <c r="F11954" s="56"/>
    </row>
    <row r="11955" spans="1:6" x14ac:dyDescent="0.25">
      <c r="A11955" s="56">
        <v>41175</v>
      </c>
      <c r="E11955" s="56"/>
      <c r="F11955" s="56"/>
    </row>
    <row r="11956" spans="1:6" x14ac:dyDescent="0.25">
      <c r="A11956" s="56">
        <v>41176</v>
      </c>
      <c r="E11956" s="56"/>
      <c r="F11956" s="56"/>
    </row>
    <row r="11957" spans="1:6" x14ac:dyDescent="0.25">
      <c r="A11957" s="56">
        <v>41177</v>
      </c>
      <c r="E11957" s="56"/>
      <c r="F11957" s="56"/>
    </row>
    <row r="11958" spans="1:6" x14ac:dyDescent="0.25">
      <c r="A11958" s="56">
        <v>41178</v>
      </c>
      <c r="E11958" s="56"/>
      <c r="F11958" s="56"/>
    </row>
    <row r="11959" spans="1:6" x14ac:dyDescent="0.25">
      <c r="A11959" s="56">
        <v>41179</v>
      </c>
      <c r="E11959" s="56"/>
      <c r="F11959" s="56"/>
    </row>
    <row r="11960" spans="1:6" x14ac:dyDescent="0.25">
      <c r="A11960" s="56">
        <v>41180</v>
      </c>
      <c r="E11960" s="56"/>
      <c r="F11960" s="56"/>
    </row>
    <row r="11961" spans="1:6" x14ac:dyDescent="0.25">
      <c r="A11961" s="56">
        <v>41181</v>
      </c>
      <c r="E11961" s="56"/>
      <c r="F11961" s="56"/>
    </row>
    <row r="11962" spans="1:6" x14ac:dyDescent="0.25">
      <c r="A11962" s="56">
        <v>41182</v>
      </c>
      <c r="E11962" s="56"/>
      <c r="F11962" s="56"/>
    </row>
    <row r="11963" spans="1:6" x14ac:dyDescent="0.25">
      <c r="A11963" s="56">
        <v>41183</v>
      </c>
      <c r="E11963" s="56"/>
      <c r="F11963" s="56"/>
    </row>
    <row r="11964" spans="1:6" x14ac:dyDescent="0.25">
      <c r="A11964" s="56">
        <v>41184</v>
      </c>
      <c r="E11964" s="56"/>
      <c r="F11964" s="56"/>
    </row>
    <row r="11965" spans="1:6" x14ac:dyDescent="0.25">
      <c r="A11965" s="56">
        <v>41185</v>
      </c>
      <c r="E11965" s="56"/>
      <c r="F11965" s="56"/>
    </row>
    <row r="11966" spans="1:6" x14ac:dyDescent="0.25">
      <c r="A11966" s="56">
        <v>41186</v>
      </c>
      <c r="E11966" s="56"/>
      <c r="F11966" s="56"/>
    </row>
    <row r="11967" spans="1:6" x14ac:dyDescent="0.25">
      <c r="A11967" s="56">
        <v>41187</v>
      </c>
      <c r="E11967" s="56"/>
      <c r="F11967" s="56"/>
    </row>
    <row r="11968" spans="1:6" x14ac:dyDescent="0.25">
      <c r="A11968" s="56">
        <v>41188</v>
      </c>
      <c r="E11968" s="56"/>
      <c r="F11968" s="56"/>
    </row>
    <row r="11969" spans="1:6" x14ac:dyDescent="0.25">
      <c r="A11969" s="56">
        <v>41189</v>
      </c>
      <c r="E11969" s="56"/>
      <c r="F11969" s="56"/>
    </row>
    <row r="11970" spans="1:6" x14ac:dyDescent="0.25">
      <c r="A11970" s="56">
        <v>41190</v>
      </c>
      <c r="E11970" s="56"/>
      <c r="F11970" s="56"/>
    </row>
    <row r="11971" spans="1:6" x14ac:dyDescent="0.25">
      <c r="A11971" s="56">
        <v>41191</v>
      </c>
      <c r="E11971" s="56"/>
      <c r="F11971" s="56"/>
    </row>
    <row r="11972" spans="1:6" x14ac:dyDescent="0.25">
      <c r="A11972" s="56">
        <v>41192</v>
      </c>
      <c r="E11972" s="56"/>
      <c r="F11972" s="56"/>
    </row>
    <row r="11973" spans="1:6" x14ac:dyDescent="0.25">
      <c r="A11973" s="56">
        <v>41193</v>
      </c>
      <c r="E11973" s="56"/>
      <c r="F11973" s="56"/>
    </row>
    <row r="11974" spans="1:6" x14ac:dyDescent="0.25">
      <c r="A11974" s="56">
        <v>41194</v>
      </c>
      <c r="E11974" s="56"/>
      <c r="F11974" s="56"/>
    </row>
    <row r="11975" spans="1:6" x14ac:dyDescent="0.25">
      <c r="A11975" s="56">
        <v>41195</v>
      </c>
      <c r="E11975" s="56"/>
      <c r="F11975" s="56"/>
    </row>
    <row r="11976" spans="1:6" x14ac:dyDescent="0.25">
      <c r="A11976" s="56">
        <v>41196</v>
      </c>
      <c r="E11976" s="56"/>
      <c r="F11976" s="56"/>
    </row>
    <row r="11977" spans="1:6" x14ac:dyDescent="0.25">
      <c r="A11977" s="56">
        <v>41197</v>
      </c>
      <c r="E11977" s="56"/>
      <c r="F11977" s="56"/>
    </row>
    <row r="11978" spans="1:6" x14ac:dyDescent="0.25">
      <c r="A11978" s="56">
        <v>41198</v>
      </c>
      <c r="E11978" s="56"/>
      <c r="F11978" s="56"/>
    </row>
    <row r="11979" spans="1:6" x14ac:dyDescent="0.25">
      <c r="A11979" s="56">
        <v>41199</v>
      </c>
      <c r="E11979" s="56"/>
      <c r="F11979" s="56"/>
    </row>
    <row r="11980" spans="1:6" x14ac:dyDescent="0.25">
      <c r="A11980" s="56">
        <v>41200</v>
      </c>
      <c r="E11980" s="56"/>
      <c r="F11980" s="56"/>
    </row>
    <row r="11981" spans="1:6" x14ac:dyDescent="0.25">
      <c r="A11981" s="56">
        <v>41201</v>
      </c>
      <c r="E11981" s="56"/>
      <c r="F11981" s="56"/>
    </row>
    <row r="11982" spans="1:6" x14ac:dyDescent="0.25">
      <c r="A11982" s="56">
        <v>41202</v>
      </c>
      <c r="E11982" s="56"/>
      <c r="F11982" s="56"/>
    </row>
    <row r="11983" spans="1:6" x14ac:dyDescent="0.25">
      <c r="A11983" s="56">
        <v>41203</v>
      </c>
      <c r="E11983" s="56"/>
      <c r="F11983" s="56"/>
    </row>
    <row r="11984" spans="1:6" x14ac:dyDescent="0.25">
      <c r="A11984" s="56">
        <v>41204</v>
      </c>
      <c r="E11984" s="56"/>
      <c r="F11984" s="56"/>
    </row>
    <row r="11985" spans="1:6" x14ac:dyDescent="0.25">
      <c r="A11985" s="56">
        <v>41205</v>
      </c>
      <c r="E11985" s="56"/>
      <c r="F11985" s="56"/>
    </row>
    <row r="11986" spans="1:6" x14ac:dyDescent="0.25">
      <c r="A11986" s="56">
        <v>41206</v>
      </c>
      <c r="E11986" s="56"/>
      <c r="F11986" s="56"/>
    </row>
    <row r="11987" spans="1:6" x14ac:dyDescent="0.25">
      <c r="A11987" s="56">
        <v>41207</v>
      </c>
      <c r="E11987" s="56"/>
      <c r="F11987" s="56"/>
    </row>
    <row r="11988" spans="1:6" x14ac:dyDescent="0.25">
      <c r="A11988" s="56">
        <v>41208</v>
      </c>
      <c r="E11988" s="56"/>
      <c r="F11988" s="56"/>
    </row>
    <row r="11989" spans="1:6" x14ac:dyDescent="0.25">
      <c r="A11989" s="56">
        <v>41209</v>
      </c>
      <c r="E11989" s="56"/>
      <c r="F11989" s="56"/>
    </row>
    <row r="11990" spans="1:6" x14ac:dyDescent="0.25">
      <c r="A11990" s="56">
        <v>41210</v>
      </c>
      <c r="E11990" s="56"/>
      <c r="F11990" s="56"/>
    </row>
    <row r="11991" spans="1:6" x14ac:dyDescent="0.25">
      <c r="A11991" s="56">
        <v>41211</v>
      </c>
      <c r="E11991" s="56"/>
      <c r="F11991" s="56"/>
    </row>
    <row r="11992" spans="1:6" x14ac:dyDescent="0.25">
      <c r="A11992" s="56">
        <v>41212</v>
      </c>
      <c r="E11992" s="56"/>
      <c r="F11992" s="56"/>
    </row>
    <row r="11993" spans="1:6" x14ac:dyDescent="0.25">
      <c r="A11993" s="56">
        <v>41213</v>
      </c>
      <c r="E11993" s="56"/>
      <c r="F11993" s="56"/>
    </row>
    <row r="11994" spans="1:6" x14ac:dyDescent="0.25">
      <c r="A11994" s="56">
        <v>41214</v>
      </c>
      <c r="E11994" s="56"/>
      <c r="F11994" s="56"/>
    </row>
    <row r="11995" spans="1:6" x14ac:dyDescent="0.25">
      <c r="A11995" s="56">
        <v>41215</v>
      </c>
      <c r="E11995" s="56"/>
      <c r="F11995" s="56"/>
    </row>
    <row r="11996" spans="1:6" x14ac:dyDescent="0.25">
      <c r="A11996" s="56">
        <v>41216</v>
      </c>
      <c r="E11996" s="56"/>
      <c r="F11996" s="56"/>
    </row>
    <row r="11997" spans="1:6" x14ac:dyDescent="0.25">
      <c r="A11997" s="56">
        <v>41217</v>
      </c>
      <c r="E11997" s="56"/>
      <c r="F11997" s="56"/>
    </row>
    <row r="11998" spans="1:6" x14ac:dyDescent="0.25">
      <c r="A11998" s="56">
        <v>41218</v>
      </c>
      <c r="E11998" s="56"/>
      <c r="F11998" s="56"/>
    </row>
    <row r="11999" spans="1:6" x14ac:dyDescent="0.25">
      <c r="A11999" s="56">
        <v>41219</v>
      </c>
      <c r="E11999" s="56"/>
      <c r="F11999" s="56"/>
    </row>
    <row r="12000" spans="1:6" x14ac:dyDescent="0.25">
      <c r="A12000" s="56">
        <v>41220</v>
      </c>
      <c r="E12000" s="56"/>
      <c r="F12000" s="56"/>
    </row>
    <row r="12001" spans="1:6" x14ac:dyDescent="0.25">
      <c r="A12001" s="56">
        <v>41221</v>
      </c>
      <c r="E12001" s="56"/>
      <c r="F12001" s="56"/>
    </row>
    <row r="12002" spans="1:6" x14ac:dyDescent="0.25">
      <c r="A12002" s="56">
        <v>41222</v>
      </c>
      <c r="E12002" s="56"/>
      <c r="F12002" s="56"/>
    </row>
    <row r="12003" spans="1:6" x14ac:dyDescent="0.25">
      <c r="A12003" s="56">
        <v>41223</v>
      </c>
      <c r="E12003" s="56"/>
      <c r="F12003" s="56"/>
    </row>
    <row r="12004" spans="1:6" x14ac:dyDescent="0.25">
      <c r="A12004" s="56">
        <v>41224</v>
      </c>
      <c r="E12004" s="56"/>
      <c r="F12004" s="56"/>
    </row>
    <row r="12005" spans="1:6" x14ac:dyDescent="0.25">
      <c r="A12005" s="56">
        <v>41225</v>
      </c>
      <c r="E12005" s="56"/>
      <c r="F12005" s="56"/>
    </row>
    <row r="12006" spans="1:6" x14ac:dyDescent="0.25">
      <c r="A12006" s="56">
        <v>41226</v>
      </c>
      <c r="E12006" s="56"/>
      <c r="F12006" s="56"/>
    </row>
    <row r="12007" spans="1:6" x14ac:dyDescent="0.25">
      <c r="A12007" s="56">
        <v>41227</v>
      </c>
      <c r="E12007" s="56"/>
      <c r="F12007" s="56"/>
    </row>
    <row r="12008" spans="1:6" x14ac:dyDescent="0.25">
      <c r="A12008" s="56">
        <v>41228</v>
      </c>
      <c r="E12008" s="56"/>
      <c r="F12008" s="56"/>
    </row>
    <row r="12009" spans="1:6" x14ac:dyDescent="0.25">
      <c r="A12009" s="56">
        <v>41229</v>
      </c>
      <c r="E12009" s="56"/>
      <c r="F12009" s="56"/>
    </row>
    <row r="12010" spans="1:6" x14ac:dyDescent="0.25">
      <c r="A12010" s="56">
        <v>41230</v>
      </c>
      <c r="E12010" s="56"/>
      <c r="F12010" s="56"/>
    </row>
    <row r="12011" spans="1:6" x14ac:dyDescent="0.25">
      <c r="A12011" s="56">
        <v>41231</v>
      </c>
      <c r="E12011" s="56"/>
      <c r="F12011" s="56"/>
    </row>
    <row r="12012" spans="1:6" x14ac:dyDescent="0.25">
      <c r="A12012" s="56">
        <v>41232</v>
      </c>
      <c r="E12012" s="56"/>
      <c r="F12012" s="56"/>
    </row>
    <row r="12013" spans="1:6" x14ac:dyDescent="0.25">
      <c r="A12013" s="56">
        <v>41233</v>
      </c>
      <c r="E12013" s="56"/>
      <c r="F12013" s="56"/>
    </row>
    <row r="12014" spans="1:6" x14ac:dyDescent="0.25">
      <c r="A12014" s="56">
        <v>41234</v>
      </c>
      <c r="E12014" s="56"/>
      <c r="F12014" s="56"/>
    </row>
    <row r="12015" spans="1:6" x14ac:dyDescent="0.25">
      <c r="A12015" s="56">
        <v>41235</v>
      </c>
      <c r="E12015" s="56"/>
      <c r="F12015" s="56"/>
    </row>
    <row r="12016" spans="1:6" x14ac:dyDescent="0.25">
      <c r="A12016" s="56">
        <v>41236</v>
      </c>
      <c r="E12016" s="56"/>
      <c r="F12016" s="56"/>
    </row>
    <row r="12017" spans="1:6" x14ac:dyDescent="0.25">
      <c r="A12017" s="56">
        <v>41237</v>
      </c>
      <c r="E12017" s="56"/>
      <c r="F12017" s="56"/>
    </row>
    <row r="12018" spans="1:6" x14ac:dyDescent="0.25">
      <c r="A12018" s="56">
        <v>41238</v>
      </c>
      <c r="E12018" s="56"/>
      <c r="F12018" s="56"/>
    </row>
    <row r="12019" spans="1:6" x14ac:dyDescent="0.25">
      <c r="A12019" s="56">
        <v>41239</v>
      </c>
      <c r="E12019" s="56"/>
      <c r="F12019" s="56"/>
    </row>
    <row r="12020" spans="1:6" x14ac:dyDescent="0.25">
      <c r="A12020" s="56">
        <v>41240</v>
      </c>
      <c r="E12020" s="56"/>
      <c r="F12020" s="56"/>
    </row>
    <row r="12021" spans="1:6" x14ac:dyDescent="0.25">
      <c r="A12021" s="56">
        <v>41241</v>
      </c>
      <c r="E12021" s="56"/>
      <c r="F12021" s="56"/>
    </row>
    <row r="12022" spans="1:6" x14ac:dyDescent="0.25">
      <c r="A12022" s="56">
        <v>41242</v>
      </c>
      <c r="E12022" s="56"/>
      <c r="F12022" s="56"/>
    </row>
    <row r="12023" spans="1:6" x14ac:dyDescent="0.25">
      <c r="A12023" s="56">
        <v>41243</v>
      </c>
      <c r="E12023" s="56"/>
      <c r="F12023" s="56"/>
    </row>
    <row r="12024" spans="1:6" x14ac:dyDescent="0.25">
      <c r="A12024" s="56">
        <v>41244</v>
      </c>
      <c r="E12024" s="56"/>
      <c r="F12024" s="56"/>
    </row>
    <row r="12025" spans="1:6" x14ac:dyDescent="0.25">
      <c r="A12025" s="56">
        <v>41245</v>
      </c>
      <c r="E12025" s="56"/>
      <c r="F12025" s="56"/>
    </row>
    <row r="12026" spans="1:6" x14ac:dyDescent="0.25">
      <c r="A12026" s="56">
        <v>41246</v>
      </c>
      <c r="E12026" s="56"/>
      <c r="F12026" s="56"/>
    </row>
    <row r="12027" spans="1:6" x14ac:dyDescent="0.25">
      <c r="A12027" s="56">
        <v>41247</v>
      </c>
      <c r="E12027" s="56"/>
      <c r="F12027" s="56"/>
    </row>
    <row r="12028" spans="1:6" x14ac:dyDescent="0.25">
      <c r="A12028" s="56">
        <v>41248</v>
      </c>
      <c r="E12028" s="56"/>
      <c r="F12028" s="56"/>
    </row>
    <row r="12029" spans="1:6" x14ac:dyDescent="0.25">
      <c r="A12029" s="56">
        <v>41249</v>
      </c>
      <c r="E12029" s="56"/>
      <c r="F12029" s="56"/>
    </row>
    <row r="12030" spans="1:6" x14ac:dyDescent="0.25">
      <c r="A12030" s="56">
        <v>41250</v>
      </c>
      <c r="E12030" s="56"/>
      <c r="F12030" s="56"/>
    </row>
    <row r="12031" spans="1:6" x14ac:dyDescent="0.25">
      <c r="A12031" s="56">
        <v>41251</v>
      </c>
      <c r="E12031" s="56"/>
      <c r="F12031" s="56"/>
    </row>
    <row r="12032" spans="1:6" x14ac:dyDescent="0.25">
      <c r="A12032" s="56">
        <v>41252</v>
      </c>
      <c r="E12032" s="56"/>
      <c r="F12032" s="56"/>
    </row>
    <row r="12033" spans="1:6" x14ac:dyDescent="0.25">
      <c r="A12033" s="56">
        <v>41253</v>
      </c>
      <c r="E12033" s="56"/>
      <c r="F12033" s="56"/>
    </row>
    <row r="12034" spans="1:6" x14ac:dyDescent="0.25">
      <c r="A12034" s="56">
        <v>41254</v>
      </c>
      <c r="E12034" s="56"/>
      <c r="F12034" s="56"/>
    </row>
    <row r="12035" spans="1:6" x14ac:dyDescent="0.25">
      <c r="A12035" s="56">
        <v>41255</v>
      </c>
      <c r="E12035" s="56"/>
      <c r="F12035" s="56"/>
    </row>
    <row r="12036" spans="1:6" x14ac:dyDescent="0.25">
      <c r="A12036" s="56">
        <v>41256</v>
      </c>
      <c r="E12036" s="56"/>
      <c r="F12036" s="56"/>
    </row>
    <row r="12037" spans="1:6" x14ac:dyDescent="0.25">
      <c r="A12037" s="56">
        <v>41257</v>
      </c>
      <c r="E12037" s="56"/>
      <c r="F12037" s="56"/>
    </row>
    <row r="12038" spans="1:6" x14ac:dyDescent="0.25">
      <c r="A12038" s="56">
        <v>41258</v>
      </c>
      <c r="E12038" s="56"/>
      <c r="F12038" s="56"/>
    </row>
    <row r="12039" spans="1:6" x14ac:dyDescent="0.25">
      <c r="A12039" s="56">
        <v>41259</v>
      </c>
      <c r="E12039" s="56"/>
      <c r="F12039" s="56"/>
    </row>
    <row r="12040" spans="1:6" x14ac:dyDescent="0.25">
      <c r="A12040" s="56">
        <v>41260</v>
      </c>
      <c r="E12040" s="56"/>
      <c r="F12040" s="56"/>
    </row>
    <row r="12041" spans="1:6" x14ac:dyDescent="0.25">
      <c r="A12041" s="56">
        <v>41261</v>
      </c>
      <c r="E12041" s="56"/>
      <c r="F12041" s="56"/>
    </row>
    <row r="12042" spans="1:6" x14ac:dyDescent="0.25">
      <c r="A12042" s="56">
        <v>41262</v>
      </c>
      <c r="E12042" s="56"/>
      <c r="F12042" s="56"/>
    </row>
    <row r="12043" spans="1:6" x14ac:dyDescent="0.25">
      <c r="A12043" s="56">
        <v>41263</v>
      </c>
      <c r="E12043" s="56"/>
      <c r="F12043" s="56"/>
    </row>
    <row r="12044" spans="1:6" x14ac:dyDescent="0.25">
      <c r="A12044" s="56">
        <v>41264</v>
      </c>
      <c r="E12044" s="56"/>
      <c r="F12044" s="56"/>
    </row>
    <row r="12045" spans="1:6" x14ac:dyDescent="0.25">
      <c r="A12045" s="56">
        <v>41265</v>
      </c>
      <c r="E12045" s="56"/>
      <c r="F12045" s="56"/>
    </row>
    <row r="12046" spans="1:6" x14ac:dyDescent="0.25">
      <c r="A12046" s="56">
        <v>41266</v>
      </c>
      <c r="E12046" s="56"/>
      <c r="F12046" s="56"/>
    </row>
    <row r="12047" spans="1:6" x14ac:dyDescent="0.25">
      <c r="A12047" s="56">
        <v>41267</v>
      </c>
      <c r="E12047" s="56"/>
      <c r="F12047" s="56"/>
    </row>
    <row r="12048" spans="1:6" x14ac:dyDescent="0.25">
      <c r="A12048" s="56">
        <v>41268</v>
      </c>
      <c r="E12048" s="56"/>
      <c r="F12048" s="56"/>
    </row>
    <row r="12049" spans="1:6" x14ac:dyDescent="0.25">
      <c r="A12049" s="56">
        <v>41269</v>
      </c>
      <c r="E12049" s="56"/>
      <c r="F12049" s="56"/>
    </row>
    <row r="12050" spans="1:6" x14ac:dyDescent="0.25">
      <c r="A12050" s="56">
        <v>41270</v>
      </c>
      <c r="E12050" s="56"/>
      <c r="F12050" s="56"/>
    </row>
    <row r="12051" spans="1:6" x14ac:dyDescent="0.25">
      <c r="A12051" s="56">
        <v>41271</v>
      </c>
      <c r="E12051" s="56"/>
      <c r="F12051" s="56"/>
    </row>
    <row r="12052" spans="1:6" x14ac:dyDescent="0.25">
      <c r="A12052" s="56">
        <v>41272</v>
      </c>
      <c r="E12052" s="56"/>
      <c r="F12052" s="56"/>
    </row>
    <row r="12053" spans="1:6" x14ac:dyDescent="0.25">
      <c r="A12053" s="56">
        <v>41273</v>
      </c>
      <c r="E12053" s="56"/>
      <c r="F12053" s="56"/>
    </row>
    <row r="12054" spans="1:6" x14ac:dyDescent="0.25">
      <c r="A12054" s="56">
        <v>41274</v>
      </c>
      <c r="E12054" s="56"/>
      <c r="F12054" s="56"/>
    </row>
    <row r="12055" spans="1:6" x14ac:dyDescent="0.25">
      <c r="A12055" s="56">
        <v>41275</v>
      </c>
      <c r="E12055" s="56"/>
      <c r="F12055" s="56"/>
    </row>
    <row r="12056" spans="1:6" x14ac:dyDescent="0.25">
      <c r="A12056" s="56">
        <v>41276</v>
      </c>
      <c r="E12056" s="56"/>
      <c r="F12056" s="56"/>
    </row>
    <row r="12057" spans="1:6" x14ac:dyDescent="0.25">
      <c r="A12057" s="56">
        <v>41277</v>
      </c>
      <c r="E12057" s="56"/>
      <c r="F12057" s="56"/>
    </row>
    <row r="12058" spans="1:6" x14ac:dyDescent="0.25">
      <c r="A12058" s="56">
        <v>41278</v>
      </c>
      <c r="E12058" s="56"/>
      <c r="F12058" s="56"/>
    </row>
    <row r="12059" spans="1:6" x14ac:dyDescent="0.25">
      <c r="A12059" s="56">
        <v>41279</v>
      </c>
      <c r="E12059" s="56"/>
      <c r="F12059" s="56"/>
    </row>
    <row r="12060" spans="1:6" x14ac:dyDescent="0.25">
      <c r="A12060" s="56">
        <v>41280</v>
      </c>
      <c r="E12060" s="56"/>
      <c r="F12060" s="56"/>
    </row>
    <row r="12061" spans="1:6" x14ac:dyDescent="0.25">
      <c r="A12061" s="56">
        <v>41281</v>
      </c>
      <c r="E12061" s="56"/>
      <c r="F12061" s="56"/>
    </row>
    <row r="12062" spans="1:6" x14ac:dyDescent="0.25">
      <c r="A12062" s="56">
        <v>41282</v>
      </c>
      <c r="E12062" s="56"/>
      <c r="F12062" s="56"/>
    </row>
    <row r="12063" spans="1:6" x14ac:dyDescent="0.25">
      <c r="A12063" s="56">
        <v>41283</v>
      </c>
      <c r="E12063" s="56"/>
      <c r="F12063" s="56"/>
    </row>
    <row r="12064" spans="1:6" x14ac:dyDescent="0.25">
      <c r="A12064" s="56">
        <v>41284</v>
      </c>
      <c r="E12064" s="56"/>
      <c r="F12064" s="56"/>
    </row>
    <row r="12065" spans="1:6" x14ac:dyDescent="0.25">
      <c r="A12065" s="56">
        <v>41285</v>
      </c>
      <c r="E12065" s="56"/>
      <c r="F12065" s="56"/>
    </row>
    <row r="12066" spans="1:6" x14ac:dyDescent="0.25">
      <c r="A12066" s="56">
        <v>41286</v>
      </c>
      <c r="E12066" s="56"/>
      <c r="F12066" s="56"/>
    </row>
    <row r="12067" spans="1:6" x14ac:dyDescent="0.25">
      <c r="A12067" s="56">
        <v>41287</v>
      </c>
      <c r="E12067" s="56"/>
      <c r="F12067" s="56"/>
    </row>
    <row r="12068" spans="1:6" x14ac:dyDescent="0.25">
      <c r="A12068" s="56">
        <v>41288</v>
      </c>
      <c r="E12068" s="56"/>
      <c r="F12068" s="56"/>
    </row>
    <row r="12069" spans="1:6" x14ac:dyDescent="0.25">
      <c r="A12069" s="56">
        <v>41289</v>
      </c>
      <c r="E12069" s="56"/>
      <c r="F12069" s="56"/>
    </row>
    <row r="12070" spans="1:6" x14ac:dyDescent="0.25">
      <c r="A12070" s="56">
        <v>41290</v>
      </c>
      <c r="E12070" s="56"/>
      <c r="F12070" s="56"/>
    </row>
    <row r="12071" spans="1:6" x14ac:dyDescent="0.25">
      <c r="A12071" s="56">
        <v>41291</v>
      </c>
      <c r="E12071" s="56"/>
      <c r="F12071" s="56"/>
    </row>
    <row r="12072" spans="1:6" x14ac:dyDescent="0.25">
      <c r="A12072" s="56">
        <v>41292</v>
      </c>
      <c r="E12072" s="56"/>
      <c r="F12072" s="56"/>
    </row>
    <row r="12073" spans="1:6" x14ac:dyDescent="0.25">
      <c r="A12073" s="56">
        <v>41293</v>
      </c>
      <c r="E12073" s="56"/>
      <c r="F12073" s="56"/>
    </row>
    <row r="12074" spans="1:6" x14ac:dyDescent="0.25">
      <c r="A12074" s="56">
        <v>41294</v>
      </c>
      <c r="E12074" s="56"/>
      <c r="F12074" s="56"/>
    </row>
    <row r="12075" spans="1:6" x14ac:dyDescent="0.25">
      <c r="A12075" s="56">
        <v>41295</v>
      </c>
      <c r="E12075" s="56"/>
      <c r="F12075" s="56"/>
    </row>
    <row r="12076" spans="1:6" x14ac:dyDescent="0.25">
      <c r="A12076" s="56">
        <v>41296</v>
      </c>
      <c r="E12076" s="56"/>
      <c r="F12076" s="56"/>
    </row>
    <row r="12077" spans="1:6" x14ac:dyDescent="0.25">
      <c r="A12077" s="56">
        <v>41297</v>
      </c>
      <c r="E12077" s="56"/>
      <c r="F12077" s="56"/>
    </row>
    <row r="12078" spans="1:6" x14ac:dyDescent="0.25">
      <c r="A12078" s="56">
        <v>41298</v>
      </c>
      <c r="E12078" s="56"/>
      <c r="F12078" s="56"/>
    </row>
    <row r="12079" spans="1:6" x14ac:dyDescent="0.25">
      <c r="A12079" s="56">
        <v>41299</v>
      </c>
      <c r="E12079" s="56"/>
      <c r="F12079" s="56"/>
    </row>
    <row r="12080" spans="1:6" x14ac:dyDescent="0.25">
      <c r="A12080" s="56">
        <v>41300</v>
      </c>
      <c r="E12080" s="56"/>
      <c r="F12080" s="56"/>
    </row>
    <row r="12081" spans="1:6" x14ac:dyDescent="0.25">
      <c r="A12081" s="56">
        <v>41301</v>
      </c>
      <c r="E12081" s="56"/>
      <c r="F12081" s="56"/>
    </row>
    <row r="12082" spans="1:6" x14ac:dyDescent="0.25">
      <c r="A12082" s="56">
        <v>41302</v>
      </c>
      <c r="E12082" s="56"/>
      <c r="F12082" s="56"/>
    </row>
    <row r="12083" spans="1:6" x14ac:dyDescent="0.25">
      <c r="A12083" s="56">
        <v>41303</v>
      </c>
      <c r="E12083" s="56"/>
      <c r="F12083" s="56"/>
    </row>
    <row r="12084" spans="1:6" x14ac:dyDescent="0.25">
      <c r="A12084" s="56">
        <v>41304</v>
      </c>
      <c r="E12084" s="56"/>
      <c r="F12084" s="56"/>
    </row>
    <row r="12085" spans="1:6" x14ac:dyDescent="0.25">
      <c r="A12085" s="56">
        <v>41305</v>
      </c>
      <c r="E12085" s="56"/>
      <c r="F12085" s="56"/>
    </row>
    <row r="12086" spans="1:6" x14ac:dyDescent="0.25">
      <c r="A12086" s="56">
        <v>41306</v>
      </c>
      <c r="E12086" s="56"/>
      <c r="F12086" s="56"/>
    </row>
    <row r="12087" spans="1:6" x14ac:dyDescent="0.25">
      <c r="A12087" s="56">
        <v>41307</v>
      </c>
      <c r="E12087" s="56"/>
      <c r="F12087" s="56"/>
    </row>
    <row r="12088" spans="1:6" x14ac:dyDescent="0.25">
      <c r="A12088" s="56">
        <v>41308</v>
      </c>
      <c r="E12088" s="56"/>
      <c r="F12088" s="56"/>
    </row>
    <row r="12089" spans="1:6" x14ac:dyDescent="0.25">
      <c r="A12089" s="56">
        <v>41309</v>
      </c>
      <c r="E12089" s="56"/>
      <c r="F12089" s="56"/>
    </row>
    <row r="12090" spans="1:6" x14ac:dyDescent="0.25">
      <c r="A12090" s="56">
        <v>41310</v>
      </c>
      <c r="E12090" s="56"/>
      <c r="F12090" s="56"/>
    </row>
    <row r="12091" spans="1:6" x14ac:dyDescent="0.25">
      <c r="A12091" s="56">
        <v>41311</v>
      </c>
      <c r="E12091" s="56"/>
      <c r="F12091" s="56"/>
    </row>
    <row r="12092" spans="1:6" x14ac:dyDescent="0.25">
      <c r="A12092" s="56">
        <v>41312</v>
      </c>
      <c r="E12092" s="56"/>
      <c r="F12092" s="56"/>
    </row>
    <row r="12093" spans="1:6" x14ac:dyDescent="0.25">
      <c r="A12093" s="56">
        <v>41313</v>
      </c>
      <c r="E12093" s="56"/>
      <c r="F12093" s="56"/>
    </row>
    <row r="12094" spans="1:6" x14ac:dyDescent="0.25">
      <c r="A12094" s="56">
        <v>41314</v>
      </c>
      <c r="E12094" s="56"/>
      <c r="F12094" s="56"/>
    </row>
    <row r="12095" spans="1:6" x14ac:dyDescent="0.25">
      <c r="A12095" s="56">
        <v>41315</v>
      </c>
      <c r="E12095" s="56"/>
      <c r="F12095" s="56"/>
    </row>
    <row r="12096" spans="1:6" x14ac:dyDescent="0.25">
      <c r="A12096" s="56">
        <v>41316</v>
      </c>
      <c r="E12096" s="56"/>
      <c r="F12096" s="56"/>
    </row>
    <row r="12097" spans="1:6" x14ac:dyDescent="0.25">
      <c r="A12097" s="56">
        <v>41317</v>
      </c>
      <c r="E12097" s="56"/>
      <c r="F12097" s="56"/>
    </row>
    <row r="12098" spans="1:6" x14ac:dyDescent="0.25">
      <c r="A12098" s="56">
        <v>41318</v>
      </c>
      <c r="E12098" s="56"/>
      <c r="F12098" s="56"/>
    </row>
    <row r="12099" spans="1:6" x14ac:dyDescent="0.25">
      <c r="A12099" s="56">
        <v>41319</v>
      </c>
      <c r="E12099" s="56"/>
      <c r="F12099" s="56"/>
    </row>
    <row r="12100" spans="1:6" x14ac:dyDescent="0.25">
      <c r="A12100" s="56">
        <v>41320</v>
      </c>
      <c r="E12100" s="56"/>
      <c r="F12100" s="56"/>
    </row>
    <row r="12101" spans="1:6" x14ac:dyDescent="0.25">
      <c r="A12101" s="56">
        <v>41321</v>
      </c>
      <c r="E12101" s="56"/>
      <c r="F12101" s="56"/>
    </row>
    <row r="12102" spans="1:6" x14ac:dyDescent="0.25">
      <c r="A12102" s="56">
        <v>41322</v>
      </c>
      <c r="E12102" s="56"/>
      <c r="F12102" s="56"/>
    </row>
    <row r="12103" spans="1:6" x14ac:dyDescent="0.25">
      <c r="A12103" s="56">
        <v>41323</v>
      </c>
      <c r="E12103" s="56"/>
      <c r="F12103" s="56"/>
    </row>
    <row r="12104" spans="1:6" x14ac:dyDescent="0.25">
      <c r="A12104" s="56">
        <v>41324</v>
      </c>
      <c r="E12104" s="56"/>
      <c r="F12104" s="56"/>
    </row>
    <row r="12105" spans="1:6" x14ac:dyDescent="0.25">
      <c r="A12105" s="56">
        <v>41325</v>
      </c>
      <c r="E12105" s="56"/>
      <c r="F12105" s="56"/>
    </row>
    <row r="12106" spans="1:6" x14ac:dyDescent="0.25">
      <c r="A12106" s="56">
        <v>41326</v>
      </c>
      <c r="E12106" s="56"/>
      <c r="F12106" s="56"/>
    </row>
    <row r="12107" spans="1:6" x14ac:dyDescent="0.25">
      <c r="A12107" s="56">
        <v>41327</v>
      </c>
      <c r="E12107" s="56"/>
      <c r="F12107" s="56"/>
    </row>
    <row r="12108" spans="1:6" x14ac:dyDescent="0.25">
      <c r="A12108" s="56">
        <v>41328</v>
      </c>
      <c r="E12108" s="56"/>
      <c r="F12108" s="56"/>
    </row>
    <row r="12109" spans="1:6" x14ac:dyDescent="0.25">
      <c r="A12109" s="56">
        <v>41329</v>
      </c>
      <c r="E12109" s="56"/>
      <c r="F12109" s="56"/>
    </row>
    <row r="12110" spans="1:6" x14ac:dyDescent="0.25">
      <c r="A12110" s="56">
        <v>41330</v>
      </c>
      <c r="E12110" s="56"/>
      <c r="F12110" s="56"/>
    </row>
    <row r="12111" spans="1:6" x14ac:dyDescent="0.25">
      <c r="A12111" s="56">
        <v>41331</v>
      </c>
      <c r="E12111" s="56"/>
      <c r="F12111" s="56"/>
    </row>
    <row r="12112" spans="1:6" x14ac:dyDescent="0.25">
      <c r="A12112" s="56">
        <v>41332</v>
      </c>
      <c r="E12112" s="56"/>
      <c r="F12112" s="56"/>
    </row>
    <row r="12113" spans="1:6" x14ac:dyDescent="0.25">
      <c r="A12113" s="56">
        <v>41333</v>
      </c>
      <c r="E12113" s="56"/>
      <c r="F12113" s="56"/>
    </row>
    <row r="12114" spans="1:6" x14ac:dyDescent="0.25">
      <c r="A12114" s="56">
        <v>41334</v>
      </c>
      <c r="E12114" s="56"/>
      <c r="F12114" s="56"/>
    </row>
    <row r="12115" spans="1:6" x14ac:dyDescent="0.25">
      <c r="A12115" s="56">
        <v>41335</v>
      </c>
      <c r="E12115" s="56"/>
      <c r="F12115" s="56"/>
    </row>
    <row r="12116" spans="1:6" x14ac:dyDescent="0.25">
      <c r="A12116" s="56">
        <v>41336</v>
      </c>
      <c r="E12116" s="56"/>
      <c r="F12116" s="56"/>
    </row>
    <row r="12117" spans="1:6" x14ac:dyDescent="0.25">
      <c r="A12117" s="56">
        <v>41337</v>
      </c>
      <c r="E12117" s="56"/>
      <c r="F12117" s="56"/>
    </row>
    <row r="12118" spans="1:6" x14ac:dyDescent="0.25">
      <c r="A12118" s="56">
        <v>41338</v>
      </c>
      <c r="E12118" s="56"/>
      <c r="F12118" s="56"/>
    </row>
    <row r="12119" spans="1:6" x14ac:dyDescent="0.25">
      <c r="A12119" s="56">
        <v>41339</v>
      </c>
      <c r="E12119" s="56"/>
      <c r="F12119" s="56"/>
    </row>
    <row r="12120" spans="1:6" x14ac:dyDescent="0.25">
      <c r="A12120" s="56">
        <v>41340</v>
      </c>
      <c r="E12120" s="56"/>
      <c r="F12120" s="56"/>
    </row>
    <row r="12121" spans="1:6" x14ac:dyDescent="0.25">
      <c r="A12121" s="56">
        <v>41341</v>
      </c>
      <c r="E12121" s="56"/>
      <c r="F12121" s="56"/>
    </row>
    <row r="12122" spans="1:6" x14ac:dyDescent="0.25">
      <c r="A12122" s="56">
        <v>41342</v>
      </c>
      <c r="E12122" s="56"/>
      <c r="F12122" s="56"/>
    </row>
    <row r="12123" spans="1:6" x14ac:dyDescent="0.25">
      <c r="A12123" s="56">
        <v>41343</v>
      </c>
      <c r="E12123" s="56"/>
      <c r="F12123" s="56"/>
    </row>
    <row r="12124" spans="1:6" x14ac:dyDescent="0.25">
      <c r="A12124" s="56">
        <v>41344</v>
      </c>
      <c r="E12124" s="56"/>
      <c r="F12124" s="56"/>
    </row>
    <row r="12125" spans="1:6" x14ac:dyDescent="0.25">
      <c r="A12125" s="56">
        <v>41345</v>
      </c>
      <c r="E12125" s="56"/>
      <c r="F12125" s="56"/>
    </row>
    <row r="12126" spans="1:6" x14ac:dyDescent="0.25">
      <c r="A12126" s="56">
        <v>41346</v>
      </c>
      <c r="E12126" s="56"/>
      <c r="F12126" s="56"/>
    </row>
    <row r="12127" spans="1:6" x14ac:dyDescent="0.25">
      <c r="A12127" s="56">
        <v>41347</v>
      </c>
      <c r="E12127" s="56"/>
      <c r="F12127" s="56"/>
    </row>
    <row r="12128" spans="1:6" x14ac:dyDescent="0.25">
      <c r="A12128" s="56">
        <v>41348</v>
      </c>
      <c r="E12128" s="56"/>
      <c r="F12128" s="56"/>
    </row>
    <row r="12129" spans="1:6" x14ac:dyDescent="0.25">
      <c r="A12129" s="56">
        <v>41349</v>
      </c>
      <c r="E12129" s="56"/>
      <c r="F12129" s="56"/>
    </row>
    <row r="12130" spans="1:6" x14ac:dyDescent="0.25">
      <c r="A12130" s="56">
        <v>41350</v>
      </c>
      <c r="E12130" s="56"/>
      <c r="F12130" s="56"/>
    </row>
    <row r="12131" spans="1:6" x14ac:dyDescent="0.25">
      <c r="A12131" s="56">
        <v>41351</v>
      </c>
      <c r="E12131" s="56"/>
      <c r="F12131" s="56"/>
    </row>
    <row r="12132" spans="1:6" x14ac:dyDescent="0.25">
      <c r="A12132" s="56">
        <v>41352</v>
      </c>
      <c r="E12132" s="56"/>
      <c r="F12132" s="56"/>
    </row>
    <row r="12133" spans="1:6" x14ac:dyDescent="0.25">
      <c r="A12133" s="56">
        <v>41353</v>
      </c>
      <c r="E12133" s="56"/>
      <c r="F12133" s="56"/>
    </row>
    <row r="12134" spans="1:6" x14ac:dyDescent="0.25">
      <c r="A12134" s="56">
        <v>41354</v>
      </c>
      <c r="E12134" s="56"/>
      <c r="F12134" s="56"/>
    </row>
    <row r="12135" spans="1:6" x14ac:dyDescent="0.25">
      <c r="A12135" s="56">
        <v>41355</v>
      </c>
      <c r="E12135" s="56"/>
      <c r="F12135" s="56"/>
    </row>
    <row r="12136" spans="1:6" x14ac:dyDescent="0.25">
      <c r="A12136" s="56">
        <v>41356</v>
      </c>
      <c r="E12136" s="56"/>
      <c r="F12136" s="56"/>
    </row>
    <row r="12137" spans="1:6" x14ac:dyDescent="0.25">
      <c r="A12137" s="56">
        <v>41357</v>
      </c>
      <c r="E12137" s="56"/>
      <c r="F12137" s="56"/>
    </row>
    <row r="12138" spans="1:6" x14ac:dyDescent="0.25">
      <c r="A12138" s="56">
        <v>41358</v>
      </c>
      <c r="E12138" s="56"/>
      <c r="F12138" s="56"/>
    </row>
    <row r="12139" spans="1:6" x14ac:dyDescent="0.25">
      <c r="A12139" s="56">
        <v>41359</v>
      </c>
      <c r="E12139" s="56"/>
      <c r="F12139" s="56"/>
    </row>
    <row r="12140" spans="1:6" x14ac:dyDescent="0.25">
      <c r="A12140" s="56">
        <v>41360</v>
      </c>
      <c r="E12140" s="56"/>
      <c r="F12140" s="56"/>
    </row>
    <row r="12141" spans="1:6" x14ac:dyDescent="0.25">
      <c r="A12141" s="56">
        <v>41361</v>
      </c>
      <c r="E12141" s="56"/>
      <c r="F12141" s="56"/>
    </row>
    <row r="12142" spans="1:6" x14ac:dyDescent="0.25">
      <c r="A12142" s="56">
        <v>41362</v>
      </c>
      <c r="E12142" s="56"/>
      <c r="F12142" s="56"/>
    </row>
    <row r="12143" spans="1:6" x14ac:dyDescent="0.25">
      <c r="A12143" s="56">
        <v>41363</v>
      </c>
      <c r="E12143" s="56"/>
      <c r="F12143" s="56"/>
    </row>
    <row r="12144" spans="1:6" x14ac:dyDescent="0.25">
      <c r="A12144" s="56">
        <v>41364</v>
      </c>
      <c r="E12144" s="56"/>
      <c r="F12144" s="56"/>
    </row>
    <row r="12145" spans="1:6" x14ac:dyDescent="0.25">
      <c r="A12145" s="56">
        <v>41365</v>
      </c>
      <c r="E12145" s="56"/>
      <c r="F12145" s="56"/>
    </row>
    <row r="12146" spans="1:6" x14ac:dyDescent="0.25">
      <c r="A12146" s="56">
        <v>41366</v>
      </c>
      <c r="E12146" s="56"/>
      <c r="F12146" s="56"/>
    </row>
    <row r="12147" spans="1:6" x14ac:dyDescent="0.25">
      <c r="A12147" s="56">
        <v>41367</v>
      </c>
      <c r="E12147" s="56"/>
      <c r="F12147" s="56"/>
    </row>
    <row r="12148" spans="1:6" x14ac:dyDescent="0.25">
      <c r="A12148" s="56">
        <v>41368</v>
      </c>
      <c r="E12148" s="56"/>
      <c r="F12148" s="56"/>
    </row>
    <row r="12149" spans="1:6" x14ac:dyDescent="0.25">
      <c r="A12149" s="56">
        <v>41369</v>
      </c>
      <c r="E12149" s="56"/>
      <c r="F12149" s="56"/>
    </row>
    <row r="12150" spans="1:6" x14ac:dyDescent="0.25">
      <c r="A12150" s="56">
        <v>41370</v>
      </c>
      <c r="E12150" s="56"/>
      <c r="F12150" s="56"/>
    </row>
    <row r="12151" spans="1:6" x14ac:dyDescent="0.25">
      <c r="A12151" s="56">
        <v>41371</v>
      </c>
      <c r="E12151" s="56"/>
      <c r="F12151" s="56"/>
    </row>
    <row r="12152" spans="1:6" x14ac:dyDescent="0.25">
      <c r="A12152" s="56">
        <v>41372</v>
      </c>
      <c r="E12152" s="56"/>
      <c r="F12152" s="56"/>
    </row>
    <row r="12153" spans="1:6" x14ac:dyDescent="0.25">
      <c r="A12153" s="56">
        <v>41373</v>
      </c>
      <c r="E12153" s="56"/>
      <c r="F12153" s="56"/>
    </row>
    <row r="12154" spans="1:6" x14ac:dyDescent="0.25">
      <c r="A12154" s="56">
        <v>41374</v>
      </c>
      <c r="E12154" s="56"/>
      <c r="F12154" s="56"/>
    </row>
    <row r="12155" spans="1:6" x14ac:dyDescent="0.25">
      <c r="A12155" s="56">
        <v>41375</v>
      </c>
      <c r="E12155" s="56"/>
      <c r="F12155" s="56"/>
    </row>
    <row r="12156" spans="1:6" x14ac:dyDescent="0.25">
      <c r="A12156" s="56">
        <v>41376</v>
      </c>
      <c r="E12156" s="56"/>
      <c r="F12156" s="56"/>
    </row>
    <row r="12157" spans="1:6" x14ac:dyDescent="0.25">
      <c r="A12157" s="56">
        <v>41377</v>
      </c>
      <c r="E12157" s="56"/>
      <c r="F12157" s="56"/>
    </row>
    <row r="12158" spans="1:6" x14ac:dyDescent="0.25">
      <c r="A12158" s="56">
        <v>41378</v>
      </c>
      <c r="E12158" s="56"/>
      <c r="F12158" s="56"/>
    </row>
    <row r="12159" spans="1:6" x14ac:dyDescent="0.25">
      <c r="A12159" s="56">
        <v>41379</v>
      </c>
      <c r="E12159" s="56"/>
      <c r="F12159" s="56"/>
    </row>
    <row r="12160" spans="1:6" x14ac:dyDescent="0.25">
      <c r="A12160" s="56">
        <v>41380</v>
      </c>
      <c r="E12160" s="56"/>
      <c r="F12160" s="56"/>
    </row>
    <row r="12161" spans="1:6" x14ac:dyDescent="0.25">
      <c r="A12161" s="56">
        <v>41381</v>
      </c>
      <c r="E12161" s="56"/>
      <c r="F12161" s="56"/>
    </row>
    <row r="12162" spans="1:6" x14ac:dyDescent="0.25">
      <c r="A12162" s="56">
        <v>41382</v>
      </c>
      <c r="E12162" s="56"/>
      <c r="F12162" s="56"/>
    </row>
    <row r="12163" spans="1:6" x14ac:dyDescent="0.25">
      <c r="A12163" s="56">
        <v>41383</v>
      </c>
      <c r="E12163" s="56"/>
      <c r="F12163" s="56"/>
    </row>
    <row r="12164" spans="1:6" x14ac:dyDescent="0.25">
      <c r="A12164" s="56">
        <v>41384</v>
      </c>
      <c r="E12164" s="56"/>
      <c r="F12164" s="56"/>
    </row>
    <row r="12165" spans="1:6" x14ac:dyDescent="0.25">
      <c r="A12165" s="56">
        <v>41385</v>
      </c>
      <c r="E12165" s="56"/>
      <c r="F12165" s="56"/>
    </row>
    <row r="12166" spans="1:6" x14ac:dyDescent="0.25">
      <c r="A12166" s="56">
        <v>41386</v>
      </c>
      <c r="E12166" s="56"/>
      <c r="F12166" s="56"/>
    </row>
    <row r="12167" spans="1:6" x14ac:dyDescent="0.25">
      <c r="A12167" s="56">
        <v>41387</v>
      </c>
      <c r="E12167" s="56"/>
      <c r="F12167" s="56"/>
    </row>
    <row r="12168" spans="1:6" x14ac:dyDescent="0.25">
      <c r="A12168" s="56">
        <v>41388</v>
      </c>
      <c r="E12168" s="56"/>
      <c r="F12168" s="56"/>
    </row>
    <row r="12169" spans="1:6" x14ac:dyDescent="0.25">
      <c r="A12169" s="56">
        <v>41389</v>
      </c>
      <c r="E12169" s="56"/>
      <c r="F12169" s="56"/>
    </row>
    <row r="12170" spans="1:6" x14ac:dyDescent="0.25">
      <c r="A12170" s="56">
        <v>41390</v>
      </c>
      <c r="E12170" s="56"/>
      <c r="F12170" s="56"/>
    </row>
    <row r="12171" spans="1:6" x14ac:dyDescent="0.25">
      <c r="A12171" s="56">
        <v>41391</v>
      </c>
      <c r="E12171" s="56"/>
      <c r="F12171" s="56"/>
    </row>
    <row r="12172" spans="1:6" x14ac:dyDescent="0.25">
      <c r="A12172" s="56">
        <v>41392</v>
      </c>
      <c r="E12172" s="56"/>
      <c r="F12172" s="56"/>
    </row>
    <row r="12173" spans="1:6" x14ac:dyDescent="0.25">
      <c r="A12173" s="56">
        <v>41393</v>
      </c>
      <c r="E12173" s="56"/>
      <c r="F12173" s="56"/>
    </row>
    <row r="12174" spans="1:6" x14ac:dyDescent="0.25">
      <c r="A12174" s="56">
        <v>41394</v>
      </c>
      <c r="E12174" s="56"/>
      <c r="F12174" s="56"/>
    </row>
    <row r="12175" spans="1:6" x14ac:dyDescent="0.25">
      <c r="A12175" s="56">
        <v>41395</v>
      </c>
      <c r="E12175" s="56"/>
      <c r="F12175" s="56"/>
    </row>
    <row r="12176" spans="1:6" x14ac:dyDescent="0.25">
      <c r="A12176" s="56">
        <v>41396</v>
      </c>
      <c r="E12176" s="56"/>
      <c r="F12176" s="56"/>
    </row>
    <row r="12177" spans="1:6" x14ac:dyDescent="0.25">
      <c r="A12177" s="56">
        <v>41397</v>
      </c>
      <c r="E12177" s="56"/>
      <c r="F12177" s="56"/>
    </row>
    <row r="12178" spans="1:6" x14ac:dyDescent="0.25">
      <c r="A12178" s="56">
        <v>41398</v>
      </c>
      <c r="E12178" s="56"/>
      <c r="F12178" s="56"/>
    </row>
    <row r="12179" spans="1:6" x14ac:dyDescent="0.25">
      <c r="A12179" s="56">
        <v>41399</v>
      </c>
      <c r="E12179" s="56"/>
      <c r="F12179" s="56"/>
    </row>
    <row r="12180" spans="1:6" x14ac:dyDescent="0.25">
      <c r="A12180" s="56">
        <v>41400</v>
      </c>
      <c r="E12180" s="56"/>
      <c r="F12180" s="56"/>
    </row>
    <row r="12181" spans="1:6" x14ac:dyDescent="0.25">
      <c r="A12181" s="56">
        <v>41401</v>
      </c>
      <c r="E12181" s="56"/>
      <c r="F12181" s="56"/>
    </row>
    <row r="12182" spans="1:6" x14ac:dyDescent="0.25">
      <c r="A12182" s="56">
        <v>41402</v>
      </c>
      <c r="E12182" s="56"/>
      <c r="F12182" s="56"/>
    </row>
    <row r="12183" spans="1:6" x14ac:dyDescent="0.25">
      <c r="A12183" s="56">
        <v>41403</v>
      </c>
      <c r="E12183" s="56"/>
      <c r="F12183" s="56"/>
    </row>
    <row r="12184" spans="1:6" x14ac:dyDescent="0.25">
      <c r="A12184" s="56">
        <v>41404</v>
      </c>
      <c r="E12184" s="56"/>
      <c r="F12184" s="56"/>
    </row>
    <row r="12185" spans="1:6" x14ac:dyDescent="0.25">
      <c r="A12185" s="56">
        <v>41405</v>
      </c>
      <c r="E12185" s="56"/>
      <c r="F12185" s="56"/>
    </row>
    <row r="12186" spans="1:6" x14ac:dyDescent="0.25">
      <c r="A12186" s="56">
        <v>41406</v>
      </c>
      <c r="E12186" s="56"/>
      <c r="F12186" s="56"/>
    </row>
    <row r="12187" spans="1:6" x14ac:dyDescent="0.25">
      <c r="A12187" s="56">
        <v>41407</v>
      </c>
      <c r="E12187" s="56"/>
      <c r="F12187" s="56"/>
    </row>
    <row r="12188" spans="1:6" x14ac:dyDescent="0.25">
      <c r="A12188" s="56">
        <v>41408</v>
      </c>
      <c r="E12188" s="56"/>
      <c r="F12188" s="56"/>
    </row>
    <row r="12189" spans="1:6" x14ac:dyDescent="0.25">
      <c r="A12189" s="56">
        <v>41409</v>
      </c>
      <c r="E12189" s="56"/>
      <c r="F12189" s="56"/>
    </row>
    <row r="12190" spans="1:6" x14ac:dyDescent="0.25">
      <c r="A12190" s="56">
        <v>41410</v>
      </c>
      <c r="E12190" s="56"/>
      <c r="F12190" s="56"/>
    </row>
    <row r="12191" spans="1:6" x14ac:dyDescent="0.25">
      <c r="A12191" s="56">
        <v>41411</v>
      </c>
      <c r="E12191" s="56"/>
      <c r="F12191" s="56"/>
    </row>
    <row r="12192" spans="1:6" x14ac:dyDescent="0.25">
      <c r="A12192" s="56">
        <v>41412</v>
      </c>
      <c r="E12192" s="56"/>
      <c r="F12192" s="56"/>
    </row>
    <row r="12193" spans="1:6" x14ac:dyDescent="0.25">
      <c r="A12193" s="56">
        <v>41413</v>
      </c>
      <c r="E12193" s="56"/>
      <c r="F12193" s="56"/>
    </row>
    <row r="12194" spans="1:6" x14ac:dyDescent="0.25">
      <c r="A12194" s="56">
        <v>41414</v>
      </c>
      <c r="E12194" s="56"/>
      <c r="F12194" s="56"/>
    </row>
    <row r="12195" spans="1:6" x14ac:dyDescent="0.25">
      <c r="A12195" s="56">
        <v>41415</v>
      </c>
      <c r="E12195" s="56"/>
      <c r="F12195" s="56"/>
    </row>
    <row r="12196" spans="1:6" x14ac:dyDescent="0.25">
      <c r="A12196" s="56">
        <v>41416</v>
      </c>
      <c r="E12196" s="56"/>
      <c r="F12196" s="56"/>
    </row>
    <row r="12197" spans="1:6" x14ac:dyDescent="0.25">
      <c r="A12197" s="56">
        <v>41417</v>
      </c>
      <c r="E12197" s="56"/>
      <c r="F12197" s="56"/>
    </row>
    <row r="12198" spans="1:6" x14ac:dyDescent="0.25">
      <c r="A12198" s="56">
        <v>41418</v>
      </c>
      <c r="E12198" s="56"/>
      <c r="F12198" s="56"/>
    </row>
    <row r="12199" spans="1:6" x14ac:dyDescent="0.25">
      <c r="A12199" s="56">
        <v>41419</v>
      </c>
      <c r="E12199" s="56"/>
      <c r="F12199" s="56"/>
    </row>
    <row r="12200" spans="1:6" x14ac:dyDescent="0.25">
      <c r="A12200" s="56">
        <v>41420</v>
      </c>
      <c r="E12200" s="56"/>
      <c r="F12200" s="56"/>
    </row>
    <row r="12201" spans="1:6" x14ac:dyDescent="0.25">
      <c r="A12201" s="56">
        <v>41421</v>
      </c>
      <c r="E12201" s="56"/>
      <c r="F12201" s="56"/>
    </row>
    <row r="12202" spans="1:6" x14ac:dyDescent="0.25">
      <c r="A12202" s="56">
        <v>41422</v>
      </c>
      <c r="E12202" s="56"/>
      <c r="F12202" s="56"/>
    </row>
    <row r="12203" spans="1:6" x14ac:dyDescent="0.25">
      <c r="A12203" s="56">
        <v>41423</v>
      </c>
      <c r="E12203" s="56"/>
      <c r="F12203" s="56"/>
    </row>
    <row r="12204" spans="1:6" x14ac:dyDescent="0.25">
      <c r="A12204" s="56">
        <v>41424</v>
      </c>
      <c r="E12204" s="56"/>
      <c r="F12204" s="56"/>
    </row>
    <row r="12205" spans="1:6" x14ac:dyDescent="0.25">
      <c r="A12205" s="56">
        <v>41425</v>
      </c>
      <c r="E12205" s="56"/>
      <c r="F12205" s="56"/>
    </row>
    <row r="12206" spans="1:6" x14ac:dyDescent="0.25">
      <c r="A12206" s="56">
        <v>41426</v>
      </c>
      <c r="E12206" s="56"/>
      <c r="F12206" s="56"/>
    </row>
    <row r="12207" spans="1:6" x14ac:dyDescent="0.25">
      <c r="A12207" s="56">
        <v>41427</v>
      </c>
      <c r="E12207" s="56"/>
      <c r="F12207" s="56"/>
    </row>
    <row r="12208" spans="1:6" x14ac:dyDescent="0.25">
      <c r="A12208" s="56">
        <v>41428</v>
      </c>
      <c r="E12208" s="56"/>
      <c r="F12208" s="56"/>
    </row>
    <row r="12209" spans="1:6" x14ac:dyDescent="0.25">
      <c r="A12209" s="56">
        <v>41429</v>
      </c>
      <c r="E12209" s="56"/>
      <c r="F12209" s="56"/>
    </row>
    <row r="12210" spans="1:6" x14ac:dyDescent="0.25">
      <c r="A12210" s="56">
        <v>41430</v>
      </c>
      <c r="E12210" s="56"/>
      <c r="F12210" s="56"/>
    </row>
    <row r="12211" spans="1:6" x14ac:dyDescent="0.25">
      <c r="A12211" s="56">
        <v>41431</v>
      </c>
      <c r="E12211" s="56"/>
      <c r="F12211" s="56"/>
    </row>
    <row r="12212" spans="1:6" x14ac:dyDescent="0.25">
      <c r="A12212" s="56">
        <v>41432</v>
      </c>
      <c r="E12212" s="56"/>
      <c r="F12212" s="56"/>
    </row>
    <row r="12213" spans="1:6" x14ac:dyDescent="0.25">
      <c r="A12213" s="56">
        <v>41433</v>
      </c>
      <c r="E12213" s="56"/>
      <c r="F12213" s="56"/>
    </row>
    <row r="12214" spans="1:6" x14ac:dyDescent="0.25">
      <c r="A12214" s="56">
        <v>41434</v>
      </c>
      <c r="E12214" s="56"/>
      <c r="F12214" s="56"/>
    </row>
    <row r="12215" spans="1:6" x14ac:dyDescent="0.25">
      <c r="A12215" s="56">
        <v>41435</v>
      </c>
      <c r="E12215" s="56"/>
      <c r="F12215" s="56"/>
    </row>
    <row r="12216" spans="1:6" x14ac:dyDescent="0.25">
      <c r="A12216" s="56">
        <v>41436</v>
      </c>
      <c r="E12216" s="56"/>
      <c r="F12216" s="56"/>
    </row>
    <row r="12217" spans="1:6" x14ac:dyDescent="0.25">
      <c r="A12217" s="56">
        <v>41437</v>
      </c>
      <c r="E12217" s="56"/>
      <c r="F12217" s="56"/>
    </row>
    <row r="12218" spans="1:6" x14ac:dyDescent="0.25">
      <c r="A12218" s="56">
        <v>41438</v>
      </c>
      <c r="E12218" s="56"/>
      <c r="F12218" s="56"/>
    </row>
    <row r="12219" spans="1:6" x14ac:dyDescent="0.25">
      <c r="A12219" s="56">
        <v>41439</v>
      </c>
      <c r="E12219" s="56"/>
      <c r="F12219" s="56"/>
    </row>
    <row r="12220" spans="1:6" x14ac:dyDescent="0.25">
      <c r="A12220" s="56">
        <v>41440</v>
      </c>
      <c r="E12220" s="56"/>
      <c r="F12220" s="56"/>
    </row>
    <row r="12221" spans="1:6" x14ac:dyDescent="0.25">
      <c r="A12221" s="56">
        <v>41441</v>
      </c>
      <c r="E12221" s="56"/>
      <c r="F12221" s="56"/>
    </row>
    <row r="12222" spans="1:6" x14ac:dyDescent="0.25">
      <c r="A12222" s="56">
        <v>41442</v>
      </c>
      <c r="E12222" s="56"/>
      <c r="F12222" s="56"/>
    </row>
    <row r="12223" spans="1:6" x14ac:dyDescent="0.25">
      <c r="A12223" s="56">
        <v>41443</v>
      </c>
      <c r="E12223" s="56"/>
      <c r="F12223" s="56"/>
    </row>
    <row r="12224" spans="1:6" x14ac:dyDescent="0.25">
      <c r="A12224" s="56">
        <v>41444</v>
      </c>
      <c r="E12224" s="56"/>
      <c r="F12224" s="56"/>
    </row>
    <row r="12225" spans="1:6" x14ac:dyDescent="0.25">
      <c r="A12225" s="56">
        <v>41445</v>
      </c>
      <c r="E12225" s="56"/>
      <c r="F12225" s="56"/>
    </row>
    <row r="12226" spans="1:6" x14ac:dyDescent="0.25">
      <c r="A12226" s="56">
        <v>41446</v>
      </c>
      <c r="E12226" s="56"/>
      <c r="F12226" s="56"/>
    </row>
    <row r="12227" spans="1:6" x14ac:dyDescent="0.25">
      <c r="A12227" s="56">
        <v>41447</v>
      </c>
      <c r="E12227" s="56"/>
      <c r="F12227" s="56"/>
    </row>
    <row r="12228" spans="1:6" x14ac:dyDescent="0.25">
      <c r="A12228" s="56">
        <v>41448</v>
      </c>
      <c r="E12228" s="56"/>
      <c r="F12228" s="56"/>
    </row>
    <row r="12229" spans="1:6" x14ac:dyDescent="0.25">
      <c r="A12229" s="56">
        <v>41449</v>
      </c>
      <c r="E12229" s="56"/>
      <c r="F12229" s="56"/>
    </row>
    <row r="12230" spans="1:6" x14ac:dyDescent="0.25">
      <c r="A12230" s="56">
        <v>41450</v>
      </c>
      <c r="E12230" s="56"/>
      <c r="F12230" s="56"/>
    </row>
    <row r="12231" spans="1:6" x14ac:dyDescent="0.25">
      <c r="A12231" s="56">
        <v>41451</v>
      </c>
      <c r="E12231" s="56"/>
      <c r="F12231" s="56"/>
    </row>
    <row r="12232" spans="1:6" x14ac:dyDescent="0.25">
      <c r="A12232" s="56">
        <v>41452</v>
      </c>
      <c r="E12232" s="56"/>
      <c r="F12232" s="56"/>
    </row>
    <row r="12233" spans="1:6" x14ac:dyDescent="0.25">
      <c r="A12233" s="56">
        <v>41453</v>
      </c>
      <c r="E12233" s="56"/>
      <c r="F12233" s="56"/>
    </row>
    <row r="12234" spans="1:6" x14ac:dyDescent="0.25">
      <c r="A12234" s="56">
        <v>41454</v>
      </c>
      <c r="E12234" s="56"/>
      <c r="F12234" s="56"/>
    </row>
    <row r="12235" spans="1:6" x14ac:dyDescent="0.25">
      <c r="A12235" s="56">
        <v>41455</v>
      </c>
      <c r="E12235" s="56"/>
      <c r="F12235" s="56"/>
    </row>
    <row r="12236" spans="1:6" x14ac:dyDescent="0.25">
      <c r="A12236" s="56">
        <v>41456</v>
      </c>
      <c r="E12236" s="56"/>
      <c r="F12236" s="56"/>
    </row>
    <row r="12237" spans="1:6" x14ac:dyDescent="0.25">
      <c r="A12237" s="56">
        <v>41457</v>
      </c>
      <c r="E12237" s="56"/>
      <c r="F12237" s="56"/>
    </row>
    <row r="12238" spans="1:6" x14ac:dyDescent="0.25">
      <c r="A12238" s="56">
        <v>41458</v>
      </c>
      <c r="E12238" s="56"/>
      <c r="F12238" s="56"/>
    </row>
    <row r="12239" spans="1:6" x14ac:dyDescent="0.25">
      <c r="A12239" s="56">
        <v>41459</v>
      </c>
      <c r="E12239" s="56"/>
      <c r="F12239" s="56"/>
    </row>
    <row r="12240" spans="1:6" x14ac:dyDescent="0.25">
      <c r="A12240" s="56">
        <v>41460</v>
      </c>
      <c r="E12240" s="56"/>
      <c r="F12240" s="56"/>
    </row>
    <row r="12241" spans="1:6" x14ac:dyDescent="0.25">
      <c r="A12241" s="56">
        <v>41461</v>
      </c>
      <c r="E12241" s="56"/>
      <c r="F12241" s="56"/>
    </row>
    <row r="12242" spans="1:6" x14ac:dyDescent="0.25">
      <c r="A12242" s="56">
        <v>41462</v>
      </c>
      <c r="E12242" s="56"/>
      <c r="F12242" s="56"/>
    </row>
    <row r="12243" spans="1:6" x14ac:dyDescent="0.25">
      <c r="A12243" s="56">
        <v>41463</v>
      </c>
      <c r="E12243" s="56"/>
      <c r="F12243" s="56"/>
    </row>
    <row r="12244" spans="1:6" x14ac:dyDescent="0.25">
      <c r="A12244" s="56">
        <v>41464</v>
      </c>
      <c r="E12244" s="56"/>
      <c r="F12244" s="56"/>
    </row>
    <row r="12245" spans="1:6" x14ac:dyDescent="0.25">
      <c r="A12245" s="56">
        <v>41465</v>
      </c>
      <c r="E12245" s="56"/>
      <c r="F12245" s="56"/>
    </row>
    <row r="12246" spans="1:6" x14ac:dyDescent="0.25">
      <c r="A12246" s="56">
        <v>41466</v>
      </c>
      <c r="E12246" s="56"/>
      <c r="F12246" s="56"/>
    </row>
    <row r="12247" spans="1:6" x14ac:dyDescent="0.25">
      <c r="A12247" s="56">
        <v>41467</v>
      </c>
      <c r="E12247" s="56"/>
      <c r="F12247" s="56"/>
    </row>
    <row r="12248" spans="1:6" x14ac:dyDescent="0.25">
      <c r="A12248" s="56">
        <v>41468</v>
      </c>
      <c r="E12248" s="56"/>
      <c r="F12248" s="56"/>
    </row>
    <row r="12249" spans="1:6" x14ac:dyDescent="0.25">
      <c r="A12249" s="56">
        <v>41469</v>
      </c>
      <c r="E12249" s="56"/>
      <c r="F12249" s="56"/>
    </row>
    <row r="12250" spans="1:6" x14ac:dyDescent="0.25">
      <c r="A12250" s="56">
        <v>41470</v>
      </c>
      <c r="E12250" s="56"/>
      <c r="F12250" s="56"/>
    </row>
    <row r="12251" spans="1:6" x14ac:dyDescent="0.25">
      <c r="A12251" s="56">
        <v>41471</v>
      </c>
      <c r="E12251" s="56"/>
      <c r="F12251" s="56"/>
    </row>
    <row r="12252" spans="1:6" x14ac:dyDescent="0.25">
      <c r="A12252" s="56">
        <v>41472</v>
      </c>
      <c r="E12252" s="56"/>
      <c r="F12252" s="56"/>
    </row>
    <row r="12253" spans="1:6" x14ac:dyDescent="0.25">
      <c r="A12253" s="56">
        <v>41473</v>
      </c>
      <c r="E12253" s="56"/>
      <c r="F12253" s="56"/>
    </row>
    <row r="12254" spans="1:6" x14ac:dyDescent="0.25">
      <c r="A12254" s="56">
        <v>41474</v>
      </c>
      <c r="E12254" s="56"/>
      <c r="F12254" s="56"/>
    </row>
    <row r="12255" spans="1:6" x14ac:dyDescent="0.25">
      <c r="A12255" s="56">
        <v>41475</v>
      </c>
      <c r="E12255" s="56"/>
      <c r="F12255" s="56"/>
    </row>
    <row r="12256" spans="1:6" x14ac:dyDescent="0.25">
      <c r="A12256" s="56">
        <v>41476</v>
      </c>
      <c r="E12256" s="56"/>
      <c r="F12256" s="56"/>
    </row>
    <row r="12257" spans="1:6" x14ac:dyDescent="0.25">
      <c r="A12257" s="56">
        <v>41477</v>
      </c>
      <c r="E12257" s="56"/>
      <c r="F12257" s="56"/>
    </row>
    <row r="12258" spans="1:6" x14ac:dyDescent="0.25">
      <c r="A12258" s="56">
        <v>41478</v>
      </c>
      <c r="E12258" s="56"/>
      <c r="F12258" s="56"/>
    </row>
    <row r="12259" spans="1:6" x14ac:dyDescent="0.25">
      <c r="A12259" s="56">
        <v>41479</v>
      </c>
      <c r="E12259" s="56"/>
      <c r="F12259" s="56"/>
    </row>
    <row r="12260" spans="1:6" x14ac:dyDescent="0.25">
      <c r="A12260" s="56">
        <v>41480</v>
      </c>
      <c r="E12260" s="56"/>
      <c r="F12260" s="56"/>
    </row>
    <row r="12261" spans="1:6" x14ac:dyDescent="0.25">
      <c r="A12261" s="56">
        <v>41481</v>
      </c>
      <c r="E12261" s="56"/>
      <c r="F12261" s="56"/>
    </row>
    <row r="12262" spans="1:6" x14ac:dyDescent="0.25">
      <c r="A12262" s="56">
        <v>41482</v>
      </c>
      <c r="E12262" s="56"/>
      <c r="F12262" s="56"/>
    </row>
    <row r="12263" spans="1:6" x14ac:dyDescent="0.25">
      <c r="A12263" s="56">
        <v>41483</v>
      </c>
      <c r="E12263" s="56"/>
      <c r="F12263" s="56"/>
    </row>
    <row r="12264" spans="1:6" x14ac:dyDescent="0.25">
      <c r="A12264" s="56">
        <v>41484</v>
      </c>
      <c r="E12264" s="56"/>
      <c r="F12264" s="56"/>
    </row>
    <row r="12265" spans="1:6" x14ac:dyDescent="0.25">
      <c r="A12265" s="56">
        <v>41485</v>
      </c>
      <c r="E12265" s="56"/>
      <c r="F12265" s="56"/>
    </row>
    <row r="12266" spans="1:6" x14ac:dyDescent="0.25">
      <c r="A12266" s="56">
        <v>41486</v>
      </c>
      <c r="E12266" s="56"/>
      <c r="F12266" s="56"/>
    </row>
    <row r="12267" spans="1:6" x14ac:dyDescent="0.25">
      <c r="A12267" s="56">
        <v>41487</v>
      </c>
      <c r="E12267" s="56"/>
      <c r="F12267" s="56"/>
    </row>
    <row r="12268" spans="1:6" x14ac:dyDescent="0.25">
      <c r="A12268" s="56">
        <v>41488</v>
      </c>
      <c r="E12268" s="56"/>
      <c r="F12268" s="56"/>
    </row>
    <row r="12269" spans="1:6" x14ac:dyDescent="0.25">
      <c r="A12269" s="56">
        <v>41489</v>
      </c>
      <c r="E12269" s="56"/>
      <c r="F12269" s="56"/>
    </row>
    <row r="12270" spans="1:6" x14ac:dyDescent="0.25">
      <c r="A12270" s="56">
        <v>41490</v>
      </c>
      <c r="E12270" s="56"/>
      <c r="F12270" s="56"/>
    </row>
    <row r="12271" spans="1:6" x14ac:dyDescent="0.25">
      <c r="A12271" s="56">
        <v>41491</v>
      </c>
      <c r="E12271" s="56"/>
      <c r="F12271" s="56"/>
    </row>
    <row r="12272" spans="1:6" x14ac:dyDescent="0.25">
      <c r="A12272" s="56">
        <v>41492</v>
      </c>
      <c r="E12272" s="56"/>
      <c r="F12272" s="56"/>
    </row>
    <row r="12273" spans="1:6" x14ac:dyDescent="0.25">
      <c r="A12273" s="56">
        <v>41493</v>
      </c>
      <c r="E12273" s="56"/>
      <c r="F12273" s="56"/>
    </row>
    <row r="12274" spans="1:6" x14ac:dyDescent="0.25">
      <c r="A12274" s="56">
        <v>41494</v>
      </c>
      <c r="E12274" s="56"/>
      <c r="F12274" s="56"/>
    </row>
    <row r="12275" spans="1:6" x14ac:dyDescent="0.25">
      <c r="A12275" s="56">
        <v>41495</v>
      </c>
      <c r="E12275" s="56"/>
      <c r="F12275" s="56"/>
    </row>
    <row r="12276" spans="1:6" x14ac:dyDescent="0.25">
      <c r="A12276" s="56">
        <v>41496</v>
      </c>
      <c r="E12276" s="56"/>
      <c r="F12276" s="56"/>
    </row>
    <row r="12277" spans="1:6" x14ac:dyDescent="0.25">
      <c r="A12277" s="56">
        <v>41497</v>
      </c>
      <c r="E12277" s="56"/>
      <c r="F12277" s="56"/>
    </row>
    <row r="12278" spans="1:6" x14ac:dyDescent="0.25">
      <c r="A12278" s="56">
        <v>41498</v>
      </c>
      <c r="E12278" s="56"/>
      <c r="F12278" s="56"/>
    </row>
    <row r="12279" spans="1:6" x14ac:dyDescent="0.25">
      <c r="A12279" s="56">
        <v>41499</v>
      </c>
      <c r="E12279" s="56"/>
      <c r="F12279" s="56"/>
    </row>
    <row r="12280" spans="1:6" x14ac:dyDescent="0.25">
      <c r="A12280" s="56">
        <v>41500</v>
      </c>
      <c r="E12280" s="56"/>
      <c r="F12280" s="56"/>
    </row>
    <row r="12281" spans="1:6" x14ac:dyDescent="0.25">
      <c r="A12281" s="56">
        <v>41501</v>
      </c>
      <c r="E12281" s="56"/>
      <c r="F12281" s="56"/>
    </row>
    <row r="12282" spans="1:6" x14ac:dyDescent="0.25">
      <c r="A12282" s="56">
        <v>41502</v>
      </c>
      <c r="E12282" s="56"/>
      <c r="F12282" s="56"/>
    </row>
    <row r="12283" spans="1:6" x14ac:dyDescent="0.25">
      <c r="A12283" s="56">
        <v>41503</v>
      </c>
      <c r="E12283" s="56"/>
      <c r="F12283" s="56"/>
    </row>
    <row r="12284" spans="1:6" x14ac:dyDescent="0.25">
      <c r="A12284" s="56">
        <v>41504</v>
      </c>
      <c r="E12284" s="56"/>
      <c r="F12284" s="56"/>
    </row>
    <row r="12285" spans="1:6" x14ac:dyDescent="0.25">
      <c r="A12285" s="56">
        <v>41505</v>
      </c>
      <c r="E12285" s="56"/>
      <c r="F12285" s="56"/>
    </row>
    <row r="12286" spans="1:6" x14ac:dyDescent="0.25">
      <c r="A12286" s="56">
        <v>41506</v>
      </c>
      <c r="E12286" s="56"/>
      <c r="F12286" s="56"/>
    </row>
    <row r="12287" spans="1:6" x14ac:dyDescent="0.25">
      <c r="A12287" s="56">
        <v>41507</v>
      </c>
      <c r="E12287" s="56"/>
      <c r="F12287" s="56"/>
    </row>
    <row r="12288" spans="1:6" x14ac:dyDescent="0.25">
      <c r="A12288" s="56">
        <v>41508</v>
      </c>
      <c r="E12288" s="56"/>
      <c r="F12288" s="56"/>
    </row>
    <row r="12289" spans="1:6" x14ac:dyDescent="0.25">
      <c r="A12289" s="56">
        <v>41509</v>
      </c>
      <c r="E12289" s="56"/>
      <c r="F12289" s="56"/>
    </row>
    <row r="12290" spans="1:6" x14ac:dyDescent="0.25">
      <c r="A12290" s="56">
        <v>41510</v>
      </c>
      <c r="E12290" s="56"/>
      <c r="F12290" s="56"/>
    </row>
    <row r="12291" spans="1:6" x14ac:dyDescent="0.25">
      <c r="A12291" s="56">
        <v>41511</v>
      </c>
      <c r="E12291" s="56"/>
      <c r="F12291" s="56"/>
    </row>
    <row r="12292" spans="1:6" x14ac:dyDescent="0.25">
      <c r="A12292" s="56">
        <v>41512</v>
      </c>
      <c r="E12292" s="56"/>
      <c r="F12292" s="56"/>
    </row>
    <row r="12293" spans="1:6" x14ac:dyDescent="0.25">
      <c r="A12293" s="56">
        <v>41513</v>
      </c>
      <c r="E12293" s="56"/>
      <c r="F12293" s="56"/>
    </row>
    <row r="12294" spans="1:6" x14ac:dyDescent="0.25">
      <c r="A12294" s="56">
        <v>41514</v>
      </c>
      <c r="E12294" s="56"/>
      <c r="F12294" s="56"/>
    </row>
    <row r="12295" spans="1:6" x14ac:dyDescent="0.25">
      <c r="A12295" s="56">
        <v>41515</v>
      </c>
      <c r="E12295" s="56"/>
      <c r="F12295" s="56"/>
    </row>
    <row r="12296" spans="1:6" x14ac:dyDescent="0.25">
      <c r="A12296" s="56">
        <v>41516</v>
      </c>
      <c r="E12296" s="56"/>
      <c r="F12296" s="56"/>
    </row>
    <row r="12297" spans="1:6" x14ac:dyDescent="0.25">
      <c r="A12297" s="56">
        <v>41517</v>
      </c>
      <c r="E12297" s="56"/>
      <c r="F12297" s="56"/>
    </row>
    <row r="12298" spans="1:6" x14ac:dyDescent="0.25">
      <c r="A12298" s="56">
        <v>41518</v>
      </c>
      <c r="E12298" s="56"/>
      <c r="F12298" s="56"/>
    </row>
    <row r="12299" spans="1:6" x14ac:dyDescent="0.25">
      <c r="A12299" s="56">
        <v>41519</v>
      </c>
      <c r="E12299" s="56"/>
      <c r="F12299" s="56"/>
    </row>
    <row r="12300" spans="1:6" x14ac:dyDescent="0.25">
      <c r="A12300" s="56">
        <v>41520</v>
      </c>
      <c r="E12300" s="56"/>
      <c r="F12300" s="56"/>
    </row>
    <row r="12301" spans="1:6" x14ac:dyDescent="0.25">
      <c r="A12301" s="56">
        <v>41521</v>
      </c>
      <c r="E12301" s="56"/>
      <c r="F12301" s="56"/>
    </row>
    <row r="12302" spans="1:6" x14ac:dyDescent="0.25">
      <c r="A12302" s="56">
        <v>41522</v>
      </c>
      <c r="E12302" s="56"/>
      <c r="F12302" s="56"/>
    </row>
    <row r="12303" spans="1:6" x14ac:dyDescent="0.25">
      <c r="A12303" s="56">
        <v>41523</v>
      </c>
      <c r="E12303" s="56"/>
      <c r="F12303" s="56"/>
    </row>
    <row r="12304" spans="1:6" x14ac:dyDescent="0.25">
      <c r="A12304" s="56">
        <v>41524</v>
      </c>
      <c r="E12304" s="56"/>
      <c r="F12304" s="56"/>
    </row>
    <row r="12305" spans="1:6" x14ac:dyDescent="0.25">
      <c r="A12305" s="56">
        <v>41525</v>
      </c>
      <c r="E12305" s="56"/>
      <c r="F12305" s="56"/>
    </row>
    <row r="12306" spans="1:6" x14ac:dyDescent="0.25">
      <c r="A12306" s="56">
        <v>41526</v>
      </c>
      <c r="E12306" s="56"/>
      <c r="F12306" s="56"/>
    </row>
    <row r="12307" spans="1:6" x14ac:dyDescent="0.25">
      <c r="A12307" s="56">
        <v>41527</v>
      </c>
      <c r="E12307" s="56"/>
      <c r="F12307" s="56"/>
    </row>
    <row r="12308" spans="1:6" x14ac:dyDescent="0.25">
      <c r="A12308" s="56">
        <v>41528</v>
      </c>
      <c r="E12308" s="56"/>
      <c r="F12308" s="56"/>
    </row>
    <row r="12309" spans="1:6" x14ac:dyDescent="0.25">
      <c r="A12309" s="56">
        <v>41529</v>
      </c>
      <c r="E12309" s="56"/>
      <c r="F12309" s="56"/>
    </row>
    <row r="12310" spans="1:6" x14ac:dyDescent="0.25">
      <c r="A12310" s="56">
        <v>41530</v>
      </c>
      <c r="E12310" s="56"/>
      <c r="F12310" s="56"/>
    </row>
    <row r="12311" spans="1:6" x14ac:dyDescent="0.25">
      <c r="A12311" s="56">
        <v>41531</v>
      </c>
      <c r="E12311" s="56"/>
      <c r="F12311" s="56"/>
    </row>
    <row r="12312" spans="1:6" x14ac:dyDescent="0.25">
      <c r="A12312" s="56">
        <v>41532</v>
      </c>
      <c r="E12312" s="56"/>
      <c r="F12312" s="56"/>
    </row>
    <row r="12313" spans="1:6" x14ac:dyDescent="0.25">
      <c r="A12313" s="56">
        <v>41533</v>
      </c>
      <c r="E12313" s="56"/>
      <c r="F12313" s="56"/>
    </row>
    <row r="12314" spans="1:6" x14ac:dyDescent="0.25">
      <c r="A12314" s="56">
        <v>41534</v>
      </c>
      <c r="E12314" s="56"/>
      <c r="F12314" s="56"/>
    </row>
    <row r="12315" spans="1:6" x14ac:dyDescent="0.25">
      <c r="A12315" s="56">
        <v>41535</v>
      </c>
      <c r="E12315" s="56"/>
      <c r="F12315" s="56"/>
    </row>
    <row r="12316" spans="1:6" x14ac:dyDescent="0.25">
      <c r="A12316" s="56">
        <v>41536</v>
      </c>
      <c r="E12316" s="56"/>
      <c r="F12316" s="56"/>
    </row>
    <row r="12317" spans="1:6" x14ac:dyDescent="0.25">
      <c r="A12317" s="56">
        <v>41537</v>
      </c>
      <c r="E12317" s="56"/>
      <c r="F12317" s="56"/>
    </row>
    <row r="12318" spans="1:6" x14ac:dyDescent="0.25">
      <c r="A12318" s="56">
        <v>41538</v>
      </c>
      <c r="E12318" s="56"/>
      <c r="F12318" s="56"/>
    </row>
    <row r="12319" spans="1:6" x14ac:dyDescent="0.25">
      <c r="A12319" s="56">
        <v>41539</v>
      </c>
      <c r="E12319" s="56"/>
      <c r="F12319" s="56"/>
    </row>
    <row r="12320" spans="1:6" x14ac:dyDescent="0.25">
      <c r="A12320" s="56">
        <v>41540</v>
      </c>
      <c r="E12320" s="56"/>
      <c r="F12320" s="56"/>
    </row>
    <row r="12321" spans="1:6" x14ac:dyDescent="0.25">
      <c r="A12321" s="56">
        <v>41541</v>
      </c>
      <c r="E12321" s="56"/>
      <c r="F12321" s="56"/>
    </row>
    <row r="12322" spans="1:6" x14ac:dyDescent="0.25">
      <c r="A12322" s="56">
        <v>41542</v>
      </c>
      <c r="E12322" s="56"/>
      <c r="F12322" s="56"/>
    </row>
    <row r="12323" spans="1:6" x14ac:dyDescent="0.25">
      <c r="A12323" s="56">
        <v>41543</v>
      </c>
      <c r="E12323" s="56"/>
      <c r="F12323" s="56"/>
    </row>
    <row r="12324" spans="1:6" x14ac:dyDescent="0.25">
      <c r="A12324" s="56">
        <v>41544</v>
      </c>
      <c r="E12324" s="56"/>
      <c r="F12324" s="56"/>
    </row>
    <row r="12325" spans="1:6" x14ac:dyDescent="0.25">
      <c r="A12325" s="56">
        <v>41545</v>
      </c>
      <c r="E12325" s="56"/>
      <c r="F12325" s="56"/>
    </row>
    <row r="12326" spans="1:6" x14ac:dyDescent="0.25">
      <c r="A12326" s="56">
        <v>41546</v>
      </c>
      <c r="E12326" s="56"/>
      <c r="F12326" s="56"/>
    </row>
    <row r="12327" spans="1:6" x14ac:dyDescent="0.25">
      <c r="A12327" s="56">
        <v>41547</v>
      </c>
      <c r="E12327" s="56"/>
      <c r="F12327" s="56"/>
    </row>
    <row r="12328" spans="1:6" x14ac:dyDescent="0.25">
      <c r="A12328" s="56">
        <v>41548</v>
      </c>
      <c r="E12328" s="56"/>
      <c r="F12328" s="56"/>
    </row>
    <row r="12329" spans="1:6" x14ac:dyDescent="0.25">
      <c r="A12329" s="56">
        <v>41549</v>
      </c>
      <c r="E12329" s="56"/>
      <c r="F12329" s="56"/>
    </row>
    <row r="12330" spans="1:6" x14ac:dyDescent="0.25">
      <c r="A12330" s="56">
        <v>41550</v>
      </c>
      <c r="E12330" s="56"/>
      <c r="F12330" s="56"/>
    </row>
    <row r="12331" spans="1:6" x14ac:dyDescent="0.25">
      <c r="A12331" s="56">
        <v>41551</v>
      </c>
      <c r="E12331" s="56"/>
      <c r="F12331" s="56"/>
    </row>
    <row r="12332" spans="1:6" x14ac:dyDescent="0.25">
      <c r="A12332" s="56">
        <v>41552</v>
      </c>
      <c r="E12332" s="56"/>
      <c r="F12332" s="56"/>
    </row>
    <row r="12333" spans="1:6" x14ac:dyDescent="0.25">
      <c r="A12333" s="56">
        <v>41553</v>
      </c>
      <c r="E12333" s="56"/>
      <c r="F12333" s="56"/>
    </row>
    <row r="12334" spans="1:6" x14ac:dyDescent="0.25">
      <c r="A12334" s="56">
        <v>41554</v>
      </c>
      <c r="E12334" s="56"/>
      <c r="F12334" s="56"/>
    </row>
    <row r="12335" spans="1:6" x14ac:dyDescent="0.25">
      <c r="A12335" s="56">
        <v>41555</v>
      </c>
      <c r="E12335" s="56"/>
      <c r="F12335" s="56"/>
    </row>
    <row r="12336" spans="1:6" x14ac:dyDescent="0.25">
      <c r="A12336" s="56">
        <v>41556</v>
      </c>
      <c r="E12336" s="56"/>
      <c r="F12336" s="56"/>
    </row>
    <row r="12337" spans="1:6" x14ac:dyDescent="0.25">
      <c r="A12337" s="56">
        <v>41557</v>
      </c>
      <c r="E12337" s="56"/>
      <c r="F12337" s="56"/>
    </row>
    <row r="12338" spans="1:6" x14ac:dyDescent="0.25">
      <c r="A12338" s="56">
        <v>41558</v>
      </c>
      <c r="E12338" s="56"/>
      <c r="F12338" s="56"/>
    </row>
    <row r="12339" spans="1:6" x14ac:dyDescent="0.25">
      <c r="A12339" s="56">
        <v>41559</v>
      </c>
      <c r="E12339" s="56"/>
      <c r="F12339" s="56"/>
    </row>
    <row r="12340" spans="1:6" x14ac:dyDescent="0.25">
      <c r="A12340" s="56">
        <v>41560</v>
      </c>
      <c r="E12340" s="56"/>
      <c r="F12340" s="56"/>
    </row>
    <row r="12341" spans="1:6" x14ac:dyDescent="0.25">
      <c r="A12341" s="56">
        <v>41561</v>
      </c>
      <c r="E12341" s="56"/>
      <c r="F12341" s="56"/>
    </row>
    <row r="12342" spans="1:6" x14ac:dyDescent="0.25">
      <c r="A12342" s="56">
        <v>41562</v>
      </c>
      <c r="E12342" s="56"/>
      <c r="F12342" s="56"/>
    </row>
    <row r="12343" spans="1:6" x14ac:dyDescent="0.25">
      <c r="A12343" s="56">
        <v>41563</v>
      </c>
      <c r="E12343" s="56"/>
      <c r="F12343" s="56"/>
    </row>
    <row r="12344" spans="1:6" x14ac:dyDescent="0.25">
      <c r="A12344" s="56">
        <v>41564</v>
      </c>
      <c r="E12344" s="56"/>
      <c r="F12344" s="56"/>
    </row>
    <row r="12345" spans="1:6" x14ac:dyDescent="0.25">
      <c r="A12345" s="56">
        <v>41565</v>
      </c>
      <c r="E12345" s="56"/>
      <c r="F12345" s="56"/>
    </row>
    <row r="12346" spans="1:6" x14ac:dyDescent="0.25">
      <c r="A12346" s="56">
        <v>41566</v>
      </c>
      <c r="E12346" s="56"/>
      <c r="F12346" s="56"/>
    </row>
    <row r="12347" spans="1:6" x14ac:dyDescent="0.25">
      <c r="A12347" s="56">
        <v>41567</v>
      </c>
      <c r="E12347" s="56"/>
      <c r="F12347" s="56"/>
    </row>
    <row r="12348" spans="1:6" x14ac:dyDescent="0.25">
      <c r="A12348" s="56">
        <v>41568</v>
      </c>
      <c r="E12348" s="56"/>
      <c r="F12348" s="56"/>
    </row>
    <row r="12349" spans="1:6" x14ac:dyDescent="0.25">
      <c r="A12349" s="56">
        <v>41569</v>
      </c>
      <c r="E12349" s="56"/>
      <c r="F12349" s="56"/>
    </row>
    <row r="12350" spans="1:6" x14ac:dyDescent="0.25">
      <c r="A12350" s="56">
        <v>41570</v>
      </c>
      <c r="E12350" s="56"/>
      <c r="F12350" s="56"/>
    </row>
    <row r="12351" spans="1:6" x14ac:dyDescent="0.25">
      <c r="A12351" s="56">
        <v>41571</v>
      </c>
      <c r="E12351" s="56"/>
      <c r="F12351" s="56"/>
    </row>
    <row r="12352" spans="1:6" x14ac:dyDescent="0.25">
      <c r="A12352" s="56">
        <v>41572</v>
      </c>
      <c r="E12352" s="56"/>
      <c r="F12352" s="56"/>
    </row>
    <row r="12353" spans="1:6" x14ac:dyDescent="0.25">
      <c r="A12353" s="56">
        <v>41573</v>
      </c>
      <c r="E12353" s="56"/>
      <c r="F12353" s="56"/>
    </row>
    <row r="12354" spans="1:6" x14ac:dyDescent="0.25">
      <c r="A12354" s="56">
        <v>41574</v>
      </c>
      <c r="E12354" s="56"/>
      <c r="F12354" s="56"/>
    </row>
    <row r="12355" spans="1:6" x14ac:dyDescent="0.25">
      <c r="A12355" s="56">
        <v>41575</v>
      </c>
      <c r="E12355" s="56"/>
      <c r="F12355" s="56"/>
    </row>
    <row r="12356" spans="1:6" x14ac:dyDescent="0.25">
      <c r="A12356" s="56">
        <v>41576</v>
      </c>
      <c r="E12356" s="56"/>
      <c r="F12356" s="56"/>
    </row>
    <row r="12357" spans="1:6" x14ac:dyDescent="0.25">
      <c r="A12357" s="56">
        <v>41577</v>
      </c>
      <c r="E12357" s="56"/>
      <c r="F12357" s="56"/>
    </row>
    <row r="12358" spans="1:6" x14ac:dyDescent="0.25">
      <c r="A12358" s="56">
        <v>41578</v>
      </c>
      <c r="E12358" s="56"/>
      <c r="F12358" s="56"/>
    </row>
    <row r="12359" spans="1:6" x14ac:dyDescent="0.25">
      <c r="A12359" s="56">
        <v>41579</v>
      </c>
      <c r="E12359" s="56"/>
      <c r="F12359" s="56"/>
    </row>
    <row r="12360" spans="1:6" x14ac:dyDescent="0.25">
      <c r="A12360" s="56">
        <v>41580</v>
      </c>
      <c r="E12360" s="56"/>
      <c r="F12360" s="56"/>
    </row>
    <row r="12361" spans="1:6" x14ac:dyDescent="0.25">
      <c r="A12361" s="56">
        <v>41581</v>
      </c>
      <c r="E12361" s="56"/>
      <c r="F12361" s="56"/>
    </row>
    <row r="12362" spans="1:6" x14ac:dyDescent="0.25">
      <c r="A12362" s="56">
        <v>41582</v>
      </c>
      <c r="E12362" s="56"/>
      <c r="F12362" s="56"/>
    </row>
    <row r="12363" spans="1:6" x14ac:dyDescent="0.25">
      <c r="A12363" s="56">
        <v>41583</v>
      </c>
      <c r="E12363" s="56"/>
      <c r="F12363" s="56"/>
    </row>
    <row r="12364" spans="1:6" x14ac:dyDescent="0.25">
      <c r="A12364" s="56">
        <v>41584</v>
      </c>
      <c r="E12364" s="56"/>
      <c r="F12364" s="56"/>
    </row>
    <row r="12365" spans="1:6" x14ac:dyDescent="0.25">
      <c r="A12365" s="56">
        <v>41585</v>
      </c>
      <c r="E12365" s="56"/>
      <c r="F12365" s="56"/>
    </row>
    <row r="12366" spans="1:6" x14ac:dyDescent="0.25">
      <c r="A12366" s="56">
        <v>41586</v>
      </c>
      <c r="E12366" s="56"/>
      <c r="F12366" s="56"/>
    </row>
    <row r="12367" spans="1:6" x14ac:dyDescent="0.25">
      <c r="A12367" s="56">
        <v>41587</v>
      </c>
      <c r="E12367" s="56"/>
      <c r="F12367" s="56"/>
    </row>
    <row r="12368" spans="1:6" x14ac:dyDescent="0.25">
      <c r="A12368" s="56">
        <v>41588</v>
      </c>
      <c r="E12368" s="56"/>
      <c r="F12368" s="56"/>
    </row>
    <row r="12369" spans="1:6" x14ac:dyDescent="0.25">
      <c r="A12369" s="56">
        <v>41589</v>
      </c>
      <c r="E12369" s="56"/>
      <c r="F12369" s="56"/>
    </row>
    <row r="12370" spans="1:6" x14ac:dyDescent="0.25">
      <c r="A12370" s="56">
        <v>41590</v>
      </c>
      <c r="E12370" s="56"/>
      <c r="F12370" s="56"/>
    </row>
    <row r="12371" spans="1:6" x14ac:dyDescent="0.25">
      <c r="A12371" s="56">
        <v>41591</v>
      </c>
      <c r="E12371" s="56"/>
      <c r="F12371" s="56"/>
    </row>
    <row r="12372" spans="1:6" x14ac:dyDescent="0.25">
      <c r="A12372" s="56">
        <v>41592</v>
      </c>
      <c r="E12372" s="56"/>
      <c r="F12372" s="56"/>
    </row>
    <row r="12373" spans="1:6" x14ac:dyDescent="0.25">
      <c r="A12373" s="56">
        <v>41593</v>
      </c>
      <c r="E12373" s="56"/>
      <c r="F12373" s="56"/>
    </row>
    <row r="12374" spans="1:6" x14ac:dyDescent="0.25">
      <c r="A12374" s="56">
        <v>41594</v>
      </c>
      <c r="E12374" s="56"/>
      <c r="F12374" s="56"/>
    </row>
    <row r="12375" spans="1:6" x14ac:dyDescent="0.25">
      <c r="A12375" s="56">
        <v>41595</v>
      </c>
      <c r="E12375" s="56"/>
      <c r="F12375" s="56"/>
    </row>
    <row r="12376" spans="1:6" x14ac:dyDescent="0.25">
      <c r="A12376" s="56">
        <v>41596</v>
      </c>
      <c r="E12376" s="56"/>
      <c r="F12376" s="56"/>
    </row>
    <row r="12377" spans="1:6" x14ac:dyDescent="0.25">
      <c r="A12377" s="56">
        <v>41597</v>
      </c>
      <c r="E12377" s="56"/>
      <c r="F12377" s="56"/>
    </row>
    <row r="12378" spans="1:6" x14ac:dyDescent="0.25">
      <c r="A12378" s="56">
        <v>41598</v>
      </c>
      <c r="E12378" s="56"/>
      <c r="F12378" s="56"/>
    </row>
    <row r="12379" spans="1:6" x14ac:dyDescent="0.25">
      <c r="A12379" s="56">
        <v>41599</v>
      </c>
      <c r="E12379" s="56"/>
      <c r="F12379" s="56"/>
    </row>
    <row r="12380" spans="1:6" x14ac:dyDescent="0.25">
      <c r="A12380" s="56">
        <v>41600</v>
      </c>
      <c r="E12380" s="56"/>
      <c r="F12380" s="56"/>
    </row>
    <row r="12381" spans="1:6" x14ac:dyDescent="0.25">
      <c r="A12381" s="56">
        <v>41601</v>
      </c>
      <c r="E12381" s="56"/>
      <c r="F12381" s="56"/>
    </row>
    <row r="12382" spans="1:6" x14ac:dyDescent="0.25">
      <c r="A12382" s="56">
        <v>41602</v>
      </c>
      <c r="E12382" s="56"/>
      <c r="F12382" s="56"/>
    </row>
    <row r="12383" spans="1:6" x14ac:dyDescent="0.25">
      <c r="A12383" s="56">
        <v>41603</v>
      </c>
      <c r="E12383" s="56"/>
      <c r="F12383" s="56"/>
    </row>
    <row r="12384" spans="1:6" x14ac:dyDescent="0.25">
      <c r="A12384" s="56">
        <v>41604</v>
      </c>
      <c r="E12384" s="56"/>
      <c r="F12384" s="56"/>
    </row>
    <row r="12385" spans="1:6" x14ac:dyDescent="0.25">
      <c r="A12385" s="56">
        <v>41605</v>
      </c>
      <c r="E12385" s="56"/>
      <c r="F12385" s="56"/>
    </row>
    <row r="12386" spans="1:6" x14ac:dyDescent="0.25">
      <c r="A12386" s="56">
        <v>41606</v>
      </c>
      <c r="E12386" s="56"/>
      <c r="F12386" s="56"/>
    </row>
    <row r="12387" spans="1:6" x14ac:dyDescent="0.25">
      <c r="A12387" s="56">
        <v>41607</v>
      </c>
      <c r="E12387" s="56"/>
      <c r="F12387" s="56"/>
    </row>
    <row r="12388" spans="1:6" x14ac:dyDescent="0.25">
      <c r="A12388" s="56">
        <v>41608</v>
      </c>
      <c r="E12388" s="56"/>
      <c r="F12388" s="56"/>
    </row>
    <row r="12389" spans="1:6" x14ac:dyDescent="0.25">
      <c r="A12389" s="56">
        <v>41609</v>
      </c>
      <c r="E12389" s="56"/>
      <c r="F12389" s="56"/>
    </row>
    <row r="12390" spans="1:6" x14ac:dyDescent="0.25">
      <c r="A12390" s="56">
        <v>41610</v>
      </c>
      <c r="E12390" s="56"/>
      <c r="F12390" s="56"/>
    </row>
    <row r="12391" spans="1:6" x14ac:dyDescent="0.25">
      <c r="A12391" s="56">
        <v>41611</v>
      </c>
      <c r="E12391" s="56"/>
      <c r="F12391" s="56"/>
    </row>
    <row r="12392" spans="1:6" x14ac:dyDescent="0.25">
      <c r="A12392" s="56">
        <v>41612</v>
      </c>
      <c r="E12392" s="56"/>
      <c r="F12392" s="56"/>
    </row>
    <row r="12393" spans="1:6" x14ac:dyDescent="0.25">
      <c r="A12393" s="56">
        <v>41613</v>
      </c>
      <c r="E12393" s="56"/>
      <c r="F12393" s="56"/>
    </row>
    <row r="12394" spans="1:6" x14ac:dyDescent="0.25">
      <c r="A12394" s="56">
        <v>41614</v>
      </c>
      <c r="E12394" s="56"/>
      <c r="F12394" s="56"/>
    </row>
    <row r="12395" spans="1:6" x14ac:dyDescent="0.25">
      <c r="A12395" s="56">
        <v>41615</v>
      </c>
      <c r="E12395" s="56"/>
      <c r="F12395" s="56"/>
    </row>
    <row r="12396" spans="1:6" x14ac:dyDescent="0.25">
      <c r="A12396" s="56">
        <v>41616</v>
      </c>
      <c r="E12396" s="56"/>
      <c r="F12396" s="56"/>
    </row>
    <row r="12397" spans="1:6" x14ac:dyDescent="0.25">
      <c r="A12397" s="56">
        <v>41617</v>
      </c>
      <c r="E12397" s="56"/>
      <c r="F12397" s="56"/>
    </row>
    <row r="12398" spans="1:6" x14ac:dyDescent="0.25">
      <c r="A12398" s="56">
        <v>41618</v>
      </c>
      <c r="E12398" s="56"/>
      <c r="F12398" s="56"/>
    </row>
    <row r="12399" spans="1:6" x14ac:dyDescent="0.25">
      <c r="A12399" s="56">
        <v>41619</v>
      </c>
      <c r="E12399" s="56"/>
      <c r="F12399" s="56"/>
    </row>
    <row r="12400" spans="1:6" x14ac:dyDescent="0.25">
      <c r="A12400" s="56">
        <v>41620</v>
      </c>
      <c r="E12400" s="56"/>
      <c r="F12400" s="56"/>
    </row>
    <row r="12401" spans="1:6" x14ac:dyDescent="0.25">
      <c r="A12401" s="56">
        <v>41621</v>
      </c>
      <c r="E12401" s="56"/>
      <c r="F12401" s="56"/>
    </row>
    <row r="12402" spans="1:6" x14ac:dyDescent="0.25">
      <c r="A12402" s="56">
        <v>41622</v>
      </c>
      <c r="E12402" s="56"/>
      <c r="F12402" s="56"/>
    </row>
    <row r="12403" spans="1:6" x14ac:dyDescent="0.25">
      <c r="A12403" s="56">
        <v>41623</v>
      </c>
      <c r="E12403" s="56"/>
      <c r="F12403" s="56"/>
    </row>
    <row r="12404" spans="1:6" x14ac:dyDescent="0.25">
      <c r="A12404" s="56">
        <v>41624</v>
      </c>
      <c r="E12404" s="56"/>
      <c r="F12404" s="56"/>
    </row>
    <row r="12405" spans="1:6" x14ac:dyDescent="0.25">
      <c r="A12405" s="56">
        <v>41625</v>
      </c>
      <c r="E12405" s="56"/>
      <c r="F12405" s="56"/>
    </row>
    <row r="12406" spans="1:6" x14ac:dyDescent="0.25">
      <c r="A12406" s="56">
        <v>41626</v>
      </c>
      <c r="E12406" s="56"/>
      <c r="F12406" s="56"/>
    </row>
    <row r="12407" spans="1:6" x14ac:dyDescent="0.25">
      <c r="A12407" s="56">
        <v>41627</v>
      </c>
      <c r="E12407" s="56"/>
      <c r="F12407" s="56"/>
    </row>
    <row r="12408" spans="1:6" x14ac:dyDescent="0.25">
      <c r="A12408" s="56">
        <v>41628</v>
      </c>
      <c r="E12408" s="56"/>
      <c r="F12408" s="56"/>
    </row>
    <row r="12409" spans="1:6" x14ac:dyDescent="0.25">
      <c r="A12409" s="56">
        <v>41629</v>
      </c>
      <c r="E12409" s="56"/>
      <c r="F12409" s="56"/>
    </row>
    <row r="12410" spans="1:6" x14ac:dyDescent="0.25">
      <c r="A12410" s="56">
        <v>41630</v>
      </c>
      <c r="E12410" s="56"/>
      <c r="F12410" s="56"/>
    </row>
    <row r="12411" spans="1:6" x14ac:dyDescent="0.25">
      <c r="A12411" s="56">
        <v>41631</v>
      </c>
      <c r="E12411" s="56"/>
      <c r="F12411" s="56"/>
    </row>
    <row r="12412" spans="1:6" x14ac:dyDescent="0.25">
      <c r="A12412" s="56">
        <v>41632</v>
      </c>
      <c r="E12412" s="56"/>
      <c r="F12412" s="56"/>
    </row>
    <row r="12413" spans="1:6" x14ac:dyDescent="0.25">
      <c r="A12413" s="56">
        <v>41633</v>
      </c>
      <c r="E12413" s="56"/>
      <c r="F12413" s="56"/>
    </row>
    <row r="12414" spans="1:6" x14ac:dyDescent="0.25">
      <c r="A12414" s="56">
        <v>41634</v>
      </c>
      <c r="E12414" s="56"/>
      <c r="F12414" s="56"/>
    </row>
    <row r="12415" spans="1:6" x14ac:dyDescent="0.25">
      <c r="A12415" s="56">
        <v>41635</v>
      </c>
      <c r="E12415" s="56"/>
      <c r="F12415" s="56"/>
    </row>
    <row r="12416" spans="1:6" x14ac:dyDescent="0.25">
      <c r="A12416" s="56">
        <v>41636</v>
      </c>
      <c r="E12416" s="56"/>
      <c r="F12416" s="56"/>
    </row>
    <row r="12417" spans="1:6" x14ac:dyDescent="0.25">
      <c r="A12417" s="56">
        <v>41637</v>
      </c>
      <c r="E12417" s="56"/>
      <c r="F12417" s="56"/>
    </row>
    <row r="12418" spans="1:6" x14ac:dyDescent="0.25">
      <c r="A12418" s="56">
        <v>41638</v>
      </c>
      <c r="E12418" s="56"/>
      <c r="F12418" s="56"/>
    </row>
    <row r="12419" spans="1:6" x14ac:dyDescent="0.25">
      <c r="A12419" s="56">
        <v>41639</v>
      </c>
      <c r="E12419" s="56"/>
      <c r="F12419" s="56"/>
    </row>
    <row r="12420" spans="1:6" x14ac:dyDescent="0.25">
      <c r="A12420" s="56">
        <v>41640</v>
      </c>
      <c r="E12420" s="56"/>
      <c r="F12420" s="56"/>
    </row>
    <row r="12421" spans="1:6" x14ac:dyDescent="0.25">
      <c r="A12421" s="56">
        <v>41641</v>
      </c>
      <c r="E12421" s="56"/>
      <c r="F12421" s="56"/>
    </row>
    <row r="12422" spans="1:6" x14ac:dyDescent="0.25">
      <c r="A12422" s="56">
        <v>41642</v>
      </c>
      <c r="E12422" s="56"/>
      <c r="F12422" s="56"/>
    </row>
    <row r="12423" spans="1:6" x14ac:dyDescent="0.25">
      <c r="A12423" s="56">
        <v>41643</v>
      </c>
      <c r="E12423" s="56"/>
      <c r="F12423" s="56"/>
    </row>
    <row r="12424" spans="1:6" x14ac:dyDescent="0.25">
      <c r="A12424" s="56">
        <v>41644</v>
      </c>
      <c r="E12424" s="56"/>
      <c r="F12424" s="56"/>
    </row>
    <row r="12425" spans="1:6" x14ac:dyDescent="0.25">
      <c r="A12425" s="56">
        <v>41645</v>
      </c>
      <c r="E12425" s="56"/>
      <c r="F12425" s="56"/>
    </row>
    <row r="12426" spans="1:6" x14ac:dyDescent="0.25">
      <c r="A12426" s="56">
        <v>41646</v>
      </c>
      <c r="E12426" s="56"/>
      <c r="F12426" s="56"/>
    </row>
    <row r="12427" spans="1:6" x14ac:dyDescent="0.25">
      <c r="A12427" s="56">
        <v>41647</v>
      </c>
      <c r="E12427" s="56"/>
      <c r="F12427" s="56"/>
    </row>
    <row r="12428" spans="1:6" x14ac:dyDescent="0.25">
      <c r="A12428" s="56">
        <v>41648</v>
      </c>
      <c r="E12428" s="56"/>
      <c r="F12428" s="56"/>
    </row>
    <row r="12429" spans="1:6" x14ac:dyDescent="0.25">
      <c r="A12429" s="56">
        <v>41649</v>
      </c>
      <c r="E12429" s="56"/>
      <c r="F12429" s="56"/>
    </row>
    <row r="12430" spans="1:6" x14ac:dyDescent="0.25">
      <c r="A12430" s="56">
        <v>41650</v>
      </c>
      <c r="E12430" s="56"/>
      <c r="F12430" s="56"/>
    </row>
    <row r="12431" spans="1:6" x14ac:dyDescent="0.25">
      <c r="A12431" s="56">
        <v>41651</v>
      </c>
      <c r="E12431" s="56"/>
      <c r="F12431" s="56"/>
    </row>
    <row r="12432" spans="1:6" x14ac:dyDescent="0.25">
      <c r="A12432" s="56">
        <v>41652</v>
      </c>
      <c r="E12432" s="56"/>
      <c r="F12432" s="56"/>
    </row>
    <row r="12433" spans="1:6" x14ac:dyDescent="0.25">
      <c r="A12433" s="56">
        <v>41653</v>
      </c>
      <c r="E12433" s="56"/>
      <c r="F12433" s="56"/>
    </row>
    <row r="12434" spans="1:6" x14ac:dyDescent="0.25">
      <c r="A12434" s="56">
        <v>41654</v>
      </c>
      <c r="E12434" s="56"/>
      <c r="F12434" s="56"/>
    </row>
    <row r="12435" spans="1:6" x14ac:dyDescent="0.25">
      <c r="A12435" s="56">
        <v>41655</v>
      </c>
      <c r="E12435" s="56"/>
      <c r="F12435" s="56"/>
    </row>
    <row r="12436" spans="1:6" x14ac:dyDescent="0.25">
      <c r="A12436" s="56">
        <v>41656</v>
      </c>
      <c r="E12436" s="56"/>
      <c r="F12436" s="56"/>
    </row>
    <row r="12437" spans="1:6" x14ac:dyDescent="0.25">
      <c r="A12437" s="56">
        <v>41657</v>
      </c>
      <c r="E12437" s="56"/>
      <c r="F12437" s="56"/>
    </row>
    <row r="12438" spans="1:6" x14ac:dyDescent="0.25">
      <c r="A12438" s="56">
        <v>41658</v>
      </c>
      <c r="E12438" s="56"/>
      <c r="F12438" s="56"/>
    </row>
    <row r="12439" spans="1:6" x14ac:dyDescent="0.25">
      <c r="A12439" s="56">
        <v>41659</v>
      </c>
      <c r="E12439" s="56"/>
      <c r="F12439" s="56"/>
    </row>
    <row r="12440" spans="1:6" x14ac:dyDescent="0.25">
      <c r="A12440" s="56">
        <v>41660</v>
      </c>
      <c r="E12440" s="56"/>
      <c r="F12440" s="56"/>
    </row>
    <row r="12441" spans="1:6" x14ac:dyDescent="0.25">
      <c r="A12441" s="56">
        <v>41661</v>
      </c>
      <c r="E12441" s="56"/>
      <c r="F12441" s="56"/>
    </row>
    <row r="12442" spans="1:6" x14ac:dyDescent="0.25">
      <c r="A12442" s="56">
        <v>41662</v>
      </c>
      <c r="E12442" s="56"/>
      <c r="F12442" s="56"/>
    </row>
    <row r="12443" spans="1:6" x14ac:dyDescent="0.25">
      <c r="A12443" s="56">
        <v>41663</v>
      </c>
      <c r="E12443" s="56"/>
      <c r="F12443" s="56"/>
    </row>
    <row r="12444" spans="1:6" x14ac:dyDescent="0.25">
      <c r="A12444" s="56">
        <v>41664</v>
      </c>
      <c r="E12444" s="56"/>
      <c r="F12444" s="56"/>
    </row>
    <row r="12445" spans="1:6" x14ac:dyDescent="0.25">
      <c r="A12445" s="56">
        <v>41665</v>
      </c>
      <c r="E12445" s="56"/>
      <c r="F12445" s="56"/>
    </row>
    <row r="12446" spans="1:6" x14ac:dyDescent="0.25">
      <c r="A12446" s="56">
        <v>41666</v>
      </c>
      <c r="E12446" s="56"/>
      <c r="F12446" s="56"/>
    </row>
    <row r="12447" spans="1:6" x14ac:dyDescent="0.25">
      <c r="A12447" s="56">
        <v>41667</v>
      </c>
      <c r="E12447" s="56"/>
      <c r="F12447" s="56"/>
    </row>
    <row r="12448" spans="1:6" x14ac:dyDescent="0.25">
      <c r="A12448" s="56">
        <v>41668</v>
      </c>
      <c r="E12448" s="56"/>
      <c r="F12448" s="56"/>
    </row>
    <row r="12449" spans="1:6" x14ac:dyDescent="0.25">
      <c r="A12449" s="56">
        <v>41669</v>
      </c>
      <c r="E12449" s="56"/>
      <c r="F12449" s="56"/>
    </row>
    <row r="12450" spans="1:6" x14ac:dyDescent="0.25">
      <c r="A12450" s="56">
        <v>41670</v>
      </c>
      <c r="E12450" s="56"/>
      <c r="F12450" s="56"/>
    </row>
    <row r="12451" spans="1:6" x14ac:dyDescent="0.25">
      <c r="A12451" s="56">
        <v>41671</v>
      </c>
      <c r="E12451" s="56"/>
      <c r="F12451" s="56"/>
    </row>
    <row r="12452" spans="1:6" x14ac:dyDescent="0.25">
      <c r="A12452" s="56">
        <v>41672</v>
      </c>
      <c r="E12452" s="56"/>
      <c r="F12452" s="56"/>
    </row>
    <row r="12453" spans="1:6" x14ac:dyDescent="0.25">
      <c r="A12453" s="56">
        <v>41673</v>
      </c>
      <c r="E12453" s="56"/>
      <c r="F12453" s="56"/>
    </row>
    <row r="12454" spans="1:6" x14ac:dyDescent="0.25">
      <c r="A12454" s="56">
        <v>41674</v>
      </c>
      <c r="E12454" s="56"/>
      <c r="F12454" s="56"/>
    </row>
    <row r="12455" spans="1:6" x14ac:dyDescent="0.25">
      <c r="A12455" s="56">
        <v>41675</v>
      </c>
      <c r="E12455" s="56"/>
      <c r="F12455" s="56"/>
    </row>
    <row r="12456" spans="1:6" x14ac:dyDescent="0.25">
      <c r="A12456" s="56">
        <v>41676</v>
      </c>
      <c r="E12456" s="56"/>
      <c r="F12456" s="56"/>
    </row>
    <row r="12457" spans="1:6" x14ac:dyDescent="0.25">
      <c r="A12457" s="56">
        <v>41677</v>
      </c>
      <c r="E12457" s="56"/>
      <c r="F12457" s="56"/>
    </row>
    <row r="12458" spans="1:6" x14ac:dyDescent="0.25">
      <c r="A12458" s="56">
        <v>41678</v>
      </c>
      <c r="E12458" s="56"/>
      <c r="F12458" s="56"/>
    </row>
    <row r="12459" spans="1:6" x14ac:dyDescent="0.25">
      <c r="A12459" s="56">
        <v>41679</v>
      </c>
      <c r="E12459" s="56"/>
      <c r="F12459" s="56"/>
    </row>
    <row r="12460" spans="1:6" x14ac:dyDescent="0.25">
      <c r="A12460" s="56">
        <v>41680</v>
      </c>
      <c r="E12460" s="56"/>
      <c r="F12460" s="56"/>
    </row>
    <row r="12461" spans="1:6" x14ac:dyDescent="0.25">
      <c r="A12461" s="56">
        <v>41681</v>
      </c>
      <c r="E12461" s="56"/>
      <c r="F12461" s="56"/>
    </row>
    <row r="12462" spans="1:6" x14ac:dyDescent="0.25">
      <c r="A12462" s="56">
        <v>41682</v>
      </c>
      <c r="E12462" s="56"/>
      <c r="F12462" s="56"/>
    </row>
    <row r="12463" spans="1:6" x14ac:dyDescent="0.25">
      <c r="A12463" s="56">
        <v>41683</v>
      </c>
      <c r="E12463" s="56"/>
      <c r="F12463" s="56"/>
    </row>
    <row r="12464" spans="1:6" x14ac:dyDescent="0.25">
      <c r="A12464" s="56">
        <v>41684</v>
      </c>
      <c r="E12464" s="56"/>
      <c r="F12464" s="56"/>
    </row>
    <row r="12465" spans="1:6" x14ac:dyDescent="0.25">
      <c r="A12465" s="56">
        <v>41685</v>
      </c>
      <c r="E12465" s="56"/>
      <c r="F12465" s="56"/>
    </row>
    <row r="12466" spans="1:6" x14ac:dyDescent="0.25">
      <c r="A12466" s="56">
        <v>41686</v>
      </c>
      <c r="E12466" s="56"/>
      <c r="F12466" s="56"/>
    </row>
    <row r="12467" spans="1:6" x14ac:dyDescent="0.25">
      <c r="A12467" s="56">
        <v>41687</v>
      </c>
      <c r="E12467" s="56"/>
      <c r="F12467" s="56"/>
    </row>
    <row r="12468" spans="1:6" x14ac:dyDescent="0.25">
      <c r="A12468" s="56">
        <v>41688</v>
      </c>
      <c r="E12468" s="56"/>
      <c r="F12468" s="56"/>
    </row>
    <row r="12469" spans="1:6" x14ac:dyDescent="0.25">
      <c r="A12469" s="56">
        <v>41689</v>
      </c>
      <c r="E12469" s="56"/>
      <c r="F12469" s="56"/>
    </row>
    <row r="12470" spans="1:6" x14ac:dyDescent="0.25">
      <c r="A12470" s="56">
        <v>41690</v>
      </c>
      <c r="E12470" s="56"/>
      <c r="F12470" s="56"/>
    </row>
    <row r="12471" spans="1:6" x14ac:dyDescent="0.25">
      <c r="A12471" s="56">
        <v>41691</v>
      </c>
      <c r="E12471" s="56"/>
      <c r="F12471" s="56"/>
    </row>
    <row r="12472" spans="1:6" x14ac:dyDescent="0.25">
      <c r="A12472" s="56">
        <v>41692</v>
      </c>
      <c r="E12472" s="56"/>
      <c r="F12472" s="56"/>
    </row>
    <row r="12473" spans="1:6" x14ac:dyDescent="0.25">
      <c r="A12473" s="56">
        <v>41693</v>
      </c>
      <c r="E12473" s="56"/>
      <c r="F12473" s="56"/>
    </row>
    <row r="12474" spans="1:6" x14ac:dyDescent="0.25">
      <c r="A12474" s="56">
        <v>41694</v>
      </c>
      <c r="E12474" s="56"/>
      <c r="F12474" s="56"/>
    </row>
    <row r="12475" spans="1:6" x14ac:dyDescent="0.25">
      <c r="A12475" s="56">
        <v>41695</v>
      </c>
      <c r="E12475" s="56"/>
      <c r="F12475" s="56"/>
    </row>
    <row r="12476" spans="1:6" x14ac:dyDescent="0.25">
      <c r="A12476" s="56">
        <v>41696</v>
      </c>
      <c r="E12476" s="56"/>
      <c r="F12476" s="56"/>
    </row>
    <row r="12477" spans="1:6" x14ac:dyDescent="0.25">
      <c r="A12477" s="56">
        <v>41697</v>
      </c>
      <c r="E12477" s="56"/>
      <c r="F12477" s="56"/>
    </row>
    <row r="12478" spans="1:6" x14ac:dyDescent="0.25">
      <c r="A12478" s="56">
        <v>41698</v>
      </c>
      <c r="E12478" s="56"/>
      <c r="F12478" s="56"/>
    </row>
    <row r="12479" spans="1:6" x14ac:dyDescent="0.25">
      <c r="A12479" s="56">
        <v>41699</v>
      </c>
      <c r="E12479" s="56"/>
      <c r="F12479" s="56"/>
    </row>
    <row r="12480" spans="1:6" x14ac:dyDescent="0.25">
      <c r="A12480" s="56">
        <v>41700</v>
      </c>
      <c r="E12480" s="56"/>
      <c r="F12480" s="56"/>
    </row>
    <row r="12481" spans="1:6" x14ac:dyDescent="0.25">
      <c r="A12481" s="56">
        <v>41701</v>
      </c>
      <c r="E12481" s="56"/>
      <c r="F12481" s="56"/>
    </row>
    <row r="12482" spans="1:6" x14ac:dyDescent="0.25">
      <c r="A12482" s="56">
        <v>41702</v>
      </c>
      <c r="E12482" s="56"/>
      <c r="F12482" s="56"/>
    </row>
    <row r="12483" spans="1:6" x14ac:dyDescent="0.25">
      <c r="A12483" s="56">
        <v>41703</v>
      </c>
      <c r="E12483" s="56"/>
      <c r="F12483" s="56"/>
    </row>
    <row r="12484" spans="1:6" x14ac:dyDescent="0.25">
      <c r="A12484" s="56">
        <v>41704</v>
      </c>
      <c r="E12484" s="56"/>
      <c r="F12484" s="56"/>
    </row>
    <row r="12485" spans="1:6" x14ac:dyDescent="0.25">
      <c r="A12485" s="56">
        <v>41705</v>
      </c>
      <c r="E12485" s="56"/>
      <c r="F12485" s="56"/>
    </row>
    <row r="12486" spans="1:6" x14ac:dyDescent="0.25">
      <c r="A12486" s="56">
        <v>41706</v>
      </c>
      <c r="E12486" s="56"/>
      <c r="F12486" s="56"/>
    </row>
    <row r="12487" spans="1:6" x14ac:dyDescent="0.25">
      <c r="A12487" s="56">
        <v>41707</v>
      </c>
      <c r="E12487" s="56"/>
      <c r="F12487" s="56"/>
    </row>
    <row r="12488" spans="1:6" x14ac:dyDescent="0.25">
      <c r="A12488" s="56">
        <v>41708</v>
      </c>
      <c r="E12488" s="56"/>
      <c r="F12488" s="56"/>
    </row>
    <row r="12489" spans="1:6" x14ac:dyDescent="0.25">
      <c r="A12489" s="56">
        <v>41709</v>
      </c>
      <c r="E12489" s="56"/>
      <c r="F12489" s="56"/>
    </row>
    <row r="12490" spans="1:6" x14ac:dyDescent="0.25">
      <c r="A12490" s="56">
        <v>41710</v>
      </c>
      <c r="E12490" s="56"/>
      <c r="F12490" s="56"/>
    </row>
    <row r="12491" spans="1:6" x14ac:dyDescent="0.25">
      <c r="A12491" s="56">
        <v>41711</v>
      </c>
      <c r="E12491" s="56"/>
      <c r="F12491" s="56"/>
    </row>
    <row r="12492" spans="1:6" x14ac:dyDescent="0.25">
      <c r="A12492" s="56">
        <v>41712</v>
      </c>
      <c r="E12492" s="56"/>
      <c r="F12492" s="56"/>
    </row>
    <row r="12493" spans="1:6" x14ac:dyDescent="0.25">
      <c r="A12493" s="56">
        <v>41713</v>
      </c>
      <c r="E12493" s="56"/>
      <c r="F12493" s="56"/>
    </row>
    <row r="12494" spans="1:6" x14ac:dyDescent="0.25">
      <c r="A12494" s="56">
        <v>41714</v>
      </c>
      <c r="E12494" s="56"/>
      <c r="F12494" s="56"/>
    </row>
    <row r="12495" spans="1:6" x14ac:dyDescent="0.25">
      <c r="A12495" s="56">
        <v>41715</v>
      </c>
      <c r="E12495" s="56"/>
      <c r="F12495" s="56"/>
    </row>
    <row r="12496" spans="1:6" x14ac:dyDescent="0.25">
      <c r="A12496" s="56">
        <v>41716</v>
      </c>
      <c r="E12496" s="56"/>
      <c r="F12496" s="56"/>
    </row>
    <row r="12497" spans="1:6" x14ac:dyDescent="0.25">
      <c r="A12497" s="56">
        <v>41717</v>
      </c>
      <c r="E12497" s="56"/>
      <c r="F12497" s="56"/>
    </row>
    <row r="12498" spans="1:6" x14ac:dyDescent="0.25">
      <c r="A12498" s="56">
        <v>41718</v>
      </c>
      <c r="E12498" s="56"/>
      <c r="F12498" s="56"/>
    </row>
    <row r="12499" spans="1:6" x14ac:dyDescent="0.25">
      <c r="A12499" s="56">
        <v>41719</v>
      </c>
      <c r="E12499" s="56"/>
      <c r="F12499" s="56"/>
    </row>
    <row r="12500" spans="1:6" x14ac:dyDescent="0.25">
      <c r="A12500" s="56">
        <v>41720</v>
      </c>
      <c r="E12500" s="56"/>
      <c r="F12500" s="56"/>
    </row>
    <row r="12501" spans="1:6" x14ac:dyDescent="0.25">
      <c r="A12501" s="56">
        <v>41721</v>
      </c>
      <c r="E12501" s="56"/>
      <c r="F12501" s="56"/>
    </row>
    <row r="12502" spans="1:6" x14ac:dyDescent="0.25">
      <c r="A12502" s="56">
        <v>41722</v>
      </c>
      <c r="E12502" s="56"/>
      <c r="F12502" s="56"/>
    </row>
    <row r="12503" spans="1:6" x14ac:dyDescent="0.25">
      <c r="A12503" s="56">
        <v>41723</v>
      </c>
      <c r="E12503" s="56"/>
      <c r="F12503" s="56"/>
    </row>
    <row r="12504" spans="1:6" x14ac:dyDescent="0.25">
      <c r="A12504" s="56">
        <v>41724</v>
      </c>
      <c r="E12504" s="56"/>
      <c r="F12504" s="56"/>
    </row>
    <row r="12505" spans="1:6" x14ac:dyDescent="0.25">
      <c r="A12505" s="56">
        <v>41725</v>
      </c>
      <c r="E12505" s="56"/>
      <c r="F12505" s="56"/>
    </row>
    <row r="12506" spans="1:6" x14ac:dyDescent="0.25">
      <c r="A12506" s="56">
        <v>41726</v>
      </c>
      <c r="E12506" s="56"/>
      <c r="F12506" s="56"/>
    </row>
    <row r="12507" spans="1:6" x14ac:dyDescent="0.25">
      <c r="A12507" s="56">
        <v>41727</v>
      </c>
      <c r="E12507" s="56"/>
      <c r="F12507" s="56"/>
    </row>
    <row r="12508" spans="1:6" x14ac:dyDescent="0.25">
      <c r="A12508" s="56">
        <v>41728</v>
      </c>
      <c r="E12508" s="56"/>
      <c r="F12508" s="56"/>
    </row>
    <row r="12509" spans="1:6" x14ac:dyDescent="0.25">
      <c r="A12509" s="56">
        <v>41729</v>
      </c>
      <c r="E12509" s="56"/>
      <c r="F12509" s="56"/>
    </row>
    <row r="12510" spans="1:6" x14ac:dyDescent="0.25">
      <c r="A12510" s="56">
        <v>41730</v>
      </c>
      <c r="E12510" s="56"/>
      <c r="F12510" s="56"/>
    </row>
    <row r="12511" spans="1:6" x14ac:dyDescent="0.25">
      <c r="A12511" s="56">
        <v>41731</v>
      </c>
      <c r="E12511" s="56"/>
      <c r="F12511" s="56"/>
    </row>
    <row r="12512" spans="1:6" x14ac:dyDescent="0.25">
      <c r="A12512" s="56">
        <v>41732</v>
      </c>
      <c r="E12512" s="56"/>
      <c r="F12512" s="56"/>
    </row>
    <row r="12513" spans="1:6" x14ac:dyDescent="0.25">
      <c r="A12513" s="56">
        <v>41733</v>
      </c>
      <c r="E12513" s="56"/>
      <c r="F12513" s="56"/>
    </row>
    <row r="12514" spans="1:6" x14ac:dyDescent="0.25">
      <c r="A12514" s="56">
        <v>41734</v>
      </c>
      <c r="E12514" s="56"/>
      <c r="F12514" s="56"/>
    </row>
    <row r="12515" spans="1:6" x14ac:dyDescent="0.25">
      <c r="A12515" s="56">
        <v>41735</v>
      </c>
      <c r="E12515" s="56"/>
      <c r="F12515" s="56"/>
    </row>
    <row r="12516" spans="1:6" x14ac:dyDescent="0.25">
      <c r="A12516" s="56">
        <v>41736</v>
      </c>
      <c r="E12516" s="56"/>
      <c r="F12516" s="56"/>
    </row>
    <row r="12517" spans="1:6" x14ac:dyDescent="0.25">
      <c r="A12517" s="56">
        <v>41737</v>
      </c>
      <c r="E12517" s="56"/>
      <c r="F12517" s="56"/>
    </row>
    <row r="12518" spans="1:6" x14ac:dyDescent="0.25">
      <c r="A12518" s="56">
        <v>41738</v>
      </c>
      <c r="E12518" s="56"/>
      <c r="F12518" s="56"/>
    </row>
    <row r="12519" spans="1:6" x14ac:dyDescent="0.25">
      <c r="A12519" s="56">
        <v>41739</v>
      </c>
      <c r="E12519" s="56"/>
      <c r="F12519" s="56"/>
    </row>
    <row r="12520" spans="1:6" x14ac:dyDescent="0.25">
      <c r="A12520" s="56">
        <v>41740</v>
      </c>
      <c r="E12520" s="56"/>
      <c r="F12520" s="56"/>
    </row>
    <row r="12521" spans="1:6" x14ac:dyDescent="0.25">
      <c r="A12521" s="56">
        <v>41741</v>
      </c>
      <c r="E12521" s="56"/>
      <c r="F12521" s="56"/>
    </row>
    <row r="12522" spans="1:6" x14ac:dyDescent="0.25">
      <c r="A12522" s="56">
        <v>41742</v>
      </c>
      <c r="E12522" s="56"/>
      <c r="F12522" s="56"/>
    </row>
    <row r="12523" spans="1:6" x14ac:dyDescent="0.25">
      <c r="A12523" s="56">
        <v>41743</v>
      </c>
      <c r="E12523" s="56"/>
      <c r="F12523" s="56"/>
    </row>
    <row r="12524" spans="1:6" x14ac:dyDescent="0.25">
      <c r="A12524" s="56">
        <v>41744</v>
      </c>
      <c r="E12524" s="56"/>
      <c r="F12524" s="56"/>
    </row>
    <row r="12525" spans="1:6" x14ac:dyDescent="0.25">
      <c r="A12525" s="56">
        <v>41745</v>
      </c>
      <c r="E12525" s="56"/>
      <c r="F12525" s="56"/>
    </row>
    <row r="12526" spans="1:6" x14ac:dyDescent="0.25">
      <c r="A12526" s="56">
        <v>41746</v>
      </c>
      <c r="E12526" s="56"/>
      <c r="F12526" s="56"/>
    </row>
    <row r="12527" spans="1:6" x14ac:dyDescent="0.25">
      <c r="A12527" s="56">
        <v>41747</v>
      </c>
      <c r="E12527" s="56"/>
      <c r="F12527" s="56"/>
    </row>
    <row r="12528" spans="1:6" x14ac:dyDescent="0.25">
      <c r="A12528" s="56">
        <v>41748</v>
      </c>
      <c r="E12528" s="56"/>
      <c r="F12528" s="56"/>
    </row>
    <row r="12529" spans="1:6" x14ac:dyDescent="0.25">
      <c r="A12529" s="56">
        <v>41749</v>
      </c>
      <c r="E12529" s="56"/>
      <c r="F12529" s="56"/>
    </row>
    <row r="12530" spans="1:6" x14ac:dyDescent="0.25">
      <c r="A12530" s="56">
        <v>41750</v>
      </c>
      <c r="E12530" s="56"/>
      <c r="F12530" s="56"/>
    </row>
    <row r="12531" spans="1:6" x14ac:dyDescent="0.25">
      <c r="A12531" s="56">
        <v>41751</v>
      </c>
      <c r="E12531" s="56"/>
      <c r="F12531" s="56"/>
    </row>
    <row r="12532" spans="1:6" x14ac:dyDescent="0.25">
      <c r="A12532" s="56">
        <v>41752</v>
      </c>
      <c r="E12532" s="56"/>
      <c r="F12532" s="56"/>
    </row>
    <row r="12533" spans="1:6" x14ac:dyDescent="0.25">
      <c r="A12533" s="56">
        <v>41753</v>
      </c>
      <c r="E12533" s="56"/>
      <c r="F12533" s="56"/>
    </row>
    <row r="12534" spans="1:6" x14ac:dyDescent="0.25">
      <c r="A12534" s="56">
        <v>41754</v>
      </c>
      <c r="E12534" s="56"/>
      <c r="F12534" s="56"/>
    </row>
    <row r="12535" spans="1:6" x14ac:dyDescent="0.25">
      <c r="A12535" s="56">
        <v>41755</v>
      </c>
      <c r="E12535" s="56"/>
      <c r="F12535" s="56"/>
    </row>
    <row r="12536" spans="1:6" x14ac:dyDescent="0.25">
      <c r="A12536" s="56">
        <v>41756</v>
      </c>
      <c r="E12536" s="56"/>
      <c r="F12536" s="56"/>
    </row>
    <row r="12537" spans="1:6" x14ac:dyDescent="0.25">
      <c r="A12537" s="56">
        <v>41757</v>
      </c>
      <c r="E12537" s="56"/>
      <c r="F12537" s="56"/>
    </row>
    <row r="12538" spans="1:6" x14ac:dyDescent="0.25">
      <c r="A12538" s="56">
        <v>41758</v>
      </c>
      <c r="E12538" s="56"/>
      <c r="F12538" s="56"/>
    </row>
    <row r="12539" spans="1:6" x14ac:dyDescent="0.25">
      <c r="A12539" s="56">
        <v>41759</v>
      </c>
      <c r="E12539" s="56"/>
      <c r="F12539" s="56"/>
    </row>
    <row r="12540" spans="1:6" x14ac:dyDescent="0.25">
      <c r="A12540" s="56">
        <v>41760</v>
      </c>
      <c r="E12540" s="56"/>
      <c r="F12540" s="56"/>
    </row>
    <row r="12541" spans="1:6" x14ac:dyDescent="0.25">
      <c r="A12541" s="56">
        <v>41761</v>
      </c>
      <c r="E12541" s="56"/>
      <c r="F12541" s="56"/>
    </row>
    <row r="12542" spans="1:6" x14ac:dyDescent="0.25">
      <c r="A12542" s="56">
        <v>41762</v>
      </c>
      <c r="E12542" s="56"/>
      <c r="F12542" s="56"/>
    </row>
    <row r="12543" spans="1:6" x14ac:dyDescent="0.25">
      <c r="A12543" s="56">
        <v>41763</v>
      </c>
      <c r="E12543" s="56"/>
      <c r="F12543" s="56"/>
    </row>
    <row r="12544" spans="1:6" x14ac:dyDescent="0.25">
      <c r="A12544" s="56">
        <v>41764</v>
      </c>
      <c r="E12544" s="56"/>
      <c r="F12544" s="56"/>
    </row>
    <row r="12545" spans="1:6" x14ac:dyDescent="0.25">
      <c r="A12545" s="56">
        <v>41765</v>
      </c>
      <c r="E12545" s="56"/>
      <c r="F12545" s="56"/>
    </row>
    <row r="12546" spans="1:6" x14ac:dyDescent="0.25">
      <c r="A12546" s="56">
        <v>41766</v>
      </c>
      <c r="E12546" s="56"/>
      <c r="F12546" s="56"/>
    </row>
    <row r="12547" spans="1:6" x14ac:dyDescent="0.25">
      <c r="A12547" s="56">
        <v>41767</v>
      </c>
      <c r="E12547" s="56"/>
      <c r="F12547" s="56"/>
    </row>
    <row r="12548" spans="1:6" x14ac:dyDescent="0.25">
      <c r="A12548" s="56">
        <v>41768</v>
      </c>
      <c r="E12548" s="56"/>
      <c r="F12548" s="56"/>
    </row>
    <row r="12549" spans="1:6" x14ac:dyDescent="0.25">
      <c r="A12549" s="56">
        <v>41769</v>
      </c>
      <c r="E12549" s="56"/>
      <c r="F12549" s="56"/>
    </row>
    <row r="12550" spans="1:6" x14ac:dyDescent="0.25">
      <c r="A12550" s="56">
        <v>41770</v>
      </c>
      <c r="E12550" s="56"/>
      <c r="F12550" s="56"/>
    </row>
    <row r="12551" spans="1:6" x14ac:dyDescent="0.25">
      <c r="A12551" s="56">
        <v>41771</v>
      </c>
      <c r="E12551" s="56"/>
      <c r="F12551" s="56"/>
    </row>
    <row r="12552" spans="1:6" x14ac:dyDescent="0.25">
      <c r="A12552" s="56">
        <v>41772</v>
      </c>
      <c r="E12552" s="56"/>
      <c r="F12552" s="56"/>
    </row>
    <row r="12553" spans="1:6" x14ac:dyDescent="0.25">
      <c r="A12553" s="56">
        <v>41773</v>
      </c>
      <c r="E12553" s="56"/>
      <c r="F12553" s="56"/>
    </row>
    <row r="12554" spans="1:6" x14ac:dyDescent="0.25">
      <c r="A12554" s="56">
        <v>41774</v>
      </c>
      <c r="E12554" s="56"/>
      <c r="F12554" s="56"/>
    </row>
    <row r="12555" spans="1:6" x14ac:dyDescent="0.25">
      <c r="A12555" s="56">
        <v>41775</v>
      </c>
      <c r="E12555" s="56"/>
      <c r="F12555" s="56"/>
    </row>
    <row r="12556" spans="1:6" x14ac:dyDescent="0.25">
      <c r="A12556" s="56">
        <v>41776</v>
      </c>
      <c r="E12556" s="56"/>
      <c r="F12556" s="56"/>
    </row>
    <row r="12557" spans="1:6" x14ac:dyDescent="0.25">
      <c r="A12557" s="56">
        <v>41777</v>
      </c>
      <c r="E12557" s="56"/>
      <c r="F12557" s="56"/>
    </row>
    <row r="12558" spans="1:6" x14ac:dyDescent="0.25">
      <c r="A12558" s="56">
        <v>41778</v>
      </c>
      <c r="E12558" s="56"/>
      <c r="F12558" s="56"/>
    </row>
    <row r="12559" spans="1:6" x14ac:dyDescent="0.25">
      <c r="A12559" s="56">
        <v>41779</v>
      </c>
      <c r="E12559" s="56"/>
      <c r="F12559" s="56"/>
    </row>
    <row r="12560" spans="1:6" x14ac:dyDescent="0.25">
      <c r="A12560" s="56">
        <v>41780</v>
      </c>
      <c r="E12560" s="56"/>
      <c r="F12560" s="56"/>
    </row>
    <row r="12561" spans="1:6" x14ac:dyDescent="0.25">
      <c r="A12561" s="56">
        <v>41781</v>
      </c>
      <c r="E12561" s="56"/>
      <c r="F12561" s="56"/>
    </row>
    <row r="12562" spans="1:6" x14ac:dyDescent="0.25">
      <c r="A12562" s="56">
        <v>41782</v>
      </c>
      <c r="E12562" s="56"/>
      <c r="F12562" s="56"/>
    </row>
    <row r="12563" spans="1:6" x14ac:dyDescent="0.25">
      <c r="A12563" s="56">
        <v>41783</v>
      </c>
      <c r="E12563" s="56"/>
      <c r="F12563" s="56"/>
    </row>
    <row r="12564" spans="1:6" x14ac:dyDescent="0.25">
      <c r="A12564" s="56">
        <v>41784</v>
      </c>
      <c r="E12564" s="56"/>
      <c r="F12564" s="56"/>
    </row>
    <row r="12565" spans="1:6" x14ac:dyDescent="0.25">
      <c r="A12565" s="56">
        <v>41785</v>
      </c>
      <c r="E12565" s="56"/>
      <c r="F12565" s="56"/>
    </row>
    <row r="12566" spans="1:6" x14ac:dyDescent="0.25">
      <c r="A12566" s="56">
        <v>41786</v>
      </c>
      <c r="E12566" s="56"/>
      <c r="F12566" s="56"/>
    </row>
    <row r="12567" spans="1:6" x14ac:dyDescent="0.25">
      <c r="A12567" s="56">
        <v>41787</v>
      </c>
      <c r="E12567" s="56"/>
      <c r="F12567" s="56"/>
    </row>
    <row r="12568" spans="1:6" x14ac:dyDescent="0.25">
      <c r="A12568" s="56">
        <v>41788</v>
      </c>
      <c r="E12568" s="56"/>
      <c r="F12568" s="56"/>
    </row>
    <row r="12569" spans="1:6" x14ac:dyDescent="0.25">
      <c r="A12569" s="56">
        <v>41789</v>
      </c>
      <c r="E12569" s="56"/>
      <c r="F12569" s="56"/>
    </row>
    <row r="12570" spans="1:6" x14ac:dyDescent="0.25">
      <c r="A12570" s="56">
        <v>41790</v>
      </c>
      <c r="E12570" s="56"/>
      <c r="F12570" s="56"/>
    </row>
    <row r="12571" spans="1:6" x14ac:dyDescent="0.25">
      <c r="A12571" s="56">
        <v>41791</v>
      </c>
      <c r="E12571" s="56"/>
      <c r="F12571" s="56"/>
    </row>
    <row r="12572" spans="1:6" x14ac:dyDescent="0.25">
      <c r="A12572" s="56">
        <v>41792</v>
      </c>
      <c r="E12572" s="56"/>
      <c r="F12572" s="56"/>
    </row>
    <row r="12573" spans="1:6" x14ac:dyDescent="0.25">
      <c r="A12573" s="56">
        <v>41793</v>
      </c>
      <c r="E12573" s="56"/>
      <c r="F12573" s="56"/>
    </row>
    <row r="12574" spans="1:6" x14ac:dyDescent="0.25">
      <c r="A12574" s="56">
        <v>41794</v>
      </c>
      <c r="E12574" s="56"/>
      <c r="F12574" s="56"/>
    </row>
    <row r="12575" spans="1:6" x14ac:dyDescent="0.25">
      <c r="A12575" s="56">
        <v>41795</v>
      </c>
      <c r="E12575" s="56"/>
      <c r="F12575" s="56"/>
    </row>
    <row r="12576" spans="1:6" x14ac:dyDescent="0.25">
      <c r="A12576" s="56">
        <v>41796</v>
      </c>
      <c r="E12576" s="56"/>
      <c r="F12576" s="56"/>
    </row>
    <row r="12577" spans="1:6" x14ac:dyDescent="0.25">
      <c r="A12577" s="56">
        <v>41797</v>
      </c>
      <c r="E12577" s="56"/>
      <c r="F12577" s="56"/>
    </row>
    <row r="12578" spans="1:6" x14ac:dyDescent="0.25">
      <c r="A12578" s="56">
        <v>41798</v>
      </c>
      <c r="E12578" s="56"/>
      <c r="F12578" s="56"/>
    </row>
    <row r="12579" spans="1:6" x14ac:dyDescent="0.25">
      <c r="A12579" s="56">
        <v>41799</v>
      </c>
      <c r="E12579" s="56"/>
      <c r="F12579" s="56"/>
    </row>
    <row r="12580" spans="1:6" x14ac:dyDescent="0.25">
      <c r="A12580" s="56">
        <v>41800</v>
      </c>
      <c r="E12580" s="56"/>
      <c r="F12580" s="56"/>
    </row>
    <row r="12581" spans="1:6" x14ac:dyDescent="0.25">
      <c r="A12581" s="56">
        <v>41801</v>
      </c>
      <c r="E12581" s="56"/>
      <c r="F12581" s="56"/>
    </row>
    <row r="12582" spans="1:6" x14ac:dyDescent="0.25">
      <c r="A12582" s="56">
        <v>41802</v>
      </c>
      <c r="E12582" s="56"/>
      <c r="F12582" s="56"/>
    </row>
    <row r="12583" spans="1:6" x14ac:dyDescent="0.25">
      <c r="A12583" s="56">
        <v>41803</v>
      </c>
      <c r="E12583" s="56"/>
      <c r="F12583" s="56"/>
    </row>
    <row r="12584" spans="1:6" x14ac:dyDescent="0.25">
      <c r="A12584" s="56">
        <v>41804</v>
      </c>
      <c r="E12584" s="56"/>
      <c r="F12584" s="56"/>
    </row>
    <row r="12585" spans="1:6" x14ac:dyDescent="0.25">
      <c r="A12585" s="56">
        <v>41805</v>
      </c>
      <c r="E12585" s="56"/>
      <c r="F12585" s="56"/>
    </row>
    <row r="12586" spans="1:6" x14ac:dyDescent="0.25">
      <c r="A12586" s="56">
        <v>41806</v>
      </c>
      <c r="E12586" s="56"/>
      <c r="F12586" s="56"/>
    </row>
    <row r="12587" spans="1:6" x14ac:dyDescent="0.25">
      <c r="A12587" s="56">
        <v>41807</v>
      </c>
      <c r="E12587" s="56"/>
      <c r="F12587" s="56"/>
    </row>
    <row r="12588" spans="1:6" x14ac:dyDescent="0.25">
      <c r="A12588" s="56">
        <v>41808</v>
      </c>
      <c r="E12588" s="56"/>
      <c r="F12588" s="56"/>
    </row>
    <row r="12589" spans="1:6" x14ac:dyDescent="0.25">
      <c r="A12589" s="56">
        <v>41809</v>
      </c>
      <c r="E12589" s="56"/>
      <c r="F12589" s="56"/>
    </row>
    <row r="12590" spans="1:6" x14ac:dyDescent="0.25">
      <c r="A12590" s="56">
        <v>41810</v>
      </c>
      <c r="E12590" s="56"/>
      <c r="F12590" s="56"/>
    </row>
    <row r="12591" spans="1:6" x14ac:dyDescent="0.25">
      <c r="A12591" s="56">
        <v>41811</v>
      </c>
      <c r="E12591" s="56"/>
      <c r="F12591" s="56"/>
    </row>
    <row r="12592" spans="1:6" x14ac:dyDescent="0.25">
      <c r="A12592" s="56">
        <v>41812</v>
      </c>
      <c r="E12592" s="56"/>
      <c r="F12592" s="56"/>
    </row>
    <row r="12593" spans="1:6" x14ac:dyDescent="0.25">
      <c r="A12593" s="56">
        <v>41813</v>
      </c>
      <c r="E12593" s="56"/>
      <c r="F12593" s="56"/>
    </row>
    <row r="12594" spans="1:6" x14ac:dyDescent="0.25">
      <c r="A12594" s="56">
        <v>41814</v>
      </c>
      <c r="E12594" s="56"/>
      <c r="F12594" s="56"/>
    </row>
    <row r="12595" spans="1:6" x14ac:dyDescent="0.25">
      <c r="A12595" s="56">
        <v>41815</v>
      </c>
      <c r="E12595" s="56"/>
      <c r="F12595" s="56"/>
    </row>
    <row r="12596" spans="1:6" x14ac:dyDescent="0.25">
      <c r="A12596" s="56">
        <v>41816</v>
      </c>
      <c r="E12596" s="56"/>
      <c r="F12596" s="56"/>
    </row>
    <row r="12597" spans="1:6" x14ac:dyDescent="0.25">
      <c r="A12597" s="56">
        <v>41817</v>
      </c>
      <c r="E12597" s="56"/>
      <c r="F12597" s="56"/>
    </row>
    <row r="12598" spans="1:6" x14ac:dyDescent="0.25">
      <c r="A12598" s="56">
        <v>41818</v>
      </c>
      <c r="E12598" s="56"/>
      <c r="F12598" s="56"/>
    </row>
    <row r="12599" spans="1:6" x14ac:dyDescent="0.25">
      <c r="A12599" s="56">
        <v>41819</v>
      </c>
      <c r="E12599" s="56"/>
      <c r="F12599" s="56"/>
    </row>
    <row r="12600" spans="1:6" x14ac:dyDescent="0.25">
      <c r="A12600" s="56">
        <v>41820</v>
      </c>
      <c r="E12600" s="56"/>
      <c r="F12600" s="56"/>
    </row>
    <row r="12601" spans="1:6" x14ac:dyDescent="0.25">
      <c r="A12601" s="56">
        <v>41821</v>
      </c>
      <c r="E12601" s="56"/>
      <c r="F12601" s="56"/>
    </row>
    <row r="12602" spans="1:6" x14ac:dyDescent="0.25">
      <c r="A12602" s="56">
        <v>41822</v>
      </c>
      <c r="E12602" s="56"/>
      <c r="F12602" s="56"/>
    </row>
    <row r="12603" spans="1:6" x14ac:dyDescent="0.25">
      <c r="A12603" s="56">
        <v>41823</v>
      </c>
      <c r="E12603" s="56"/>
      <c r="F12603" s="56"/>
    </row>
    <row r="12604" spans="1:6" x14ac:dyDescent="0.25">
      <c r="A12604" s="56">
        <v>41824</v>
      </c>
      <c r="E12604" s="56"/>
      <c r="F12604" s="56"/>
    </row>
    <row r="12605" spans="1:6" x14ac:dyDescent="0.25">
      <c r="A12605" s="56">
        <v>41825</v>
      </c>
      <c r="E12605" s="56"/>
      <c r="F12605" s="56"/>
    </row>
    <row r="12606" spans="1:6" x14ac:dyDescent="0.25">
      <c r="A12606" s="56">
        <v>41826</v>
      </c>
      <c r="E12606" s="56"/>
      <c r="F12606" s="56"/>
    </row>
    <row r="12607" spans="1:6" x14ac:dyDescent="0.25">
      <c r="A12607" s="56">
        <v>41827</v>
      </c>
      <c r="E12607" s="56"/>
      <c r="F12607" s="56"/>
    </row>
    <row r="12608" spans="1:6" x14ac:dyDescent="0.25">
      <c r="A12608" s="56">
        <v>41828</v>
      </c>
      <c r="E12608" s="56"/>
      <c r="F12608" s="56"/>
    </row>
    <row r="12609" spans="1:6" x14ac:dyDescent="0.25">
      <c r="A12609" s="56">
        <v>41829</v>
      </c>
      <c r="E12609" s="56"/>
      <c r="F12609" s="56"/>
    </row>
    <row r="12610" spans="1:6" x14ac:dyDescent="0.25">
      <c r="A12610" s="56">
        <v>41830</v>
      </c>
      <c r="E12610" s="56"/>
      <c r="F12610" s="56"/>
    </row>
    <row r="12611" spans="1:6" x14ac:dyDescent="0.25">
      <c r="A12611" s="56">
        <v>41831</v>
      </c>
      <c r="E12611" s="56"/>
      <c r="F12611" s="56"/>
    </row>
    <row r="12612" spans="1:6" x14ac:dyDescent="0.25">
      <c r="A12612" s="56">
        <v>41832</v>
      </c>
      <c r="E12612" s="56"/>
      <c r="F12612" s="56"/>
    </row>
    <row r="12613" spans="1:6" x14ac:dyDescent="0.25">
      <c r="A12613" s="56">
        <v>41833</v>
      </c>
      <c r="E12613" s="56"/>
      <c r="F12613" s="56"/>
    </row>
    <row r="12614" spans="1:6" x14ac:dyDescent="0.25">
      <c r="A12614" s="56">
        <v>41834</v>
      </c>
      <c r="E12614" s="56"/>
      <c r="F12614" s="56"/>
    </row>
    <row r="12615" spans="1:6" x14ac:dyDescent="0.25">
      <c r="A12615" s="56">
        <v>41835</v>
      </c>
      <c r="E12615" s="56"/>
      <c r="F12615" s="56"/>
    </row>
    <row r="12616" spans="1:6" x14ac:dyDescent="0.25">
      <c r="A12616" s="56">
        <v>41836</v>
      </c>
      <c r="E12616" s="56"/>
      <c r="F12616" s="56"/>
    </row>
    <row r="12617" spans="1:6" x14ac:dyDescent="0.25">
      <c r="A12617" s="56">
        <v>41837</v>
      </c>
      <c r="E12617" s="56"/>
      <c r="F12617" s="56"/>
    </row>
    <row r="12618" spans="1:6" x14ac:dyDescent="0.25">
      <c r="A12618" s="56">
        <v>41838</v>
      </c>
      <c r="E12618" s="56"/>
      <c r="F12618" s="56"/>
    </row>
    <row r="12619" spans="1:6" x14ac:dyDescent="0.25">
      <c r="A12619" s="56">
        <v>41839</v>
      </c>
      <c r="E12619" s="56"/>
      <c r="F12619" s="56"/>
    </row>
    <row r="12620" spans="1:6" x14ac:dyDescent="0.25">
      <c r="A12620" s="56">
        <v>41840</v>
      </c>
      <c r="E12620" s="56"/>
      <c r="F12620" s="56"/>
    </row>
    <row r="12621" spans="1:6" x14ac:dyDescent="0.25">
      <c r="A12621" s="56">
        <v>41841</v>
      </c>
      <c r="E12621" s="56"/>
      <c r="F12621" s="56"/>
    </row>
    <row r="12622" spans="1:6" x14ac:dyDescent="0.25">
      <c r="A12622" s="56">
        <v>41842</v>
      </c>
      <c r="E12622" s="56"/>
      <c r="F12622" s="56"/>
    </row>
    <row r="12623" spans="1:6" x14ac:dyDescent="0.25">
      <c r="A12623" s="56">
        <v>41843</v>
      </c>
      <c r="E12623" s="56"/>
      <c r="F12623" s="56"/>
    </row>
    <row r="12624" spans="1:6" x14ac:dyDescent="0.25">
      <c r="A12624" s="56">
        <v>41844</v>
      </c>
      <c r="E12624" s="56"/>
      <c r="F12624" s="56"/>
    </row>
    <row r="12625" spans="1:6" x14ac:dyDescent="0.25">
      <c r="A12625" s="56">
        <v>41845</v>
      </c>
      <c r="E12625" s="56"/>
      <c r="F12625" s="56"/>
    </row>
    <row r="12626" spans="1:6" x14ac:dyDescent="0.25">
      <c r="A12626" s="56">
        <v>41846</v>
      </c>
      <c r="E12626" s="56"/>
      <c r="F12626" s="56"/>
    </row>
    <row r="12627" spans="1:6" x14ac:dyDescent="0.25">
      <c r="A12627" s="56">
        <v>41847</v>
      </c>
      <c r="E12627" s="56"/>
      <c r="F12627" s="56"/>
    </row>
    <row r="12628" spans="1:6" x14ac:dyDescent="0.25">
      <c r="A12628" s="56">
        <v>41848</v>
      </c>
      <c r="E12628" s="56"/>
      <c r="F12628" s="56"/>
    </row>
    <row r="12629" spans="1:6" x14ac:dyDescent="0.25">
      <c r="A12629" s="56">
        <v>41849</v>
      </c>
      <c r="E12629" s="56"/>
      <c r="F12629" s="56"/>
    </row>
    <row r="12630" spans="1:6" x14ac:dyDescent="0.25">
      <c r="A12630" s="56">
        <v>41850</v>
      </c>
      <c r="E12630" s="56"/>
      <c r="F12630" s="56"/>
    </row>
    <row r="12631" spans="1:6" x14ac:dyDescent="0.25">
      <c r="A12631" s="56">
        <v>41851</v>
      </c>
      <c r="E12631" s="56"/>
      <c r="F12631" s="56"/>
    </row>
    <row r="12632" spans="1:6" x14ac:dyDescent="0.25">
      <c r="A12632" s="56">
        <v>41852</v>
      </c>
      <c r="E12632" s="56"/>
      <c r="F12632" s="56"/>
    </row>
    <row r="12633" spans="1:6" x14ac:dyDescent="0.25">
      <c r="A12633" s="56">
        <v>41853</v>
      </c>
      <c r="E12633" s="56"/>
      <c r="F12633" s="56"/>
    </row>
    <row r="12634" spans="1:6" x14ac:dyDescent="0.25">
      <c r="A12634" s="56">
        <v>41854</v>
      </c>
      <c r="E12634" s="56"/>
      <c r="F12634" s="56"/>
    </row>
    <row r="12635" spans="1:6" x14ac:dyDescent="0.25">
      <c r="A12635" s="56">
        <v>41855</v>
      </c>
      <c r="E12635" s="56"/>
      <c r="F12635" s="56"/>
    </row>
    <row r="12636" spans="1:6" x14ac:dyDescent="0.25">
      <c r="A12636" s="56">
        <v>41856</v>
      </c>
      <c r="E12636" s="56"/>
      <c r="F12636" s="56"/>
    </row>
    <row r="12637" spans="1:6" x14ac:dyDescent="0.25">
      <c r="A12637" s="56">
        <v>41857</v>
      </c>
      <c r="E12637" s="56"/>
      <c r="F12637" s="56"/>
    </row>
    <row r="12638" spans="1:6" x14ac:dyDescent="0.25">
      <c r="A12638" s="56">
        <v>41858</v>
      </c>
      <c r="E12638" s="56"/>
      <c r="F12638" s="56"/>
    </row>
    <row r="12639" spans="1:6" x14ac:dyDescent="0.25">
      <c r="A12639" s="56">
        <v>41859</v>
      </c>
      <c r="E12639" s="56"/>
      <c r="F12639" s="56"/>
    </row>
    <row r="12640" spans="1:6" x14ac:dyDescent="0.25">
      <c r="A12640" s="56">
        <v>41860</v>
      </c>
      <c r="E12640" s="56"/>
      <c r="F12640" s="56"/>
    </row>
    <row r="12641" spans="1:6" x14ac:dyDescent="0.25">
      <c r="A12641" s="56">
        <v>41861</v>
      </c>
      <c r="E12641" s="56"/>
      <c r="F12641" s="56"/>
    </row>
    <row r="12642" spans="1:6" x14ac:dyDescent="0.25">
      <c r="A12642" s="56">
        <v>41862</v>
      </c>
      <c r="E12642" s="56"/>
      <c r="F12642" s="56"/>
    </row>
    <row r="12643" spans="1:6" x14ac:dyDescent="0.25">
      <c r="A12643" s="56">
        <v>41863</v>
      </c>
      <c r="E12643" s="56"/>
      <c r="F12643" s="56"/>
    </row>
    <row r="12644" spans="1:6" x14ac:dyDescent="0.25">
      <c r="A12644" s="56">
        <v>41864</v>
      </c>
      <c r="E12644" s="56"/>
      <c r="F12644" s="56"/>
    </row>
    <row r="12645" spans="1:6" x14ac:dyDescent="0.25">
      <c r="A12645" s="56">
        <v>41865</v>
      </c>
      <c r="E12645" s="56"/>
      <c r="F12645" s="56"/>
    </row>
    <row r="12646" spans="1:6" x14ac:dyDescent="0.25">
      <c r="A12646" s="56">
        <v>41866</v>
      </c>
      <c r="E12646" s="56"/>
      <c r="F12646" s="56"/>
    </row>
    <row r="12647" spans="1:6" x14ac:dyDescent="0.25">
      <c r="A12647" s="56">
        <v>41867</v>
      </c>
      <c r="E12647" s="56"/>
      <c r="F12647" s="56"/>
    </row>
    <row r="12648" spans="1:6" x14ac:dyDescent="0.25">
      <c r="A12648" s="56">
        <v>41868</v>
      </c>
      <c r="E12648" s="56"/>
      <c r="F12648" s="56"/>
    </row>
    <row r="12649" spans="1:6" x14ac:dyDescent="0.25">
      <c r="A12649" s="56">
        <v>41869</v>
      </c>
      <c r="E12649" s="56"/>
      <c r="F12649" s="56"/>
    </row>
    <row r="12650" spans="1:6" x14ac:dyDescent="0.25">
      <c r="A12650" s="56">
        <v>41870</v>
      </c>
      <c r="E12650" s="56"/>
      <c r="F12650" s="56"/>
    </row>
    <row r="12651" spans="1:6" x14ac:dyDescent="0.25">
      <c r="A12651" s="56">
        <v>41871</v>
      </c>
      <c r="E12651" s="56"/>
      <c r="F12651" s="56"/>
    </row>
    <row r="12652" spans="1:6" x14ac:dyDescent="0.25">
      <c r="A12652" s="56">
        <v>41872</v>
      </c>
      <c r="E12652" s="56"/>
      <c r="F12652" s="56"/>
    </row>
    <row r="12653" spans="1:6" x14ac:dyDescent="0.25">
      <c r="A12653" s="56">
        <v>41873</v>
      </c>
      <c r="E12653" s="56"/>
      <c r="F12653" s="56"/>
    </row>
    <row r="12654" spans="1:6" x14ac:dyDescent="0.25">
      <c r="A12654" s="56">
        <v>41874</v>
      </c>
      <c r="E12654" s="56"/>
      <c r="F12654" s="56"/>
    </row>
    <row r="12655" spans="1:6" x14ac:dyDescent="0.25">
      <c r="A12655" s="56">
        <v>41875</v>
      </c>
      <c r="E12655" s="56"/>
      <c r="F12655" s="56"/>
    </row>
    <row r="12656" spans="1:6" x14ac:dyDescent="0.25">
      <c r="A12656" s="56">
        <v>41876</v>
      </c>
      <c r="E12656" s="56"/>
      <c r="F12656" s="56"/>
    </row>
    <row r="12657" spans="1:6" x14ac:dyDescent="0.25">
      <c r="A12657" s="56">
        <v>41877</v>
      </c>
      <c r="E12657" s="56"/>
      <c r="F12657" s="56"/>
    </row>
    <row r="12658" spans="1:6" x14ac:dyDescent="0.25">
      <c r="A12658" s="56">
        <v>41878</v>
      </c>
      <c r="E12658" s="56"/>
      <c r="F12658" s="56"/>
    </row>
    <row r="12659" spans="1:6" x14ac:dyDescent="0.25">
      <c r="A12659" s="56">
        <v>41879</v>
      </c>
      <c r="E12659" s="56"/>
      <c r="F12659" s="56"/>
    </row>
    <row r="12660" spans="1:6" x14ac:dyDescent="0.25">
      <c r="A12660" s="56">
        <v>41880</v>
      </c>
      <c r="E12660" s="56"/>
      <c r="F12660" s="56"/>
    </row>
    <row r="12661" spans="1:6" x14ac:dyDescent="0.25">
      <c r="A12661" s="56">
        <v>41881</v>
      </c>
      <c r="E12661" s="56"/>
      <c r="F12661" s="56"/>
    </row>
    <row r="12662" spans="1:6" x14ac:dyDescent="0.25">
      <c r="A12662" s="56">
        <v>41882</v>
      </c>
      <c r="E12662" s="56"/>
      <c r="F12662" s="56"/>
    </row>
    <row r="12663" spans="1:6" x14ac:dyDescent="0.25">
      <c r="A12663" s="56">
        <v>41883</v>
      </c>
      <c r="E12663" s="56"/>
      <c r="F12663" s="56"/>
    </row>
    <row r="12664" spans="1:6" x14ac:dyDescent="0.25">
      <c r="A12664" s="56">
        <v>41884</v>
      </c>
      <c r="E12664" s="56"/>
      <c r="F12664" s="56"/>
    </row>
    <row r="12665" spans="1:6" x14ac:dyDescent="0.25">
      <c r="A12665" s="56">
        <v>41885</v>
      </c>
      <c r="E12665" s="56"/>
      <c r="F12665" s="56"/>
    </row>
    <row r="12666" spans="1:6" x14ac:dyDescent="0.25">
      <c r="A12666" s="56">
        <v>41886</v>
      </c>
      <c r="E12666" s="56"/>
      <c r="F12666" s="56"/>
    </row>
    <row r="12667" spans="1:6" x14ac:dyDescent="0.25">
      <c r="A12667" s="56">
        <v>41887</v>
      </c>
      <c r="E12667" s="56"/>
      <c r="F12667" s="56"/>
    </row>
    <row r="12668" spans="1:6" x14ac:dyDescent="0.25">
      <c r="A12668" s="56">
        <v>41888</v>
      </c>
      <c r="E12668" s="56"/>
      <c r="F12668" s="56"/>
    </row>
    <row r="12669" spans="1:6" x14ac:dyDescent="0.25">
      <c r="A12669" s="56">
        <v>41889</v>
      </c>
      <c r="E12669" s="56"/>
      <c r="F12669" s="56"/>
    </row>
    <row r="12670" spans="1:6" x14ac:dyDescent="0.25">
      <c r="A12670" s="56">
        <v>41890</v>
      </c>
      <c r="E12670" s="56"/>
      <c r="F12670" s="56"/>
    </row>
    <row r="12671" spans="1:6" x14ac:dyDescent="0.25">
      <c r="A12671" s="56">
        <v>41891</v>
      </c>
      <c r="E12671" s="56"/>
      <c r="F12671" s="56"/>
    </row>
    <row r="12672" spans="1:6" x14ac:dyDescent="0.25">
      <c r="A12672" s="56">
        <v>41892</v>
      </c>
      <c r="E12672" s="56"/>
      <c r="F12672" s="56"/>
    </row>
    <row r="12673" spans="1:6" x14ac:dyDescent="0.25">
      <c r="A12673" s="56">
        <v>41893</v>
      </c>
      <c r="E12673" s="56"/>
      <c r="F12673" s="56"/>
    </row>
    <row r="12674" spans="1:6" x14ac:dyDescent="0.25">
      <c r="A12674" s="56">
        <v>41894</v>
      </c>
      <c r="E12674" s="56"/>
      <c r="F12674" s="56"/>
    </row>
    <row r="12675" spans="1:6" x14ac:dyDescent="0.25">
      <c r="A12675" s="56">
        <v>41895</v>
      </c>
      <c r="E12675" s="56"/>
      <c r="F12675" s="56"/>
    </row>
    <row r="12676" spans="1:6" x14ac:dyDescent="0.25">
      <c r="A12676" s="56">
        <v>41896</v>
      </c>
      <c r="E12676" s="56"/>
      <c r="F12676" s="56"/>
    </row>
    <row r="12677" spans="1:6" x14ac:dyDescent="0.25">
      <c r="A12677" s="56">
        <v>41897</v>
      </c>
      <c r="E12677" s="56"/>
      <c r="F12677" s="56"/>
    </row>
    <row r="12678" spans="1:6" x14ac:dyDescent="0.25">
      <c r="A12678" s="56">
        <v>41898</v>
      </c>
      <c r="E12678" s="56"/>
      <c r="F12678" s="56"/>
    </row>
    <row r="12679" spans="1:6" x14ac:dyDescent="0.25">
      <c r="A12679" s="56">
        <v>41899</v>
      </c>
      <c r="E12679" s="56"/>
      <c r="F12679" s="56"/>
    </row>
    <row r="12680" spans="1:6" x14ac:dyDescent="0.25">
      <c r="A12680" s="56">
        <v>41900</v>
      </c>
      <c r="E12680" s="56"/>
      <c r="F12680" s="56"/>
    </row>
    <row r="12681" spans="1:6" x14ac:dyDescent="0.25">
      <c r="A12681" s="56">
        <v>41901</v>
      </c>
      <c r="E12681" s="56"/>
      <c r="F12681" s="56"/>
    </row>
    <row r="12682" spans="1:6" x14ac:dyDescent="0.25">
      <c r="A12682" s="56">
        <v>41902</v>
      </c>
      <c r="E12682" s="56"/>
      <c r="F12682" s="56"/>
    </row>
    <row r="12683" spans="1:6" x14ac:dyDescent="0.25">
      <c r="A12683" s="56">
        <v>41903</v>
      </c>
      <c r="E12683" s="56"/>
      <c r="F12683" s="56"/>
    </row>
    <row r="12684" spans="1:6" x14ac:dyDescent="0.25">
      <c r="A12684" s="56">
        <v>41904</v>
      </c>
      <c r="E12684" s="56"/>
      <c r="F12684" s="56"/>
    </row>
    <row r="12685" spans="1:6" x14ac:dyDescent="0.25">
      <c r="A12685" s="56">
        <v>41905</v>
      </c>
      <c r="E12685" s="56"/>
      <c r="F12685" s="56"/>
    </row>
    <row r="12686" spans="1:6" x14ac:dyDescent="0.25">
      <c r="A12686" s="56">
        <v>41906</v>
      </c>
      <c r="E12686" s="56"/>
      <c r="F12686" s="56"/>
    </row>
    <row r="12687" spans="1:6" x14ac:dyDescent="0.25">
      <c r="A12687" s="56">
        <v>41907</v>
      </c>
      <c r="E12687" s="56"/>
      <c r="F12687" s="56"/>
    </row>
    <row r="12688" spans="1:6" x14ac:dyDescent="0.25">
      <c r="A12688" s="56">
        <v>41908</v>
      </c>
      <c r="E12688" s="56"/>
      <c r="F12688" s="56"/>
    </row>
    <row r="12689" spans="1:6" x14ac:dyDescent="0.25">
      <c r="A12689" s="56">
        <v>41909</v>
      </c>
      <c r="E12689" s="56"/>
      <c r="F12689" s="56"/>
    </row>
    <row r="12690" spans="1:6" x14ac:dyDescent="0.25">
      <c r="A12690" s="56">
        <v>41910</v>
      </c>
      <c r="E12690" s="56"/>
      <c r="F12690" s="56"/>
    </row>
    <row r="12691" spans="1:6" x14ac:dyDescent="0.25">
      <c r="A12691" s="56">
        <v>41911</v>
      </c>
      <c r="E12691" s="56"/>
      <c r="F12691" s="56"/>
    </row>
    <row r="12692" spans="1:6" x14ac:dyDescent="0.25">
      <c r="A12692" s="56">
        <v>41912</v>
      </c>
      <c r="E12692" s="56"/>
      <c r="F12692" s="56"/>
    </row>
    <row r="12693" spans="1:6" x14ac:dyDescent="0.25">
      <c r="A12693" s="56">
        <v>41913</v>
      </c>
      <c r="E12693" s="56"/>
      <c r="F12693" s="56"/>
    </row>
    <row r="12694" spans="1:6" x14ac:dyDescent="0.25">
      <c r="A12694" s="56">
        <v>41914</v>
      </c>
      <c r="E12694" s="56"/>
      <c r="F12694" s="56"/>
    </row>
    <row r="12695" spans="1:6" x14ac:dyDescent="0.25">
      <c r="A12695" s="56">
        <v>41915</v>
      </c>
      <c r="E12695" s="56"/>
      <c r="F12695" s="56"/>
    </row>
    <row r="12696" spans="1:6" x14ac:dyDescent="0.25">
      <c r="A12696" s="56">
        <v>41916</v>
      </c>
      <c r="E12696" s="56"/>
      <c r="F12696" s="56"/>
    </row>
    <row r="12697" spans="1:6" x14ac:dyDescent="0.25">
      <c r="A12697" s="56">
        <v>41917</v>
      </c>
      <c r="E12697" s="56"/>
      <c r="F12697" s="56"/>
    </row>
    <row r="12698" spans="1:6" x14ac:dyDescent="0.25">
      <c r="A12698" s="56">
        <v>41918</v>
      </c>
      <c r="E12698" s="56"/>
      <c r="F12698" s="56"/>
    </row>
    <row r="12699" spans="1:6" x14ac:dyDescent="0.25">
      <c r="A12699" s="56">
        <v>41919</v>
      </c>
      <c r="E12699" s="56"/>
      <c r="F12699" s="56"/>
    </row>
    <row r="12700" spans="1:6" x14ac:dyDescent="0.25">
      <c r="A12700" s="56">
        <v>41920</v>
      </c>
      <c r="E12700" s="56"/>
      <c r="F12700" s="56"/>
    </row>
    <row r="12701" spans="1:6" x14ac:dyDescent="0.25">
      <c r="A12701" s="56">
        <v>41921</v>
      </c>
      <c r="E12701" s="56"/>
      <c r="F12701" s="56"/>
    </row>
    <row r="12702" spans="1:6" x14ac:dyDescent="0.25">
      <c r="A12702" s="56">
        <v>41922</v>
      </c>
      <c r="E12702" s="56"/>
      <c r="F12702" s="56"/>
    </row>
    <row r="12703" spans="1:6" x14ac:dyDescent="0.25">
      <c r="A12703" s="56">
        <v>41923</v>
      </c>
      <c r="E12703" s="56"/>
      <c r="F12703" s="56"/>
    </row>
    <row r="12704" spans="1:6" x14ac:dyDescent="0.25">
      <c r="A12704" s="56">
        <v>41924</v>
      </c>
      <c r="E12704" s="56"/>
      <c r="F12704" s="56"/>
    </row>
    <row r="12705" spans="1:6" x14ac:dyDescent="0.25">
      <c r="A12705" s="56">
        <v>41925</v>
      </c>
      <c r="E12705" s="56"/>
      <c r="F12705" s="56"/>
    </row>
    <row r="12706" spans="1:6" x14ac:dyDescent="0.25">
      <c r="A12706" s="56">
        <v>41926</v>
      </c>
      <c r="E12706" s="56"/>
      <c r="F12706" s="56"/>
    </row>
    <row r="12707" spans="1:6" x14ac:dyDescent="0.25">
      <c r="A12707" s="56">
        <v>41927</v>
      </c>
      <c r="E12707" s="56"/>
      <c r="F12707" s="56"/>
    </row>
    <row r="12708" spans="1:6" x14ac:dyDescent="0.25">
      <c r="A12708" s="56">
        <v>41928</v>
      </c>
      <c r="E12708" s="56"/>
      <c r="F12708" s="56"/>
    </row>
    <row r="12709" spans="1:6" x14ac:dyDescent="0.25">
      <c r="A12709" s="56">
        <v>41929</v>
      </c>
      <c r="E12709" s="56"/>
      <c r="F12709" s="56"/>
    </row>
    <row r="12710" spans="1:6" x14ac:dyDescent="0.25">
      <c r="A12710" s="56">
        <v>41930</v>
      </c>
      <c r="E12710" s="56"/>
      <c r="F12710" s="56"/>
    </row>
    <row r="12711" spans="1:6" x14ac:dyDescent="0.25">
      <c r="A12711" s="56">
        <v>41931</v>
      </c>
      <c r="E12711" s="56"/>
      <c r="F12711" s="56"/>
    </row>
    <row r="12712" spans="1:6" x14ac:dyDescent="0.25">
      <c r="A12712" s="56">
        <v>41932</v>
      </c>
      <c r="E12712" s="56"/>
      <c r="F12712" s="56"/>
    </row>
    <row r="12713" spans="1:6" x14ac:dyDescent="0.25">
      <c r="A12713" s="56">
        <v>41933</v>
      </c>
      <c r="E12713" s="56"/>
      <c r="F12713" s="56"/>
    </row>
    <row r="12714" spans="1:6" x14ac:dyDescent="0.25">
      <c r="A12714" s="56">
        <v>41934</v>
      </c>
      <c r="E12714" s="56"/>
      <c r="F12714" s="56"/>
    </row>
    <row r="12715" spans="1:6" x14ac:dyDescent="0.25">
      <c r="A12715" s="56">
        <v>41935</v>
      </c>
      <c r="E12715" s="56"/>
      <c r="F12715" s="56"/>
    </row>
    <row r="12716" spans="1:6" x14ac:dyDescent="0.25">
      <c r="A12716" s="56">
        <v>41936</v>
      </c>
      <c r="E12716" s="56"/>
      <c r="F12716" s="56"/>
    </row>
    <row r="12717" spans="1:6" x14ac:dyDescent="0.25">
      <c r="A12717" s="56">
        <v>41937</v>
      </c>
      <c r="E12717" s="56"/>
      <c r="F12717" s="56"/>
    </row>
    <row r="12718" spans="1:6" x14ac:dyDescent="0.25">
      <c r="A12718" s="56">
        <v>41938</v>
      </c>
      <c r="E12718" s="56"/>
      <c r="F12718" s="56"/>
    </row>
    <row r="12719" spans="1:6" x14ac:dyDescent="0.25">
      <c r="A12719" s="56">
        <v>41939</v>
      </c>
      <c r="E12719" s="56"/>
      <c r="F12719" s="56"/>
    </row>
    <row r="12720" spans="1:6" x14ac:dyDescent="0.25">
      <c r="A12720" s="56">
        <v>41940</v>
      </c>
      <c r="E12720" s="56"/>
      <c r="F12720" s="56"/>
    </row>
    <row r="12721" spans="1:6" x14ac:dyDescent="0.25">
      <c r="A12721" s="56">
        <v>41941</v>
      </c>
      <c r="E12721" s="56"/>
      <c r="F12721" s="56"/>
    </row>
    <row r="12722" spans="1:6" x14ac:dyDescent="0.25">
      <c r="A12722" s="56">
        <v>41942</v>
      </c>
      <c r="E12722" s="56"/>
      <c r="F12722" s="56"/>
    </row>
    <row r="12723" spans="1:6" x14ac:dyDescent="0.25">
      <c r="A12723" s="56">
        <v>41943</v>
      </c>
      <c r="E12723" s="56"/>
      <c r="F12723" s="56"/>
    </row>
    <row r="12724" spans="1:6" x14ac:dyDescent="0.25">
      <c r="A12724" s="56">
        <v>41944</v>
      </c>
      <c r="E12724" s="56"/>
      <c r="F12724" s="56"/>
    </row>
    <row r="12725" spans="1:6" x14ac:dyDescent="0.25">
      <c r="A12725" s="56">
        <v>41945</v>
      </c>
      <c r="E12725" s="56"/>
      <c r="F12725" s="56"/>
    </row>
    <row r="12726" spans="1:6" x14ac:dyDescent="0.25">
      <c r="A12726" s="56">
        <v>41946</v>
      </c>
      <c r="E12726" s="56"/>
      <c r="F12726" s="56"/>
    </row>
    <row r="12727" spans="1:6" x14ac:dyDescent="0.25">
      <c r="A12727" s="56">
        <v>41947</v>
      </c>
      <c r="E12727" s="56"/>
      <c r="F12727" s="56"/>
    </row>
    <row r="12728" spans="1:6" x14ac:dyDescent="0.25">
      <c r="A12728" s="56">
        <v>41948</v>
      </c>
      <c r="E12728" s="56"/>
      <c r="F12728" s="56"/>
    </row>
    <row r="12729" spans="1:6" x14ac:dyDescent="0.25">
      <c r="A12729" s="56">
        <v>41949</v>
      </c>
      <c r="E12729" s="56"/>
      <c r="F12729" s="56"/>
    </row>
    <row r="12730" spans="1:6" x14ac:dyDescent="0.25">
      <c r="A12730" s="56">
        <v>41950</v>
      </c>
      <c r="E12730" s="56"/>
      <c r="F12730" s="56"/>
    </row>
    <row r="12731" spans="1:6" x14ac:dyDescent="0.25">
      <c r="A12731" s="56">
        <v>41951</v>
      </c>
      <c r="E12731" s="56"/>
      <c r="F12731" s="56"/>
    </row>
    <row r="12732" spans="1:6" x14ac:dyDescent="0.25">
      <c r="A12732" s="56">
        <v>41952</v>
      </c>
      <c r="E12732" s="56"/>
      <c r="F12732" s="56"/>
    </row>
    <row r="12733" spans="1:6" x14ac:dyDescent="0.25">
      <c r="A12733" s="56">
        <v>41953</v>
      </c>
      <c r="E12733" s="56"/>
      <c r="F12733" s="56"/>
    </row>
    <row r="12734" spans="1:6" x14ac:dyDescent="0.25">
      <c r="A12734" s="56">
        <v>41954</v>
      </c>
      <c r="E12734" s="56"/>
      <c r="F12734" s="56"/>
    </row>
    <row r="12735" spans="1:6" x14ac:dyDescent="0.25">
      <c r="A12735" s="56">
        <v>41955</v>
      </c>
      <c r="E12735" s="56"/>
      <c r="F12735" s="56"/>
    </row>
    <row r="12736" spans="1:6" x14ac:dyDescent="0.25">
      <c r="A12736" s="56">
        <v>41956</v>
      </c>
      <c r="E12736" s="56"/>
      <c r="F12736" s="56"/>
    </row>
    <row r="12737" spans="1:6" x14ac:dyDescent="0.25">
      <c r="A12737" s="56">
        <v>41957</v>
      </c>
      <c r="E12737" s="56"/>
      <c r="F12737" s="56"/>
    </row>
    <row r="12738" spans="1:6" x14ac:dyDescent="0.25">
      <c r="A12738" s="56">
        <v>41958</v>
      </c>
      <c r="E12738" s="56"/>
      <c r="F12738" s="56"/>
    </row>
    <row r="12739" spans="1:6" x14ac:dyDescent="0.25">
      <c r="A12739" s="56">
        <v>41959</v>
      </c>
      <c r="E12739" s="56"/>
      <c r="F12739" s="56"/>
    </row>
    <row r="12740" spans="1:6" x14ac:dyDescent="0.25">
      <c r="A12740" s="56">
        <v>41960</v>
      </c>
      <c r="E12740" s="56"/>
      <c r="F12740" s="56"/>
    </row>
    <row r="12741" spans="1:6" x14ac:dyDescent="0.25">
      <c r="A12741" s="56">
        <v>41961</v>
      </c>
      <c r="E12741" s="56"/>
      <c r="F12741" s="56"/>
    </row>
    <row r="12742" spans="1:6" x14ac:dyDescent="0.25">
      <c r="A12742" s="56">
        <v>41962</v>
      </c>
      <c r="E12742" s="56"/>
      <c r="F12742" s="56"/>
    </row>
    <row r="12743" spans="1:6" x14ac:dyDescent="0.25">
      <c r="A12743" s="56">
        <v>41963</v>
      </c>
      <c r="E12743" s="56"/>
      <c r="F12743" s="56"/>
    </row>
    <row r="12744" spans="1:6" x14ac:dyDescent="0.25">
      <c r="A12744" s="56">
        <v>41964</v>
      </c>
      <c r="E12744" s="56"/>
      <c r="F12744" s="56"/>
    </row>
    <row r="12745" spans="1:6" x14ac:dyDescent="0.25">
      <c r="A12745" s="56">
        <v>41965</v>
      </c>
      <c r="E12745" s="56"/>
      <c r="F12745" s="56"/>
    </row>
    <row r="12746" spans="1:6" x14ac:dyDescent="0.25">
      <c r="A12746" s="56">
        <v>41966</v>
      </c>
      <c r="E12746" s="56"/>
      <c r="F12746" s="56"/>
    </row>
    <row r="12747" spans="1:6" x14ac:dyDescent="0.25">
      <c r="A12747" s="56">
        <v>41967</v>
      </c>
      <c r="E12747" s="56"/>
      <c r="F12747" s="56"/>
    </row>
    <row r="12748" spans="1:6" x14ac:dyDescent="0.25">
      <c r="A12748" s="56">
        <v>41968</v>
      </c>
      <c r="E12748" s="56"/>
      <c r="F12748" s="56"/>
    </row>
    <row r="12749" spans="1:6" x14ac:dyDescent="0.25">
      <c r="A12749" s="56">
        <v>41969</v>
      </c>
      <c r="E12749" s="56"/>
      <c r="F12749" s="56"/>
    </row>
    <row r="12750" spans="1:6" x14ac:dyDescent="0.25">
      <c r="A12750" s="56">
        <v>41970</v>
      </c>
      <c r="E12750" s="56"/>
      <c r="F12750" s="56"/>
    </row>
    <row r="12751" spans="1:6" x14ac:dyDescent="0.25">
      <c r="A12751" s="56">
        <v>41971</v>
      </c>
      <c r="E12751" s="56"/>
      <c r="F12751" s="56"/>
    </row>
    <row r="12752" spans="1:6" x14ac:dyDescent="0.25">
      <c r="A12752" s="56">
        <v>41972</v>
      </c>
      <c r="E12752" s="56"/>
      <c r="F12752" s="56"/>
    </row>
    <row r="12753" spans="1:6" x14ac:dyDescent="0.25">
      <c r="A12753" s="56">
        <v>41973</v>
      </c>
      <c r="E12753" s="56"/>
      <c r="F12753" s="56"/>
    </row>
    <row r="12754" spans="1:6" x14ac:dyDescent="0.25">
      <c r="A12754" s="56">
        <v>41974</v>
      </c>
      <c r="E12754" s="56"/>
      <c r="F12754" s="56"/>
    </row>
    <row r="12755" spans="1:6" x14ac:dyDescent="0.25">
      <c r="A12755" s="56">
        <v>41975</v>
      </c>
      <c r="E12755" s="56"/>
      <c r="F12755" s="56"/>
    </row>
    <row r="12756" spans="1:6" x14ac:dyDescent="0.25">
      <c r="A12756" s="56">
        <v>41976</v>
      </c>
      <c r="E12756" s="56"/>
      <c r="F12756" s="56"/>
    </row>
    <row r="12757" spans="1:6" x14ac:dyDescent="0.25">
      <c r="A12757" s="56">
        <v>41977</v>
      </c>
      <c r="E12757" s="56"/>
      <c r="F12757" s="56"/>
    </row>
    <row r="12758" spans="1:6" x14ac:dyDescent="0.25">
      <c r="A12758" s="56">
        <v>41978</v>
      </c>
      <c r="E12758" s="56"/>
      <c r="F12758" s="56"/>
    </row>
    <row r="12759" spans="1:6" x14ac:dyDescent="0.25">
      <c r="A12759" s="56">
        <v>41979</v>
      </c>
      <c r="E12759" s="56"/>
      <c r="F12759" s="56"/>
    </row>
    <row r="12760" spans="1:6" x14ac:dyDescent="0.25">
      <c r="A12760" s="56">
        <v>41980</v>
      </c>
      <c r="E12760" s="56"/>
      <c r="F12760" s="56"/>
    </row>
    <row r="12761" spans="1:6" x14ac:dyDescent="0.25">
      <c r="A12761" s="56">
        <v>41981</v>
      </c>
      <c r="E12761" s="56"/>
      <c r="F12761" s="56"/>
    </row>
    <row r="12762" spans="1:6" x14ac:dyDescent="0.25">
      <c r="A12762" s="56">
        <v>41982</v>
      </c>
      <c r="E12762" s="56"/>
      <c r="F12762" s="56"/>
    </row>
    <row r="12763" spans="1:6" x14ac:dyDescent="0.25">
      <c r="A12763" s="56">
        <v>41983</v>
      </c>
      <c r="E12763" s="56"/>
      <c r="F12763" s="56"/>
    </row>
    <row r="12764" spans="1:6" x14ac:dyDescent="0.25">
      <c r="A12764" s="56">
        <v>41984</v>
      </c>
      <c r="E12764" s="56"/>
      <c r="F12764" s="56"/>
    </row>
    <row r="12765" spans="1:6" x14ac:dyDescent="0.25">
      <c r="A12765" s="56">
        <v>41985</v>
      </c>
      <c r="E12765" s="56"/>
      <c r="F12765" s="56"/>
    </row>
    <row r="12766" spans="1:6" x14ac:dyDescent="0.25">
      <c r="A12766" s="56">
        <v>41986</v>
      </c>
      <c r="E12766" s="56"/>
      <c r="F12766" s="56"/>
    </row>
    <row r="12767" spans="1:6" x14ac:dyDescent="0.25">
      <c r="A12767" s="56">
        <v>41987</v>
      </c>
      <c r="E12767" s="56"/>
      <c r="F12767" s="56"/>
    </row>
    <row r="12768" spans="1:6" x14ac:dyDescent="0.25">
      <c r="A12768" s="56">
        <v>41988</v>
      </c>
      <c r="E12768" s="56"/>
      <c r="F12768" s="56"/>
    </row>
    <row r="12769" spans="1:6" x14ac:dyDescent="0.25">
      <c r="A12769" s="56">
        <v>41989</v>
      </c>
      <c r="E12769" s="56"/>
      <c r="F12769" s="56"/>
    </row>
    <row r="12770" spans="1:6" x14ac:dyDescent="0.25">
      <c r="A12770" s="56">
        <v>41990</v>
      </c>
      <c r="E12770" s="56"/>
      <c r="F12770" s="56"/>
    </row>
    <row r="12771" spans="1:6" x14ac:dyDescent="0.25">
      <c r="A12771" s="56">
        <v>41991</v>
      </c>
      <c r="E12771" s="56"/>
      <c r="F12771" s="56"/>
    </row>
    <row r="12772" spans="1:6" x14ac:dyDescent="0.25">
      <c r="A12772" s="56">
        <v>41992</v>
      </c>
      <c r="E12772" s="56"/>
      <c r="F12772" s="56"/>
    </row>
    <row r="12773" spans="1:6" x14ac:dyDescent="0.25">
      <c r="A12773" s="56">
        <v>41993</v>
      </c>
      <c r="E12773" s="56"/>
      <c r="F12773" s="56"/>
    </row>
    <row r="12774" spans="1:6" x14ac:dyDescent="0.25">
      <c r="A12774" s="56">
        <v>41994</v>
      </c>
      <c r="E12774" s="56"/>
      <c r="F12774" s="56"/>
    </row>
    <row r="12775" spans="1:6" x14ac:dyDescent="0.25">
      <c r="A12775" s="56">
        <v>41995</v>
      </c>
      <c r="E12775" s="56"/>
      <c r="F12775" s="56"/>
    </row>
    <row r="12776" spans="1:6" x14ac:dyDescent="0.25">
      <c r="A12776" s="56">
        <v>41996</v>
      </c>
      <c r="E12776" s="56"/>
      <c r="F12776" s="56"/>
    </row>
    <row r="12777" spans="1:6" x14ac:dyDescent="0.25">
      <c r="A12777" s="56">
        <v>41997</v>
      </c>
      <c r="E12777" s="56"/>
      <c r="F12777" s="56"/>
    </row>
    <row r="12778" spans="1:6" x14ac:dyDescent="0.25">
      <c r="A12778" s="56">
        <v>41998</v>
      </c>
      <c r="E12778" s="56"/>
      <c r="F12778" s="56"/>
    </row>
    <row r="12779" spans="1:6" x14ac:dyDescent="0.25">
      <c r="A12779" s="56">
        <v>41999</v>
      </c>
      <c r="E12779" s="56"/>
      <c r="F12779" s="56"/>
    </row>
    <row r="12780" spans="1:6" x14ac:dyDescent="0.25">
      <c r="A12780" s="56">
        <v>42000</v>
      </c>
      <c r="E12780" s="56"/>
      <c r="F12780" s="56"/>
    </row>
    <row r="12781" spans="1:6" x14ac:dyDescent="0.25">
      <c r="A12781" s="56">
        <v>42001</v>
      </c>
      <c r="E12781" s="56"/>
      <c r="F12781" s="56"/>
    </row>
    <row r="12782" spans="1:6" x14ac:dyDescent="0.25">
      <c r="A12782" s="56">
        <v>42002</v>
      </c>
      <c r="E12782" s="56"/>
      <c r="F12782" s="56"/>
    </row>
    <row r="12783" spans="1:6" x14ac:dyDescent="0.25">
      <c r="A12783" s="56">
        <v>42003</v>
      </c>
      <c r="E12783" s="56"/>
      <c r="F12783" s="56"/>
    </row>
    <row r="12784" spans="1:6" x14ac:dyDescent="0.25">
      <c r="A12784" s="56">
        <v>42004</v>
      </c>
      <c r="E12784" s="56"/>
      <c r="F12784" s="56"/>
    </row>
    <row r="12785" spans="1:6" x14ac:dyDescent="0.25">
      <c r="A12785" s="56">
        <v>42005</v>
      </c>
      <c r="E12785" s="56"/>
      <c r="F12785" s="56"/>
    </row>
    <row r="12786" spans="1:6" x14ac:dyDescent="0.25">
      <c r="A12786" s="56">
        <v>42006</v>
      </c>
      <c r="E12786" s="56"/>
      <c r="F12786" s="56"/>
    </row>
    <row r="12787" spans="1:6" x14ac:dyDescent="0.25">
      <c r="A12787" s="56">
        <v>42007</v>
      </c>
      <c r="E12787" s="56"/>
      <c r="F12787" s="56"/>
    </row>
    <row r="12788" spans="1:6" x14ac:dyDescent="0.25">
      <c r="A12788" s="56">
        <v>42008</v>
      </c>
      <c r="E12788" s="56"/>
      <c r="F12788" s="56"/>
    </row>
    <row r="12789" spans="1:6" x14ac:dyDescent="0.25">
      <c r="A12789" s="56">
        <v>42009</v>
      </c>
      <c r="E12789" s="56"/>
      <c r="F12789" s="56"/>
    </row>
    <row r="12790" spans="1:6" x14ac:dyDescent="0.25">
      <c r="A12790" s="56">
        <v>42010</v>
      </c>
      <c r="E12790" s="56"/>
      <c r="F12790" s="56"/>
    </row>
    <row r="12791" spans="1:6" x14ac:dyDescent="0.25">
      <c r="A12791" s="56">
        <v>42011</v>
      </c>
      <c r="E12791" s="56"/>
      <c r="F12791" s="56"/>
    </row>
    <row r="12792" spans="1:6" x14ac:dyDescent="0.25">
      <c r="A12792" s="56">
        <v>42012</v>
      </c>
      <c r="E12792" s="56"/>
      <c r="F12792" s="56"/>
    </row>
    <row r="12793" spans="1:6" x14ac:dyDescent="0.25">
      <c r="A12793" s="56">
        <v>42013</v>
      </c>
      <c r="E12793" s="56"/>
      <c r="F12793" s="56"/>
    </row>
    <row r="12794" spans="1:6" x14ac:dyDescent="0.25">
      <c r="A12794" s="56">
        <v>42014</v>
      </c>
      <c r="E12794" s="56"/>
      <c r="F12794" s="56"/>
    </row>
    <row r="12795" spans="1:6" x14ac:dyDescent="0.25">
      <c r="A12795" s="56">
        <v>42015</v>
      </c>
      <c r="E12795" s="56"/>
      <c r="F12795" s="56"/>
    </row>
    <row r="12796" spans="1:6" x14ac:dyDescent="0.25">
      <c r="A12796" s="56">
        <v>42016</v>
      </c>
      <c r="E12796" s="56"/>
      <c r="F12796" s="56"/>
    </row>
    <row r="12797" spans="1:6" x14ac:dyDescent="0.25">
      <c r="A12797" s="56">
        <v>42017</v>
      </c>
      <c r="E12797" s="56"/>
      <c r="F12797" s="56"/>
    </row>
    <row r="12798" spans="1:6" x14ac:dyDescent="0.25">
      <c r="A12798" s="56">
        <v>42018</v>
      </c>
      <c r="E12798" s="56"/>
      <c r="F12798" s="56"/>
    </row>
    <row r="12799" spans="1:6" x14ac:dyDescent="0.25">
      <c r="A12799" s="56">
        <v>42019</v>
      </c>
      <c r="E12799" s="56"/>
      <c r="F12799" s="56"/>
    </row>
    <row r="12800" spans="1:6" x14ac:dyDescent="0.25">
      <c r="A12800" s="56">
        <v>42020</v>
      </c>
      <c r="E12800" s="56"/>
      <c r="F12800" s="56"/>
    </row>
    <row r="12801" spans="1:6" x14ac:dyDescent="0.25">
      <c r="A12801" s="56">
        <v>42021</v>
      </c>
      <c r="E12801" s="56"/>
      <c r="F12801" s="56"/>
    </row>
    <row r="12802" spans="1:6" x14ac:dyDescent="0.25">
      <c r="A12802" s="56">
        <v>42022</v>
      </c>
      <c r="E12802" s="56"/>
      <c r="F12802" s="56"/>
    </row>
    <row r="12803" spans="1:6" x14ac:dyDescent="0.25">
      <c r="A12803" s="56">
        <v>42023</v>
      </c>
      <c r="E12803" s="56"/>
      <c r="F12803" s="56"/>
    </row>
    <row r="12804" spans="1:6" x14ac:dyDescent="0.25">
      <c r="A12804" s="56">
        <v>42024</v>
      </c>
      <c r="E12804" s="56"/>
      <c r="F12804" s="56"/>
    </row>
    <row r="12805" spans="1:6" x14ac:dyDescent="0.25">
      <c r="A12805" s="56">
        <v>42025</v>
      </c>
      <c r="E12805" s="56"/>
      <c r="F12805" s="56"/>
    </row>
    <row r="12806" spans="1:6" x14ac:dyDescent="0.25">
      <c r="A12806" s="56">
        <v>42026</v>
      </c>
      <c r="E12806" s="56"/>
      <c r="F12806" s="56"/>
    </row>
    <row r="12807" spans="1:6" x14ac:dyDescent="0.25">
      <c r="A12807" s="56">
        <v>42027</v>
      </c>
      <c r="E12807" s="56"/>
      <c r="F12807" s="56"/>
    </row>
    <row r="12808" spans="1:6" x14ac:dyDescent="0.25">
      <c r="A12808" s="56">
        <v>42028</v>
      </c>
      <c r="E12808" s="56"/>
      <c r="F12808" s="56"/>
    </row>
    <row r="12809" spans="1:6" x14ac:dyDescent="0.25">
      <c r="A12809" s="56">
        <v>42029</v>
      </c>
      <c r="E12809" s="56"/>
      <c r="F12809" s="56"/>
    </row>
    <row r="12810" spans="1:6" x14ac:dyDescent="0.25">
      <c r="A12810" s="56">
        <v>42030</v>
      </c>
      <c r="E12810" s="56"/>
      <c r="F12810" s="56"/>
    </row>
    <row r="12811" spans="1:6" x14ac:dyDescent="0.25">
      <c r="A12811" s="56">
        <v>42031</v>
      </c>
      <c r="E12811" s="56"/>
      <c r="F12811" s="56"/>
    </row>
    <row r="12812" spans="1:6" x14ac:dyDescent="0.25">
      <c r="A12812" s="56">
        <v>42032</v>
      </c>
      <c r="E12812" s="56"/>
      <c r="F12812" s="56"/>
    </row>
    <row r="12813" spans="1:6" x14ac:dyDescent="0.25">
      <c r="A12813" s="56">
        <v>42033</v>
      </c>
      <c r="E12813" s="56"/>
      <c r="F12813" s="56"/>
    </row>
    <row r="12814" spans="1:6" x14ac:dyDescent="0.25">
      <c r="A12814" s="56">
        <v>42034</v>
      </c>
      <c r="E12814" s="56"/>
      <c r="F12814" s="56"/>
    </row>
    <row r="12815" spans="1:6" x14ac:dyDescent="0.25">
      <c r="A12815" s="56">
        <v>42035</v>
      </c>
      <c r="E12815" s="56"/>
      <c r="F12815" s="56"/>
    </row>
    <row r="12816" spans="1:6" x14ac:dyDescent="0.25">
      <c r="A12816" s="56">
        <v>42036</v>
      </c>
      <c r="E12816" s="56"/>
      <c r="F12816" s="56"/>
    </row>
    <row r="12817" spans="1:6" x14ac:dyDescent="0.25">
      <c r="A12817" s="56">
        <v>42037</v>
      </c>
      <c r="E12817" s="56"/>
      <c r="F12817" s="56"/>
    </row>
    <row r="12818" spans="1:6" x14ac:dyDescent="0.25">
      <c r="A12818" s="56">
        <v>42038</v>
      </c>
      <c r="E12818" s="56"/>
      <c r="F12818" s="56"/>
    </row>
    <row r="12819" spans="1:6" x14ac:dyDescent="0.25">
      <c r="A12819" s="56">
        <v>42039</v>
      </c>
      <c r="E12819" s="56"/>
      <c r="F12819" s="56"/>
    </row>
    <row r="12820" spans="1:6" x14ac:dyDescent="0.25">
      <c r="A12820" s="56">
        <v>42040</v>
      </c>
      <c r="E12820" s="56"/>
      <c r="F12820" s="56"/>
    </row>
    <row r="12821" spans="1:6" x14ac:dyDescent="0.25">
      <c r="A12821" s="56">
        <v>42041</v>
      </c>
      <c r="E12821" s="56"/>
      <c r="F12821" s="56"/>
    </row>
    <row r="12822" spans="1:6" x14ac:dyDescent="0.25">
      <c r="A12822" s="56">
        <v>42042</v>
      </c>
      <c r="E12822" s="56"/>
      <c r="F12822" s="56"/>
    </row>
    <row r="12823" spans="1:6" x14ac:dyDescent="0.25">
      <c r="A12823" s="56">
        <v>42043</v>
      </c>
      <c r="E12823" s="56"/>
      <c r="F12823" s="56"/>
    </row>
    <row r="12824" spans="1:6" x14ac:dyDescent="0.25">
      <c r="A12824" s="56">
        <v>42044</v>
      </c>
      <c r="E12824" s="56"/>
      <c r="F12824" s="56"/>
    </row>
    <row r="12825" spans="1:6" x14ac:dyDescent="0.25">
      <c r="A12825" s="56">
        <v>42045</v>
      </c>
      <c r="E12825" s="56"/>
      <c r="F12825" s="56"/>
    </row>
    <row r="12826" spans="1:6" x14ac:dyDescent="0.25">
      <c r="A12826" s="56">
        <v>42046</v>
      </c>
      <c r="E12826" s="56"/>
      <c r="F12826" s="56"/>
    </row>
    <row r="12827" spans="1:6" x14ac:dyDescent="0.25">
      <c r="A12827" s="56">
        <v>42047</v>
      </c>
      <c r="E12827" s="56"/>
      <c r="F12827" s="56"/>
    </row>
    <row r="12828" spans="1:6" x14ac:dyDescent="0.25">
      <c r="A12828" s="56">
        <v>42048</v>
      </c>
      <c r="E12828" s="56"/>
      <c r="F12828" s="56"/>
    </row>
    <row r="12829" spans="1:6" x14ac:dyDescent="0.25">
      <c r="A12829" s="56">
        <v>42049</v>
      </c>
      <c r="E12829" s="56"/>
      <c r="F12829" s="56"/>
    </row>
    <row r="12830" spans="1:6" x14ac:dyDescent="0.25">
      <c r="A12830" s="56">
        <v>42050</v>
      </c>
      <c r="E12830" s="56"/>
      <c r="F12830" s="56"/>
    </row>
    <row r="12831" spans="1:6" x14ac:dyDescent="0.25">
      <c r="A12831" s="56">
        <v>42051</v>
      </c>
      <c r="E12831" s="56"/>
      <c r="F12831" s="56"/>
    </row>
    <row r="12832" spans="1:6" x14ac:dyDescent="0.25">
      <c r="A12832" s="56">
        <v>42052</v>
      </c>
      <c r="E12832" s="56"/>
      <c r="F12832" s="56"/>
    </row>
    <row r="12833" spans="1:6" x14ac:dyDescent="0.25">
      <c r="A12833" s="56">
        <v>42053</v>
      </c>
      <c r="E12833" s="56"/>
      <c r="F12833" s="56"/>
    </row>
    <row r="12834" spans="1:6" x14ac:dyDescent="0.25">
      <c r="A12834" s="56">
        <v>42054</v>
      </c>
      <c r="E12834" s="56"/>
      <c r="F12834" s="56"/>
    </row>
    <row r="12835" spans="1:6" x14ac:dyDescent="0.25">
      <c r="A12835" s="56">
        <v>42055</v>
      </c>
      <c r="E12835" s="56"/>
      <c r="F12835" s="56"/>
    </row>
    <row r="12836" spans="1:6" x14ac:dyDescent="0.25">
      <c r="A12836" s="56">
        <v>42056</v>
      </c>
      <c r="E12836" s="56"/>
      <c r="F12836" s="56"/>
    </row>
    <row r="12837" spans="1:6" x14ac:dyDescent="0.25">
      <c r="A12837" s="56">
        <v>42057</v>
      </c>
      <c r="E12837" s="56"/>
      <c r="F12837" s="56"/>
    </row>
    <row r="12838" spans="1:6" x14ac:dyDescent="0.25">
      <c r="A12838" s="56">
        <v>42058</v>
      </c>
      <c r="E12838" s="56"/>
      <c r="F12838" s="56"/>
    </row>
    <row r="12839" spans="1:6" x14ac:dyDescent="0.25">
      <c r="A12839" s="56">
        <v>42059</v>
      </c>
      <c r="E12839" s="56"/>
      <c r="F12839" s="56"/>
    </row>
    <row r="12840" spans="1:6" x14ac:dyDescent="0.25">
      <c r="A12840" s="56">
        <v>42060</v>
      </c>
      <c r="E12840" s="56"/>
      <c r="F12840" s="56"/>
    </row>
    <row r="12841" spans="1:6" x14ac:dyDescent="0.25">
      <c r="A12841" s="56">
        <v>42061</v>
      </c>
      <c r="E12841" s="56"/>
      <c r="F12841" s="56"/>
    </row>
    <row r="12842" spans="1:6" x14ac:dyDescent="0.25">
      <c r="A12842" s="56">
        <v>42062</v>
      </c>
      <c r="E12842" s="56"/>
      <c r="F12842" s="56"/>
    </row>
    <row r="12843" spans="1:6" x14ac:dyDescent="0.25">
      <c r="A12843" s="56">
        <v>42063</v>
      </c>
      <c r="E12843" s="56"/>
      <c r="F12843" s="56"/>
    </row>
    <row r="12844" spans="1:6" x14ac:dyDescent="0.25">
      <c r="A12844" s="56">
        <v>42064</v>
      </c>
      <c r="E12844" s="56"/>
      <c r="F12844" s="56"/>
    </row>
    <row r="12845" spans="1:6" x14ac:dyDescent="0.25">
      <c r="A12845" s="56">
        <v>42065</v>
      </c>
      <c r="E12845" s="56"/>
      <c r="F12845" s="56"/>
    </row>
    <row r="12846" spans="1:6" x14ac:dyDescent="0.25">
      <c r="A12846" s="56">
        <v>42066</v>
      </c>
      <c r="E12846" s="56"/>
      <c r="F12846" s="56"/>
    </row>
    <row r="12847" spans="1:6" x14ac:dyDescent="0.25">
      <c r="A12847" s="56">
        <v>42067</v>
      </c>
      <c r="E12847" s="56"/>
      <c r="F12847" s="56"/>
    </row>
    <row r="12848" spans="1:6" x14ac:dyDescent="0.25">
      <c r="A12848" s="56">
        <v>42068</v>
      </c>
      <c r="E12848" s="56"/>
      <c r="F12848" s="56"/>
    </row>
    <row r="12849" spans="1:6" x14ac:dyDescent="0.25">
      <c r="A12849" s="56">
        <v>42069</v>
      </c>
      <c r="E12849" s="56"/>
      <c r="F12849" s="56"/>
    </row>
    <row r="12850" spans="1:6" x14ac:dyDescent="0.25">
      <c r="A12850" s="56">
        <v>42070</v>
      </c>
      <c r="E12850" s="56"/>
      <c r="F12850" s="56"/>
    </row>
    <row r="12851" spans="1:6" x14ac:dyDescent="0.25">
      <c r="A12851" s="56">
        <v>42071</v>
      </c>
      <c r="E12851" s="56"/>
      <c r="F12851" s="56"/>
    </row>
    <row r="12852" spans="1:6" x14ac:dyDescent="0.25">
      <c r="A12852" s="56">
        <v>42072</v>
      </c>
      <c r="E12852" s="56"/>
      <c r="F12852" s="56"/>
    </row>
    <row r="12853" spans="1:6" x14ac:dyDescent="0.25">
      <c r="A12853" s="56">
        <v>42073</v>
      </c>
      <c r="E12853" s="56"/>
      <c r="F12853" s="56"/>
    </row>
    <row r="12854" spans="1:6" x14ac:dyDescent="0.25">
      <c r="A12854" s="56">
        <v>42074</v>
      </c>
      <c r="E12854" s="56"/>
      <c r="F12854" s="56"/>
    </row>
    <row r="12855" spans="1:6" x14ac:dyDescent="0.25">
      <c r="A12855" s="56">
        <v>42075</v>
      </c>
      <c r="E12855" s="56"/>
      <c r="F12855" s="56"/>
    </row>
    <row r="12856" spans="1:6" x14ac:dyDescent="0.25">
      <c r="A12856" s="56">
        <v>42076</v>
      </c>
      <c r="E12856" s="56"/>
      <c r="F12856" s="56"/>
    </row>
    <row r="12857" spans="1:6" x14ac:dyDescent="0.25">
      <c r="A12857" s="56">
        <v>42077</v>
      </c>
      <c r="E12857" s="56"/>
      <c r="F12857" s="56"/>
    </row>
    <row r="12858" spans="1:6" x14ac:dyDescent="0.25">
      <c r="A12858" s="56">
        <v>42078</v>
      </c>
      <c r="E12858" s="56"/>
      <c r="F12858" s="56"/>
    </row>
    <row r="12859" spans="1:6" x14ac:dyDescent="0.25">
      <c r="A12859" s="56">
        <v>42079</v>
      </c>
      <c r="E12859" s="56"/>
      <c r="F12859" s="56"/>
    </row>
    <row r="12860" spans="1:6" x14ac:dyDescent="0.25">
      <c r="A12860" s="56">
        <v>42080</v>
      </c>
      <c r="E12860" s="56"/>
      <c r="F12860" s="56"/>
    </row>
    <row r="12861" spans="1:6" x14ac:dyDescent="0.25">
      <c r="A12861" s="56">
        <v>42081</v>
      </c>
      <c r="E12861" s="56"/>
      <c r="F12861" s="56"/>
    </row>
    <row r="12862" spans="1:6" x14ac:dyDescent="0.25">
      <c r="A12862" s="56">
        <v>42082</v>
      </c>
      <c r="E12862" s="56"/>
      <c r="F12862" s="56"/>
    </row>
    <row r="12863" spans="1:6" x14ac:dyDescent="0.25">
      <c r="A12863" s="56">
        <v>42083</v>
      </c>
      <c r="E12863" s="56"/>
      <c r="F12863" s="56"/>
    </row>
    <row r="12864" spans="1:6" x14ac:dyDescent="0.25">
      <c r="A12864" s="56">
        <v>42084</v>
      </c>
      <c r="E12864" s="56"/>
      <c r="F12864" s="56"/>
    </row>
    <row r="12865" spans="1:6" x14ac:dyDescent="0.25">
      <c r="A12865" s="56">
        <v>42085</v>
      </c>
      <c r="E12865" s="56"/>
      <c r="F12865" s="56"/>
    </row>
    <row r="12866" spans="1:6" x14ac:dyDescent="0.25">
      <c r="A12866" s="56">
        <v>42086</v>
      </c>
      <c r="E12866" s="56"/>
      <c r="F12866" s="56"/>
    </row>
    <row r="12867" spans="1:6" x14ac:dyDescent="0.25">
      <c r="A12867" s="56">
        <v>42087</v>
      </c>
      <c r="E12867" s="56"/>
      <c r="F12867" s="56"/>
    </row>
    <row r="12868" spans="1:6" x14ac:dyDescent="0.25">
      <c r="A12868" s="56">
        <v>42088</v>
      </c>
      <c r="E12868" s="56"/>
      <c r="F12868" s="56"/>
    </row>
    <row r="12869" spans="1:6" x14ac:dyDescent="0.25">
      <c r="A12869" s="56">
        <v>42089</v>
      </c>
      <c r="E12869" s="56"/>
      <c r="F12869" s="56"/>
    </row>
    <row r="12870" spans="1:6" x14ac:dyDescent="0.25">
      <c r="A12870" s="56">
        <v>42090</v>
      </c>
      <c r="E12870" s="56"/>
      <c r="F12870" s="56"/>
    </row>
    <row r="12871" spans="1:6" x14ac:dyDescent="0.25">
      <c r="A12871" s="56">
        <v>42091</v>
      </c>
      <c r="E12871" s="56"/>
      <c r="F12871" s="56"/>
    </row>
    <row r="12872" spans="1:6" x14ac:dyDescent="0.25">
      <c r="A12872" s="56">
        <v>42092</v>
      </c>
      <c r="E12872" s="56"/>
      <c r="F12872" s="56"/>
    </row>
    <row r="12873" spans="1:6" x14ac:dyDescent="0.25">
      <c r="A12873" s="56">
        <v>42093</v>
      </c>
      <c r="E12873" s="56"/>
      <c r="F12873" s="56"/>
    </row>
    <row r="12874" spans="1:6" x14ac:dyDescent="0.25">
      <c r="A12874" s="56">
        <v>42094</v>
      </c>
      <c r="E12874" s="56"/>
      <c r="F12874" s="56"/>
    </row>
    <row r="12875" spans="1:6" x14ac:dyDescent="0.25">
      <c r="A12875" s="56">
        <v>42095</v>
      </c>
      <c r="E12875" s="56"/>
      <c r="F12875" s="56"/>
    </row>
    <row r="12876" spans="1:6" x14ac:dyDescent="0.25">
      <c r="A12876" s="56">
        <v>42096</v>
      </c>
      <c r="E12876" s="56"/>
      <c r="F12876" s="56"/>
    </row>
    <row r="12877" spans="1:6" x14ac:dyDescent="0.25">
      <c r="A12877" s="56">
        <v>42097</v>
      </c>
      <c r="E12877" s="56"/>
      <c r="F12877" s="56"/>
    </row>
    <row r="12878" spans="1:6" x14ac:dyDescent="0.25">
      <c r="A12878" s="56">
        <v>42098</v>
      </c>
      <c r="E12878" s="56"/>
      <c r="F12878" s="56"/>
    </row>
    <row r="12879" spans="1:6" x14ac:dyDescent="0.25">
      <c r="A12879" s="56">
        <v>42099</v>
      </c>
      <c r="E12879" s="56"/>
      <c r="F12879" s="56"/>
    </row>
    <row r="12880" spans="1:6" x14ac:dyDescent="0.25">
      <c r="A12880" s="56">
        <v>42100</v>
      </c>
      <c r="E12880" s="56"/>
      <c r="F12880" s="56"/>
    </row>
    <row r="12881" spans="1:6" x14ac:dyDescent="0.25">
      <c r="A12881" s="56">
        <v>42101</v>
      </c>
      <c r="E12881" s="56"/>
      <c r="F12881" s="56"/>
    </row>
    <row r="12882" spans="1:6" x14ac:dyDescent="0.25">
      <c r="A12882" s="56">
        <v>42102</v>
      </c>
      <c r="E12882" s="56"/>
      <c r="F12882" s="56"/>
    </row>
    <row r="12883" spans="1:6" x14ac:dyDescent="0.25">
      <c r="A12883" s="56">
        <v>42103</v>
      </c>
      <c r="E12883" s="56"/>
      <c r="F12883" s="56"/>
    </row>
    <row r="12884" spans="1:6" x14ac:dyDescent="0.25">
      <c r="A12884" s="56">
        <v>42104</v>
      </c>
      <c r="E12884" s="56"/>
      <c r="F12884" s="56"/>
    </row>
    <row r="12885" spans="1:6" x14ac:dyDescent="0.25">
      <c r="A12885" s="56">
        <v>42105</v>
      </c>
      <c r="E12885" s="56"/>
      <c r="F12885" s="56"/>
    </row>
    <row r="12886" spans="1:6" x14ac:dyDescent="0.25">
      <c r="A12886" s="56">
        <v>42106</v>
      </c>
      <c r="E12886" s="56"/>
      <c r="F12886" s="56"/>
    </row>
    <row r="12887" spans="1:6" x14ac:dyDescent="0.25">
      <c r="A12887" s="56">
        <v>42107</v>
      </c>
      <c r="E12887" s="56"/>
      <c r="F12887" s="56"/>
    </row>
    <row r="12888" spans="1:6" x14ac:dyDescent="0.25">
      <c r="A12888" s="56">
        <v>42108</v>
      </c>
      <c r="E12888" s="56"/>
      <c r="F12888" s="56"/>
    </row>
    <row r="12889" spans="1:6" x14ac:dyDescent="0.25">
      <c r="A12889" s="56">
        <v>42109</v>
      </c>
      <c r="E12889" s="56"/>
      <c r="F12889" s="56"/>
    </row>
    <row r="12890" spans="1:6" x14ac:dyDescent="0.25">
      <c r="A12890" s="56">
        <v>42110</v>
      </c>
      <c r="E12890" s="56"/>
      <c r="F12890" s="56"/>
    </row>
    <row r="12891" spans="1:6" x14ac:dyDescent="0.25">
      <c r="A12891" s="56">
        <v>42111</v>
      </c>
      <c r="E12891" s="56"/>
      <c r="F12891" s="56"/>
    </row>
    <row r="12892" spans="1:6" x14ac:dyDescent="0.25">
      <c r="A12892" s="56">
        <v>42112</v>
      </c>
      <c r="E12892" s="56"/>
      <c r="F12892" s="56"/>
    </row>
    <row r="12893" spans="1:6" x14ac:dyDescent="0.25">
      <c r="A12893" s="56">
        <v>42113</v>
      </c>
      <c r="E12893" s="56"/>
      <c r="F12893" s="56"/>
    </row>
    <row r="12894" spans="1:6" x14ac:dyDescent="0.25">
      <c r="A12894" s="56">
        <v>42114</v>
      </c>
      <c r="E12894" s="56"/>
      <c r="F12894" s="56"/>
    </row>
    <row r="12895" spans="1:6" x14ac:dyDescent="0.25">
      <c r="A12895" s="56">
        <v>42115</v>
      </c>
      <c r="E12895" s="56"/>
      <c r="F12895" s="56"/>
    </row>
    <row r="12896" spans="1:6" x14ac:dyDescent="0.25">
      <c r="A12896" s="56">
        <v>42116</v>
      </c>
      <c r="E12896" s="56"/>
      <c r="F12896" s="56"/>
    </row>
    <row r="12897" spans="1:6" x14ac:dyDescent="0.25">
      <c r="A12897" s="56">
        <v>42117</v>
      </c>
      <c r="E12897" s="56"/>
      <c r="F12897" s="56"/>
    </row>
    <row r="12898" spans="1:6" x14ac:dyDescent="0.25">
      <c r="A12898" s="56">
        <v>42118</v>
      </c>
      <c r="E12898" s="56"/>
      <c r="F12898" s="56"/>
    </row>
    <row r="12899" spans="1:6" x14ac:dyDescent="0.25">
      <c r="A12899" s="56">
        <v>42119</v>
      </c>
      <c r="E12899" s="56"/>
      <c r="F12899" s="56"/>
    </row>
    <row r="12900" spans="1:6" x14ac:dyDescent="0.25">
      <c r="A12900" s="56">
        <v>42120</v>
      </c>
      <c r="E12900" s="56"/>
      <c r="F12900" s="56"/>
    </row>
    <row r="12901" spans="1:6" x14ac:dyDescent="0.25">
      <c r="A12901" s="56">
        <v>42121</v>
      </c>
      <c r="E12901" s="56"/>
      <c r="F12901" s="56"/>
    </row>
    <row r="12902" spans="1:6" x14ac:dyDescent="0.25">
      <c r="A12902" s="56">
        <v>42122</v>
      </c>
      <c r="E12902" s="56"/>
      <c r="F12902" s="56"/>
    </row>
    <row r="12903" spans="1:6" x14ac:dyDescent="0.25">
      <c r="A12903" s="56">
        <v>42123</v>
      </c>
      <c r="E12903" s="56"/>
      <c r="F12903" s="56"/>
    </row>
    <row r="12904" spans="1:6" x14ac:dyDescent="0.25">
      <c r="A12904" s="56">
        <v>42124</v>
      </c>
      <c r="E12904" s="56"/>
      <c r="F12904" s="56"/>
    </row>
    <row r="12905" spans="1:6" x14ac:dyDescent="0.25">
      <c r="A12905" s="56">
        <v>42125</v>
      </c>
      <c r="E12905" s="56"/>
      <c r="F12905" s="56"/>
    </row>
    <row r="12906" spans="1:6" x14ac:dyDescent="0.25">
      <c r="A12906" s="56">
        <v>42126</v>
      </c>
      <c r="E12906" s="56"/>
      <c r="F12906" s="56"/>
    </row>
    <row r="12907" spans="1:6" x14ac:dyDescent="0.25">
      <c r="A12907" s="56">
        <v>42127</v>
      </c>
      <c r="E12907" s="56"/>
      <c r="F12907" s="56"/>
    </row>
    <row r="12908" spans="1:6" x14ac:dyDescent="0.25">
      <c r="A12908" s="56">
        <v>42128</v>
      </c>
      <c r="E12908" s="56"/>
      <c r="F12908" s="56"/>
    </row>
    <row r="12909" spans="1:6" x14ac:dyDescent="0.25">
      <c r="A12909" s="56">
        <v>42129</v>
      </c>
      <c r="E12909" s="56"/>
      <c r="F12909" s="56"/>
    </row>
    <row r="12910" spans="1:6" x14ac:dyDescent="0.25">
      <c r="A12910" s="56">
        <v>42130</v>
      </c>
      <c r="E12910" s="56"/>
      <c r="F12910" s="56"/>
    </row>
    <row r="12911" spans="1:6" x14ac:dyDescent="0.25">
      <c r="A12911" s="56">
        <v>42131</v>
      </c>
      <c r="E12911" s="56"/>
      <c r="F12911" s="56"/>
    </row>
    <row r="12912" spans="1:6" x14ac:dyDescent="0.25">
      <c r="A12912" s="56">
        <v>42132</v>
      </c>
      <c r="E12912" s="56"/>
      <c r="F12912" s="56"/>
    </row>
    <row r="12913" spans="1:6" x14ac:dyDescent="0.25">
      <c r="A12913" s="56">
        <v>42133</v>
      </c>
      <c r="E12913" s="56"/>
      <c r="F12913" s="56"/>
    </row>
    <row r="12914" spans="1:6" x14ac:dyDescent="0.25">
      <c r="A12914" s="56">
        <v>42134</v>
      </c>
      <c r="E12914" s="56"/>
      <c r="F12914" s="56"/>
    </row>
    <row r="12915" spans="1:6" x14ac:dyDescent="0.25">
      <c r="A12915" s="56">
        <v>42135</v>
      </c>
      <c r="E12915" s="56"/>
      <c r="F12915" s="56"/>
    </row>
    <row r="12916" spans="1:6" x14ac:dyDescent="0.25">
      <c r="A12916" s="56">
        <v>42136</v>
      </c>
      <c r="E12916" s="56"/>
      <c r="F12916" s="56"/>
    </row>
    <row r="12917" spans="1:6" x14ac:dyDescent="0.25">
      <c r="A12917" s="56">
        <v>42137</v>
      </c>
      <c r="E12917" s="56"/>
      <c r="F12917" s="56"/>
    </row>
    <row r="12918" spans="1:6" x14ac:dyDescent="0.25">
      <c r="A12918" s="56">
        <v>42138</v>
      </c>
      <c r="E12918" s="56"/>
      <c r="F12918" s="56"/>
    </row>
    <row r="12919" spans="1:6" x14ac:dyDescent="0.25">
      <c r="A12919" s="56">
        <v>42139</v>
      </c>
      <c r="E12919" s="56"/>
      <c r="F12919" s="56"/>
    </row>
    <row r="12920" spans="1:6" x14ac:dyDescent="0.25">
      <c r="A12920" s="56">
        <v>42140</v>
      </c>
      <c r="E12920" s="56"/>
      <c r="F12920" s="56"/>
    </row>
    <row r="12921" spans="1:6" x14ac:dyDescent="0.25">
      <c r="A12921" s="56">
        <v>42141</v>
      </c>
      <c r="E12921" s="56"/>
      <c r="F12921" s="56"/>
    </row>
    <row r="12922" spans="1:6" x14ac:dyDescent="0.25">
      <c r="A12922" s="56">
        <v>42142</v>
      </c>
      <c r="E12922" s="56"/>
      <c r="F12922" s="56"/>
    </row>
    <row r="12923" spans="1:6" x14ac:dyDescent="0.25">
      <c r="A12923" s="56">
        <v>42143</v>
      </c>
      <c r="E12923" s="56"/>
      <c r="F12923" s="56"/>
    </row>
    <row r="12924" spans="1:6" x14ac:dyDescent="0.25">
      <c r="A12924" s="56">
        <v>42144</v>
      </c>
      <c r="E12924" s="56"/>
      <c r="F12924" s="56"/>
    </row>
    <row r="12925" spans="1:6" x14ac:dyDescent="0.25">
      <c r="A12925" s="56">
        <v>42145</v>
      </c>
      <c r="E12925" s="56"/>
      <c r="F12925" s="56"/>
    </row>
    <row r="12926" spans="1:6" x14ac:dyDescent="0.25">
      <c r="A12926" s="56">
        <v>42146</v>
      </c>
      <c r="E12926" s="56"/>
      <c r="F12926" s="56"/>
    </row>
    <row r="12927" spans="1:6" x14ac:dyDescent="0.25">
      <c r="A12927" s="56">
        <v>42147</v>
      </c>
      <c r="E12927" s="56"/>
      <c r="F12927" s="56"/>
    </row>
    <row r="12928" spans="1:6" x14ac:dyDescent="0.25">
      <c r="A12928" s="56">
        <v>42148</v>
      </c>
      <c r="E12928" s="56"/>
      <c r="F12928" s="56"/>
    </row>
    <row r="12929" spans="1:6" x14ac:dyDescent="0.25">
      <c r="A12929" s="56">
        <v>42149</v>
      </c>
      <c r="E12929" s="56"/>
      <c r="F12929" s="56"/>
    </row>
    <row r="12930" spans="1:6" x14ac:dyDescent="0.25">
      <c r="A12930" s="56">
        <v>42150</v>
      </c>
      <c r="E12930" s="56"/>
      <c r="F12930" s="56"/>
    </row>
    <row r="12931" spans="1:6" x14ac:dyDescent="0.25">
      <c r="A12931" s="56">
        <v>42151</v>
      </c>
      <c r="E12931" s="56"/>
      <c r="F12931" s="56"/>
    </row>
    <row r="12932" spans="1:6" x14ac:dyDescent="0.25">
      <c r="A12932" s="56">
        <v>42152</v>
      </c>
      <c r="E12932" s="56"/>
      <c r="F12932" s="56"/>
    </row>
    <row r="12933" spans="1:6" x14ac:dyDescent="0.25">
      <c r="A12933" s="56">
        <v>42153</v>
      </c>
      <c r="E12933" s="56"/>
      <c r="F12933" s="56"/>
    </row>
    <row r="12934" spans="1:6" x14ac:dyDescent="0.25">
      <c r="A12934" s="56">
        <v>42154</v>
      </c>
      <c r="E12934" s="56"/>
      <c r="F12934" s="56"/>
    </row>
    <row r="12935" spans="1:6" x14ac:dyDescent="0.25">
      <c r="A12935" s="56">
        <v>42155</v>
      </c>
      <c r="E12935" s="56"/>
      <c r="F12935" s="56"/>
    </row>
    <row r="12936" spans="1:6" x14ac:dyDescent="0.25">
      <c r="A12936" s="56">
        <v>42156</v>
      </c>
      <c r="E12936" s="56"/>
      <c r="F12936" s="56"/>
    </row>
    <row r="12937" spans="1:6" x14ac:dyDescent="0.25">
      <c r="A12937" s="56">
        <v>42157</v>
      </c>
      <c r="E12937" s="56"/>
      <c r="F12937" s="56"/>
    </row>
    <row r="12938" spans="1:6" x14ac:dyDescent="0.25">
      <c r="A12938" s="56">
        <v>42158</v>
      </c>
      <c r="E12938" s="56"/>
      <c r="F12938" s="56"/>
    </row>
    <row r="12939" spans="1:6" x14ac:dyDescent="0.25">
      <c r="A12939" s="56">
        <v>42159</v>
      </c>
      <c r="E12939" s="56"/>
      <c r="F12939" s="56"/>
    </row>
    <row r="12940" spans="1:6" x14ac:dyDescent="0.25">
      <c r="A12940" s="56">
        <v>42160</v>
      </c>
      <c r="E12940" s="56"/>
      <c r="F12940" s="56"/>
    </row>
    <row r="12941" spans="1:6" x14ac:dyDescent="0.25">
      <c r="A12941" s="56">
        <v>42161</v>
      </c>
      <c r="E12941" s="56"/>
      <c r="F12941" s="56"/>
    </row>
    <row r="12942" spans="1:6" x14ac:dyDescent="0.25">
      <c r="A12942" s="56">
        <v>42162</v>
      </c>
      <c r="E12942" s="56"/>
      <c r="F12942" s="56"/>
    </row>
    <row r="12943" spans="1:6" x14ac:dyDescent="0.25">
      <c r="A12943" s="56">
        <v>42163</v>
      </c>
      <c r="E12943" s="56"/>
      <c r="F12943" s="56"/>
    </row>
    <row r="12944" spans="1:6" x14ac:dyDescent="0.25">
      <c r="A12944" s="56">
        <v>42164</v>
      </c>
      <c r="E12944" s="56"/>
      <c r="F12944" s="56"/>
    </row>
    <row r="12945" spans="1:6" x14ac:dyDescent="0.25">
      <c r="A12945" s="56">
        <v>42165</v>
      </c>
      <c r="E12945" s="56"/>
      <c r="F12945" s="56"/>
    </row>
    <row r="12946" spans="1:6" x14ac:dyDescent="0.25">
      <c r="A12946" s="56">
        <v>42166</v>
      </c>
      <c r="E12946" s="56"/>
      <c r="F12946" s="56"/>
    </row>
    <row r="12947" spans="1:6" x14ac:dyDescent="0.25">
      <c r="A12947" s="56">
        <v>42167</v>
      </c>
      <c r="E12947" s="56"/>
      <c r="F12947" s="56"/>
    </row>
    <row r="12948" spans="1:6" x14ac:dyDescent="0.25">
      <c r="A12948" s="56">
        <v>42168</v>
      </c>
      <c r="E12948" s="56"/>
      <c r="F12948" s="56"/>
    </row>
    <row r="12949" spans="1:6" x14ac:dyDescent="0.25">
      <c r="A12949" s="56">
        <v>42169</v>
      </c>
      <c r="E12949" s="56"/>
      <c r="F12949" s="56"/>
    </row>
    <row r="12950" spans="1:6" x14ac:dyDescent="0.25">
      <c r="A12950" s="56">
        <v>42170</v>
      </c>
      <c r="E12950" s="56"/>
      <c r="F12950" s="56"/>
    </row>
    <row r="12951" spans="1:6" x14ac:dyDescent="0.25">
      <c r="A12951" s="56">
        <v>42171</v>
      </c>
      <c r="E12951" s="56"/>
      <c r="F12951" s="56"/>
    </row>
    <row r="12952" spans="1:6" x14ac:dyDescent="0.25">
      <c r="A12952" s="56">
        <v>42172</v>
      </c>
      <c r="E12952" s="56"/>
      <c r="F12952" s="56"/>
    </row>
    <row r="12953" spans="1:6" x14ac:dyDescent="0.25">
      <c r="A12953" s="56">
        <v>42173</v>
      </c>
      <c r="E12953" s="56"/>
      <c r="F12953" s="56"/>
    </row>
    <row r="12954" spans="1:6" x14ac:dyDescent="0.25">
      <c r="A12954" s="56">
        <v>42174</v>
      </c>
      <c r="E12954" s="56"/>
      <c r="F12954" s="56"/>
    </row>
    <row r="12955" spans="1:6" x14ac:dyDescent="0.25">
      <c r="A12955" s="56">
        <v>42175</v>
      </c>
      <c r="E12955" s="56"/>
      <c r="F12955" s="56"/>
    </row>
    <row r="12956" spans="1:6" x14ac:dyDescent="0.25">
      <c r="A12956" s="56">
        <v>42176</v>
      </c>
      <c r="E12956" s="56"/>
      <c r="F12956" s="56"/>
    </row>
    <row r="12957" spans="1:6" x14ac:dyDescent="0.25">
      <c r="A12957" s="56">
        <v>42177</v>
      </c>
      <c r="E12957" s="56"/>
      <c r="F12957" s="56"/>
    </row>
    <row r="12958" spans="1:6" x14ac:dyDescent="0.25">
      <c r="A12958" s="56">
        <v>42178</v>
      </c>
      <c r="E12958" s="56"/>
      <c r="F12958" s="56"/>
    </row>
    <row r="12959" spans="1:6" x14ac:dyDescent="0.25">
      <c r="A12959" s="56">
        <v>42179</v>
      </c>
      <c r="E12959" s="56"/>
      <c r="F12959" s="56"/>
    </row>
    <row r="12960" spans="1:6" x14ac:dyDescent="0.25">
      <c r="A12960" s="56">
        <v>42180</v>
      </c>
      <c r="E12960" s="56"/>
      <c r="F12960" s="56"/>
    </row>
    <row r="12961" spans="1:6" x14ac:dyDescent="0.25">
      <c r="A12961" s="56">
        <v>42181</v>
      </c>
      <c r="E12961" s="56"/>
      <c r="F12961" s="56"/>
    </row>
    <row r="12962" spans="1:6" x14ac:dyDescent="0.25">
      <c r="A12962" s="56">
        <v>42182</v>
      </c>
      <c r="E12962" s="56"/>
      <c r="F12962" s="56"/>
    </row>
    <row r="12963" spans="1:6" x14ac:dyDescent="0.25">
      <c r="A12963" s="56">
        <v>42183</v>
      </c>
      <c r="E12963" s="56"/>
      <c r="F12963" s="56"/>
    </row>
    <row r="12964" spans="1:6" x14ac:dyDescent="0.25">
      <c r="A12964" s="56">
        <v>42184</v>
      </c>
      <c r="E12964" s="56"/>
      <c r="F12964" s="56"/>
    </row>
    <row r="12965" spans="1:6" x14ac:dyDescent="0.25">
      <c r="A12965" s="56">
        <v>42185</v>
      </c>
      <c r="E12965" s="56"/>
      <c r="F12965" s="56"/>
    </row>
    <row r="12966" spans="1:6" x14ac:dyDescent="0.25">
      <c r="A12966" s="56">
        <v>42186</v>
      </c>
      <c r="E12966" s="56"/>
      <c r="F12966" s="56"/>
    </row>
    <row r="12967" spans="1:6" x14ac:dyDescent="0.25">
      <c r="A12967" s="56">
        <v>42187</v>
      </c>
      <c r="E12967" s="56"/>
      <c r="F12967" s="56"/>
    </row>
    <row r="12968" spans="1:6" x14ac:dyDescent="0.25">
      <c r="A12968" s="56">
        <v>42188</v>
      </c>
      <c r="E12968" s="56"/>
      <c r="F12968" s="56"/>
    </row>
    <row r="12969" spans="1:6" x14ac:dyDescent="0.25">
      <c r="A12969" s="56">
        <v>42189</v>
      </c>
      <c r="E12969" s="56"/>
      <c r="F12969" s="56"/>
    </row>
    <row r="12970" spans="1:6" x14ac:dyDescent="0.25">
      <c r="A12970" s="56">
        <v>42190</v>
      </c>
      <c r="E12970" s="56"/>
      <c r="F12970" s="56"/>
    </row>
    <row r="12971" spans="1:6" x14ac:dyDescent="0.25">
      <c r="A12971" s="56">
        <v>42191</v>
      </c>
      <c r="E12971" s="56"/>
      <c r="F12971" s="56"/>
    </row>
    <row r="12972" spans="1:6" x14ac:dyDescent="0.25">
      <c r="A12972" s="56">
        <v>42192</v>
      </c>
      <c r="E12972" s="56"/>
      <c r="F12972" s="56"/>
    </row>
    <row r="12973" spans="1:6" x14ac:dyDescent="0.25">
      <c r="A12973" s="56">
        <v>42193</v>
      </c>
      <c r="E12973" s="56"/>
      <c r="F12973" s="56"/>
    </row>
    <row r="12974" spans="1:6" x14ac:dyDescent="0.25">
      <c r="A12974" s="56">
        <v>42194</v>
      </c>
      <c r="E12974" s="56"/>
      <c r="F12974" s="56"/>
    </row>
    <row r="12975" spans="1:6" x14ac:dyDescent="0.25">
      <c r="A12975" s="56">
        <v>42195</v>
      </c>
      <c r="E12975" s="56"/>
      <c r="F12975" s="56"/>
    </row>
    <row r="12976" spans="1:6" x14ac:dyDescent="0.25">
      <c r="A12976" s="56">
        <v>42196</v>
      </c>
      <c r="E12976" s="56"/>
      <c r="F12976" s="56"/>
    </row>
    <row r="12977" spans="1:6" x14ac:dyDescent="0.25">
      <c r="A12977" s="56">
        <v>42197</v>
      </c>
      <c r="E12977" s="56"/>
      <c r="F12977" s="56"/>
    </row>
    <row r="12978" spans="1:6" x14ac:dyDescent="0.25">
      <c r="A12978" s="56">
        <v>42198</v>
      </c>
      <c r="E12978" s="56"/>
      <c r="F12978" s="56"/>
    </row>
    <row r="12979" spans="1:6" x14ac:dyDescent="0.25">
      <c r="A12979" s="56">
        <v>42199</v>
      </c>
      <c r="E12979" s="56"/>
      <c r="F12979" s="56"/>
    </row>
    <row r="12980" spans="1:6" x14ac:dyDescent="0.25">
      <c r="A12980" s="56">
        <v>42200</v>
      </c>
      <c r="E12980" s="56"/>
      <c r="F12980" s="56"/>
    </row>
    <row r="12981" spans="1:6" x14ac:dyDescent="0.25">
      <c r="A12981" s="56">
        <v>42201</v>
      </c>
      <c r="E12981" s="56"/>
      <c r="F12981" s="56"/>
    </row>
    <row r="12982" spans="1:6" x14ac:dyDescent="0.25">
      <c r="A12982" s="56">
        <v>42202</v>
      </c>
      <c r="E12982" s="56"/>
      <c r="F12982" s="56"/>
    </row>
    <row r="12983" spans="1:6" x14ac:dyDescent="0.25">
      <c r="A12983" s="56">
        <v>42203</v>
      </c>
      <c r="E12983" s="56"/>
      <c r="F12983" s="56"/>
    </row>
    <row r="12984" spans="1:6" x14ac:dyDescent="0.25">
      <c r="A12984" s="56">
        <v>42204</v>
      </c>
      <c r="E12984" s="56"/>
      <c r="F12984" s="56"/>
    </row>
    <row r="12985" spans="1:6" x14ac:dyDescent="0.25">
      <c r="A12985" s="56">
        <v>42205</v>
      </c>
      <c r="E12985" s="56"/>
      <c r="F12985" s="56"/>
    </row>
    <row r="12986" spans="1:6" x14ac:dyDescent="0.25">
      <c r="A12986" s="56">
        <v>42206</v>
      </c>
      <c r="E12986" s="56"/>
      <c r="F12986" s="56"/>
    </row>
    <row r="12987" spans="1:6" x14ac:dyDescent="0.25">
      <c r="A12987" s="56">
        <v>42207</v>
      </c>
      <c r="E12987" s="56"/>
      <c r="F12987" s="56"/>
    </row>
    <row r="12988" spans="1:6" x14ac:dyDescent="0.25">
      <c r="A12988" s="56">
        <v>42208</v>
      </c>
      <c r="E12988" s="56"/>
      <c r="F12988" s="56"/>
    </row>
    <row r="12989" spans="1:6" x14ac:dyDescent="0.25">
      <c r="A12989" s="56">
        <v>42209</v>
      </c>
      <c r="E12989" s="56"/>
      <c r="F12989" s="56"/>
    </row>
    <row r="12990" spans="1:6" x14ac:dyDescent="0.25">
      <c r="A12990" s="56">
        <v>42210</v>
      </c>
      <c r="E12990" s="56"/>
      <c r="F12990" s="56"/>
    </row>
    <row r="12991" spans="1:6" x14ac:dyDescent="0.25">
      <c r="A12991" s="56">
        <v>42211</v>
      </c>
      <c r="E12991" s="56"/>
      <c r="F12991" s="56"/>
    </row>
    <row r="12992" spans="1:6" x14ac:dyDescent="0.25">
      <c r="A12992" s="56">
        <v>42212</v>
      </c>
      <c r="E12992" s="56"/>
      <c r="F12992" s="56"/>
    </row>
    <row r="12993" spans="1:6" x14ac:dyDescent="0.25">
      <c r="A12993" s="56">
        <v>42213</v>
      </c>
      <c r="E12993" s="56"/>
      <c r="F12993" s="56"/>
    </row>
    <row r="12994" spans="1:6" x14ac:dyDescent="0.25">
      <c r="A12994" s="56">
        <v>42214</v>
      </c>
      <c r="E12994" s="56"/>
      <c r="F12994" s="56"/>
    </row>
    <row r="12995" spans="1:6" x14ac:dyDescent="0.25">
      <c r="A12995" s="56">
        <v>42215</v>
      </c>
      <c r="E12995" s="56"/>
      <c r="F12995" s="56"/>
    </row>
    <row r="12996" spans="1:6" x14ac:dyDescent="0.25">
      <c r="A12996" s="56">
        <v>42216</v>
      </c>
      <c r="E12996" s="56"/>
      <c r="F12996" s="56"/>
    </row>
    <row r="12997" spans="1:6" x14ac:dyDescent="0.25">
      <c r="A12997" s="56">
        <v>42217</v>
      </c>
      <c r="E12997" s="56"/>
      <c r="F12997" s="56"/>
    </row>
    <row r="12998" spans="1:6" x14ac:dyDescent="0.25">
      <c r="A12998" s="56">
        <v>42218</v>
      </c>
      <c r="E12998" s="56"/>
      <c r="F12998" s="56"/>
    </row>
    <row r="12999" spans="1:6" x14ac:dyDescent="0.25">
      <c r="A12999" s="56">
        <v>42219</v>
      </c>
      <c r="E12999" s="56"/>
      <c r="F12999" s="56"/>
    </row>
    <row r="13000" spans="1:6" x14ac:dyDescent="0.25">
      <c r="A13000" s="56">
        <v>42220</v>
      </c>
      <c r="E13000" s="56"/>
      <c r="F13000" s="56"/>
    </row>
    <row r="13001" spans="1:6" x14ac:dyDescent="0.25">
      <c r="A13001" s="56">
        <v>42221</v>
      </c>
      <c r="E13001" s="56"/>
      <c r="F13001" s="56"/>
    </row>
    <row r="13002" spans="1:6" x14ac:dyDescent="0.25">
      <c r="A13002" s="56">
        <v>42222</v>
      </c>
      <c r="E13002" s="56"/>
      <c r="F13002" s="56"/>
    </row>
    <row r="13003" spans="1:6" x14ac:dyDescent="0.25">
      <c r="A13003" s="56">
        <v>42223</v>
      </c>
      <c r="E13003" s="56"/>
      <c r="F13003" s="56"/>
    </row>
    <row r="13004" spans="1:6" x14ac:dyDescent="0.25">
      <c r="A13004" s="56">
        <v>42224</v>
      </c>
      <c r="E13004" s="56"/>
      <c r="F13004" s="56"/>
    </row>
    <row r="13005" spans="1:6" x14ac:dyDescent="0.25">
      <c r="A13005" s="56">
        <v>42225</v>
      </c>
      <c r="E13005" s="56"/>
      <c r="F13005" s="56"/>
    </row>
    <row r="13006" spans="1:6" x14ac:dyDescent="0.25">
      <c r="A13006" s="56">
        <v>42226</v>
      </c>
      <c r="E13006" s="56"/>
      <c r="F13006" s="56"/>
    </row>
    <row r="13007" spans="1:6" x14ac:dyDescent="0.25">
      <c r="A13007" s="56">
        <v>42227</v>
      </c>
      <c r="E13007" s="56"/>
      <c r="F13007" s="56"/>
    </row>
    <row r="13008" spans="1:6" x14ac:dyDescent="0.25">
      <c r="A13008" s="56">
        <v>42228</v>
      </c>
      <c r="E13008" s="56"/>
      <c r="F13008" s="56"/>
    </row>
    <row r="13009" spans="1:6" x14ac:dyDescent="0.25">
      <c r="A13009" s="56">
        <v>42229</v>
      </c>
      <c r="E13009" s="56"/>
      <c r="F13009" s="56"/>
    </row>
    <row r="13010" spans="1:6" x14ac:dyDescent="0.25">
      <c r="A13010" s="56">
        <v>42230</v>
      </c>
      <c r="E13010" s="56"/>
      <c r="F13010" s="56"/>
    </row>
    <row r="13011" spans="1:6" x14ac:dyDescent="0.25">
      <c r="A13011" s="56">
        <v>42231</v>
      </c>
      <c r="E13011" s="56"/>
      <c r="F13011" s="56"/>
    </row>
    <row r="13012" spans="1:6" x14ac:dyDescent="0.25">
      <c r="A13012" s="56">
        <v>42232</v>
      </c>
      <c r="E13012" s="56"/>
      <c r="F13012" s="56"/>
    </row>
    <row r="13013" spans="1:6" x14ac:dyDescent="0.25">
      <c r="A13013" s="56">
        <v>42233</v>
      </c>
      <c r="E13013" s="56"/>
      <c r="F13013" s="56"/>
    </row>
    <row r="13014" spans="1:6" x14ac:dyDescent="0.25">
      <c r="A13014" s="56">
        <v>42234</v>
      </c>
      <c r="E13014" s="56"/>
      <c r="F13014" s="56"/>
    </row>
    <row r="13015" spans="1:6" x14ac:dyDescent="0.25">
      <c r="A13015" s="56">
        <v>42235</v>
      </c>
      <c r="E13015" s="56"/>
      <c r="F13015" s="56"/>
    </row>
    <row r="13016" spans="1:6" x14ac:dyDescent="0.25">
      <c r="A13016" s="56">
        <v>42236</v>
      </c>
      <c r="E13016" s="56"/>
      <c r="F13016" s="56"/>
    </row>
    <row r="13017" spans="1:6" x14ac:dyDescent="0.25">
      <c r="A13017" s="56">
        <v>42237</v>
      </c>
      <c r="E13017" s="56"/>
      <c r="F13017" s="56"/>
    </row>
    <row r="13018" spans="1:6" x14ac:dyDescent="0.25">
      <c r="A13018" s="56">
        <v>42238</v>
      </c>
      <c r="E13018" s="56"/>
      <c r="F13018" s="56"/>
    </row>
    <row r="13019" spans="1:6" x14ac:dyDescent="0.25">
      <c r="A13019" s="56">
        <v>42239</v>
      </c>
      <c r="E13019" s="56"/>
      <c r="F13019" s="56"/>
    </row>
    <row r="13020" spans="1:6" x14ac:dyDescent="0.25">
      <c r="A13020" s="56">
        <v>42240</v>
      </c>
      <c r="E13020" s="56"/>
      <c r="F13020" s="56"/>
    </row>
    <row r="13021" spans="1:6" x14ac:dyDescent="0.25">
      <c r="A13021" s="56">
        <v>42241</v>
      </c>
      <c r="E13021" s="56"/>
      <c r="F13021" s="56"/>
    </row>
    <row r="13022" spans="1:6" x14ac:dyDescent="0.25">
      <c r="A13022" s="56">
        <v>42242</v>
      </c>
      <c r="E13022" s="56"/>
      <c r="F13022" s="56"/>
    </row>
    <row r="13023" spans="1:6" x14ac:dyDescent="0.25">
      <c r="A13023" s="56">
        <v>42243</v>
      </c>
      <c r="E13023" s="56"/>
      <c r="F13023" s="56"/>
    </row>
    <row r="13024" spans="1:6" x14ac:dyDescent="0.25">
      <c r="A13024" s="56">
        <v>42244</v>
      </c>
      <c r="E13024" s="56"/>
      <c r="F13024" s="56"/>
    </row>
    <row r="13025" spans="1:6" x14ac:dyDescent="0.25">
      <c r="A13025" s="56">
        <v>42245</v>
      </c>
      <c r="E13025" s="56"/>
      <c r="F13025" s="56"/>
    </row>
    <row r="13026" spans="1:6" x14ac:dyDescent="0.25">
      <c r="A13026" s="56">
        <v>42246</v>
      </c>
      <c r="E13026" s="56"/>
      <c r="F13026" s="56"/>
    </row>
    <row r="13027" spans="1:6" x14ac:dyDescent="0.25">
      <c r="A13027" s="56">
        <v>42247</v>
      </c>
      <c r="E13027" s="56"/>
      <c r="F13027" s="56"/>
    </row>
    <row r="13028" spans="1:6" x14ac:dyDescent="0.25">
      <c r="A13028" s="56">
        <v>42248</v>
      </c>
      <c r="E13028" s="56"/>
      <c r="F13028" s="56"/>
    </row>
    <row r="13029" spans="1:6" x14ac:dyDescent="0.25">
      <c r="A13029" s="56">
        <v>42249</v>
      </c>
      <c r="E13029" s="56"/>
      <c r="F13029" s="56"/>
    </row>
    <row r="13030" spans="1:6" x14ac:dyDescent="0.25">
      <c r="A13030" s="56">
        <v>42250</v>
      </c>
      <c r="E13030" s="56"/>
      <c r="F13030" s="56"/>
    </row>
    <row r="13031" spans="1:6" x14ac:dyDescent="0.25">
      <c r="A13031" s="56">
        <v>42251</v>
      </c>
      <c r="E13031" s="56"/>
      <c r="F13031" s="56"/>
    </row>
    <row r="13032" spans="1:6" x14ac:dyDescent="0.25">
      <c r="A13032" s="56">
        <v>42252</v>
      </c>
      <c r="E13032" s="56"/>
      <c r="F13032" s="56"/>
    </row>
    <row r="13033" spans="1:6" x14ac:dyDescent="0.25">
      <c r="A13033" s="56">
        <v>42253</v>
      </c>
      <c r="E13033" s="56"/>
      <c r="F13033" s="56"/>
    </row>
    <row r="13034" spans="1:6" x14ac:dyDescent="0.25">
      <c r="A13034" s="56">
        <v>42254</v>
      </c>
      <c r="E13034" s="56"/>
      <c r="F13034" s="56"/>
    </row>
    <row r="13035" spans="1:6" x14ac:dyDescent="0.25">
      <c r="A13035" s="56">
        <v>42255</v>
      </c>
      <c r="E13035" s="56"/>
      <c r="F13035" s="56"/>
    </row>
    <row r="13036" spans="1:6" x14ac:dyDescent="0.25">
      <c r="A13036" s="56">
        <v>42256</v>
      </c>
      <c r="E13036" s="56"/>
      <c r="F13036" s="56"/>
    </row>
    <row r="13037" spans="1:6" x14ac:dyDescent="0.25">
      <c r="A13037" s="56">
        <v>42257</v>
      </c>
      <c r="E13037" s="56"/>
      <c r="F13037" s="56"/>
    </row>
    <row r="13038" spans="1:6" x14ac:dyDescent="0.25">
      <c r="A13038" s="56">
        <v>42258</v>
      </c>
      <c r="E13038" s="56"/>
      <c r="F13038" s="56"/>
    </row>
    <row r="13039" spans="1:6" x14ac:dyDescent="0.25">
      <c r="A13039" s="56">
        <v>42259</v>
      </c>
      <c r="E13039" s="56"/>
      <c r="F13039" s="56"/>
    </row>
    <row r="13040" spans="1:6" x14ac:dyDescent="0.25">
      <c r="A13040" s="56">
        <v>42260</v>
      </c>
      <c r="E13040" s="56"/>
      <c r="F13040" s="56"/>
    </row>
    <row r="13041" spans="1:6" x14ac:dyDescent="0.25">
      <c r="A13041" s="56">
        <v>42261</v>
      </c>
      <c r="E13041" s="56"/>
      <c r="F13041" s="56"/>
    </row>
    <row r="13042" spans="1:6" x14ac:dyDescent="0.25">
      <c r="A13042" s="56">
        <v>42262</v>
      </c>
      <c r="E13042" s="56"/>
      <c r="F13042" s="56"/>
    </row>
    <row r="13043" spans="1:6" x14ac:dyDescent="0.25">
      <c r="A13043" s="56">
        <v>42263</v>
      </c>
      <c r="E13043" s="56"/>
      <c r="F13043" s="56"/>
    </row>
    <row r="13044" spans="1:6" x14ac:dyDescent="0.25">
      <c r="A13044" s="56">
        <v>42264</v>
      </c>
      <c r="E13044" s="56"/>
      <c r="F13044" s="56"/>
    </row>
    <row r="13045" spans="1:6" x14ac:dyDescent="0.25">
      <c r="A13045" s="56">
        <v>42265</v>
      </c>
      <c r="E13045" s="56"/>
      <c r="F13045" s="56"/>
    </row>
    <row r="13046" spans="1:6" x14ac:dyDescent="0.25">
      <c r="A13046" s="56">
        <v>42266</v>
      </c>
      <c r="E13046" s="56"/>
      <c r="F13046" s="56"/>
    </row>
    <row r="13047" spans="1:6" x14ac:dyDescent="0.25">
      <c r="A13047" s="56">
        <v>42267</v>
      </c>
      <c r="E13047" s="56"/>
      <c r="F13047" s="56"/>
    </row>
    <row r="13048" spans="1:6" x14ac:dyDescent="0.25">
      <c r="A13048" s="56">
        <v>42268</v>
      </c>
      <c r="E13048" s="56"/>
      <c r="F13048" s="56"/>
    </row>
    <row r="13049" spans="1:6" x14ac:dyDescent="0.25">
      <c r="A13049" s="56">
        <v>42269</v>
      </c>
      <c r="E13049" s="56"/>
      <c r="F13049" s="56"/>
    </row>
    <row r="13050" spans="1:6" x14ac:dyDescent="0.25">
      <c r="A13050" s="56">
        <v>42270</v>
      </c>
      <c r="E13050" s="56"/>
      <c r="F13050" s="56"/>
    </row>
    <row r="13051" spans="1:6" x14ac:dyDescent="0.25">
      <c r="A13051" s="56">
        <v>42271</v>
      </c>
      <c r="E13051" s="56"/>
      <c r="F13051" s="56"/>
    </row>
    <row r="13052" spans="1:6" x14ac:dyDescent="0.25">
      <c r="A13052" s="56">
        <v>42272</v>
      </c>
      <c r="E13052" s="56"/>
      <c r="F13052" s="56"/>
    </row>
    <row r="13053" spans="1:6" x14ac:dyDescent="0.25">
      <c r="A13053" s="56">
        <v>42273</v>
      </c>
      <c r="E13053" s="56"/>
      <c r="F13053" s="56"/>
    </row>
    <row r="13054" spans="1:6" x14ac:dyDescent="0.25">
      <c r="A13054" s="56">
        <v>42274</v>
      </c>
      <c r="E13054" s="56"/>
      <c r="F13054" s="56"/>
    </row>
    <row r="13055" spans="1:6" x14ac:dyDescent="0.25">
      <c r="A13055" s="56">
        <v>42275</v>
      </c>
      <c r="E13055" s="56"/>
      <c r="F13055" s="56"/>
    </row>
    <row r="13056" spans="1:6" x14ac:dyDescent="0.25">
      <c r="A13056" s="56">
        <v>42276</v>
      </c>
      <c r="E13056" s="56"/>
      <c r="F13056" s="56"/>
    </row>
    <row r="13057" spans="1:6" x14ac:dyDescent="0.25">
      <c r="A13057" s="56">
        <v>42277</v>
      </c>
      <c r="E13057" s="56"/>
      <c r="F13057" s="56"/>
    </row>
    <row r="13058" spans="1:6" x14ac:dyDescent="0.25">
      <c r="A13058" s="56">
        <v>42278</v>
      </c>
      <c r="E13058" s="56"/>
      <c r="F13058" s="56"/>
    </row>
    <row r="13059" spans="1:6" x14ac:dyDescent="0.25">
      <c r="A13059" s="56">
        <v>42279</v>
      </c>
      <c r="E13059" s="56"/>
      <c r="F13059" s="56"/>
    </row>
    <row r="13060" spans="1:6" x14ac:dyDescent="0.25">
      <c r="A13060" s="56">
        <v>42280</v>
      </c>
      <c r="E13060" s="56"/>
      <c r="F13060" s="56"/>
    </row>
    <row r="13061" spans="1:6" x14ac:dyDescent="0.25">
      <c r="A13061" s="56">
        <v>42281</v>
      </c>
      <c r="E13061" s="56"/>
      <c r="F13061" s="56"/>
    </row>
    <row r="13062" spans="1:6" x14ac:dyDescent="0.25">
      <c r="A13062" s="56">
        <v>42282</v>
      </c>
      <c r="E13062" s="56"/>
      <c r="F13062" s="56"/>
    </row>
    <row r="13063" spans="1:6" x14ac:dyDescent="0.25">
      <c r="A13063" s="56">
        <v>42283</v>
      </c>
      <c r="E13063" s="56"/>
      <c r="F13063" s="56"/>
    </row>
    <row r="13064" spans="1:6" x14ac:dyDescent="0.25">
      <c r="A13064" s="56">
        <v>42284</v>
      </c>
      <c r="E13064" s="56"/>
      <c r="F13064" s="56"/>
    </row>
    <row r="13065" spans="1:6" x14ac:dyDescent="0.25">
      <c r="A13065" s="56">
        <v>42285</v>
      </c>
      <c r="E13065" s="56"/>
      <c r="F13065" s="56"/>
    </row>
    <row r="13066" spans="1:6" x14ac:dyDescent="0.25">
      <c r="A13066" s="56">
        <v>42286</v>
      </c>
      <c r="E13066" s="56"/>
      <c r="F13066" s="56"/>
    </row>
    <row r="13067" spans="1:6" x14ac:dyDescent="0.25">
      <c r="A13067" s="56">
        <v>42287</v>
      </c>
      <c r="E13067" s="56"/>
      <c r="F13067" s="56"/>
    </row>
    <row r="13068" spans="1:6" x14ac:dyDescent="0.25">
      <c r="A13068" s="56">
        <v>42288</v>
      </c>
      <c r="E13068" s="56"/>
      <c r="F13068" s="56"/>
    </row>
    <row r="13069" spans="1:6" x14ac:dyDescent="0.25">
      <c r="A13069" s="56">
        <v>42289</v>
      </c>
      <c r="E13069" s="56"/>
      <c r="F13069" s="56"/>
    </row>
    <row r="13070" spans="1:6" x14ac:dyDescent="0.25">
      <c r="A13070" s="56">
        <v>42290</v>
      </c>
      <c r="E13070" s="56"/>
      <c r="F13070" s="56"/>
    </row>
    <row r="13071" spans="1:6" x14ac:dyDescent="0.25">
      <c r="A13071" s="56">
        <v>42291</v>
      </c>
      <c r="E13071" s="56"/>
      <c r="F13071" s="56"/>
    </row>
    <row r="13072" spans="1:6" x14ac:dyDescent="0.25">
      <c r="A13072" s="56">
        <v>42292</v>
      </c>
      <c r="E13072" s="56"/>
      <c r="F13072" s="56"/>
    </row>
    <row r="13073" spans="1:6" x14ac:dyDescent="0.25">
      <c r="A13073" s="56">
        <v>42293</v>
      </c>
      <c r="E13073" s="56"/>
      <c r="F13073" s="56"/>
    </row>
    <row r="13074" spans="1:6" x14ac:dyDescent="0.25">
      <c r="A13074" s="56">
        <v>42294</v>
      </c>
      <c r="E13074" s="56"/>
      <c r="F13074" s="56"/>
    </row>
    <row r="13075" spans="1:6" x14ac:dyDescent="0.25">
      <c r="A13075" s="56">
        <v>42295</v>
      </c>
      <c r="E13075" s="56"/>
      <c r="F13075" s="56"/>
    </row>
    <row r="13076" spans="1:6" x14ac:dyDescent="0.25">
      <c r="A13076" s="56">
        <v>42296</v>
      </c>
      <c r="E13076" s="56"/>
      <c r="F13076" s="56"/>
    </row>
    <row r="13077" spans="1:6" x14ac:dyDescent="0.25">
      <c r="A13077" s="56">
        <v>42297</v>
      </c>
      <c r="E13077" s="56"/>
      <c r="F13077" s="56"/>
    </row>
    <row r="13078" spans="1:6" x14ac:dyDescent="0.25">
      <c r="A13078" s="56">
        <v>42298</v>
      </c>
      <c r="E13078" s="56"/>
      <c r="F13078" s="56"/>
    </row>
    <row r="13079" spans="1:6" x14ac:dyDescent="0.25">
      <c r="A13079" s="56">
        <v>42299</v>
      </c>
      <c r="E13079" s="56"/>
      <c r="F13079" s="56"/>
    </row>
    <row r="13080" spans="1:6" x14ac:dyDescent="0.25">
      <c r="A13080" s="56">
        <v>42300</v>
      </c>
      <c r="E13080" s="56"/>
      <c r="F13080" s="56"/>
    </row>
    <row r="13081" spans="1:6" x14ac:dyDescent="0.25">
      <c r="A13081" s="56">
        <v>42301</v>
      </c>
      <c r="E13081" s="56"/>
      <c r="F13081" s="56"/>
    </row>
    <row r="13082" spans="1:6" x14ac:dyDescent="0.25">
      <c r="A13082" s="56">
        <v>42302</v>
      </c>
      <c r="E13082" s="56"/>
      <c r="F13082" s="56"/>
    </row>
    <row r="13083" spans="1:6" x14ac:dyDescent="0.25">
      <c r="A13083" s="56">
        <v>42303</v>
      </c>
      <c r="E13083" s="56"/>
      <c r="F13083" s="56"/>
    </row>
    <row r="13084" spans="1:6" x14ac:dyDescent="0.25">
      <c r="A13084" s="56">
        <v>42304</v>
      </c>
      <c r="E13084" s="56"/>
      <c r="F13084" s="56"/>
    </row>
    <row r="13085" spans="1:6" x14ac:dyDescent="0.25">
      <c r="A13085" s="56">
        <v>42305</v>
      </c>
      <c r="E13085" s="56"/>
      <c r="F13085" s="56"/>
    </row>
    <row r="13086" spans="1:6" x14ac:dyDescent="0.25">
      <c r="A13086" s="56">
        <v>42306</v>
      </c>
      <c r="E13086" s="56"/>
      <c r="F13086" s="56"/>
    </row>
    <row r="13087" spans="1:6" x14ac:dyDescent="0.25">
      <c r="A13087" s="56">
        <v>42307</v>
      </c>
      <c r="E13087" s="56"/>
      <c r="F13087" s="56"/>
    </row>
    <row r="13088" spans="1:6" x14ac:dyDescent="0.25">
      <c r="A13088" s="56">
        <v>42308</v>
      </c>
      <c r="E13088" s="56"/>
      <c r="F13088" s="56"/>
    </row>
    <row r="13089" spans="1:6" x14ac:dyDescent="0.25">
      <c r="A13089" s="56">
        <v>42309</v>
      </c>
      <c r="E13089" s="56"/>
      <c r="F13089" s="56"/>
    </row>
    <row r="13090" spans="1:6" x14ac:dyDescent="0.25">
      <c r="A13090" s="56">
        <v>42310</v>
      </c>
      <c r="E13090" s="56"/>
      <c r="F13090" s="56"/>
    </row>
    <row r="13091" spans="1:6" x14ac:dyDescent="0.25">
      <c r="A13091" s="56">
        <v>42311</v>
      </c>
      <c r="E13091" s="56"/>
      <c r="F13091" s="56"/>
    </row>
    <row r="13092" spans="1:6" x14ac:dyDescent="0.25">
      <c r="A13092" s="56">
        <v>42312</v>
      </c>
      <c r="E13092" s="56"/>
      <c r="F13092" s="56"/>
    </row>
    <row r="13093" spans="1:6" x14ac:dyDescent="0.25">
      <c r="A13093" s="56">
        <v>42313</v>
      </c>
      <c r="E13093" s="56"/>
      <c r="F13093" s="56"/>
    </row>
    <row r="13094" spans="1:6" x14ac:dyDescent="0.25">
      <c r="A13094" s="56">
        <v>42314</v>
      </c>
      <c r="E13094" s="56"/>
      <c r="F13094" s="56"/>
    </row>
    <row r="13095" spans="1:6" x14ac:dyDescent="0.25">
      <c r="A13095" s="56">
        <v>42315</v>
      </c>
      <c r="E13095" s="56"/>
      <c r="F13095" s="56"/>
    </row>
    <row r="13096" spans="1:6" x14ac:dyDescent="0.25">
      <c r="A13096" s="56">
        <v>42316</v>
      </c>
      <c r="E13096" s="56"/>
      <c r="F13096" s="56"/>
    </row>
    <row r="13097" spans="1:6" x14ac:dyDescent="0.25">
      <c r="A13097" s="56">
        <v>42317</v>
      </c>
      <c r="E13097" s="56"/>
      <c r="F13097" s="56"/>
    </row>
    <row r="13098" spans="1:6" x14ac:dyDescent="0.25">
      <c r="A13098" s="56">
        <v>42318</v>
      </c>
      <c r="E13098" s="56"/>
      <c r="F13098" s="56"/>
    </row>
    <row r="13099" spans="1:6" x14ac:dyDescent="0.25">
      <c r="A13099" s="56">
        <v>42319</v>
      </c>
      <c r="E13099" s="56"/>
      <c r="F13099" s="56"/>
    </row>
    <row r="13100" spans="1:6" x14ac:dyDescent="0.25">
      <c r="A13100" s="56">
        <v>42320</v>
      </c>
      <c r="E13100" s="56"/>
      <c r="F13100" s="56"/>
    </row>
    <row r="13101" spans="1:6" x14ac:dyDescent="0.25">
      <c r="A13101" s="56">
        <v>42321</v>
      </c>
      <c r="E13101" s="56"/>
      <c r="F13101" s="56"/>
    </row>
    <row r="13102" spans="1:6" x14ac:dyDescent="0.25">
      <c r="A13102" s="56">
        <v>42322</v>
      </c>
      <c r="E13102" s="56"/>
      <c r="F13102" s="56"/>
    </row>
    <row r="13103" spans="1:6" x14ac:dyDescent="0.25">
      <c r="A13103" s="56">
        <v>42323</v>
      </c>
      <c r="E13103" s="56"/>
      <c r="F13103" s="56"/>
    </row>
    <row r="13104" spans="1:6" x14ac:dyDescent="0.25">
      <c r="A13104" s="56">
        <v>42324</v>
      </c>
      <c r="E13104" s="56"/>
      <c r="F13104" s="56"/>
    </row>
    <row r="13105" spans="1:6" x14ac:dyDescent="0.25">
      <c r="A13105" s="56">
        <v>42325</v>
      </c>
      <c r="E13105" s="56"/>
      <c r="F13105" s="56"/>
    </row>
    <row r="13106" spans="1:6" x14ac:dyDescent="0.25">
      <c r="A13106" s="56">
        <v>42326</v>
      </c>
      <c r="E13106" s="56"/>
      <c r="F13106" s="56"/>
    </row>
    <row r="13107" spans="1:6" x14ac:dyDescent="0.25">
      <c r="A13107" s="56">
        <v>42327</v>
      </c>
      <c r="E13107" s="56"/>
      <c r="F13107" s="56"/>
    </row>
    <row r="13108" spans="1:6" x14ac:dyDescent="0.25">
      <c r="A13108" s="56">
        <v>42328</v>
      </c>
      <c r="E13108" s="56"/>
      <c r="F13108" s="56"/>
    </row>
    <row r="13109" spans="1:6" x14ac:dyDescent="0.25">
      <c r="A13109" s="56">
        <v>42329</v>
      </c>
      <c r="E13109" s="56"/>
      <c r="F13109" s="56"/>
    </row>
    <row r="13110" spans="1:6" x14ac:dyDescent="0.25">
      <c r="A13110" s="56">
        <v>42330</v>
      </c>
      <c r="E13110" s="56"/>
      <c r="F13110" s="56"/>
    </row>
    <row r="13111" spans="1:6" x14ac:dyDescent="0.25">
      <c r="A13111" s="56">
        <v>42331</v>
      </c>
      <c r="E13111" s="56"/>
      <c r="F13111" s="56"/>
    </row>
    <row r="13112" spans="1:6" x14ac:dyDescent="0.25">
      <c r="A13112" s="56">
        <v>42332</v>
      </c>
      <c r="E13112" s="56"/>
      <c r="F13112" s="56"/>
    </row>
    <row r="13113" spans="1:6" x14ac:dyDescent="0.25">
      <c r="A13113" s="56">
        <v>42333</v>
      </c>
      <c r="E13113" s="56"/>
      <c r="F13113" s="56"/>
    </row>
    <row r="13114" spans="1:6" x14ac:dyDescent="0.25">
      <c r="A13114" s="56">
        <v>42334</v>
      </c>
      <c r="E13114" s="56"/>
      <c r="F13114" s="56"/>
    </row>
    <row r="13115" spans="1:6" x14ac:dyDescent="0.25">
      <c r="A13115" s="56">
        <v>42335</v>
      </c>
      <c r="E13115" s="56"/>
      <c r="F13115" s="56"/>
    </row>
    <row r="13116" spans="1:6" x14ac:dyDescent="0.25">
      <c r="A13116" s="56">
        <v>42336</v>
      </c>
      <c r="E13116" s="56"/>
      <c r="F13116" s="56"/>
    </row>
    <row r="13117" spans="1:6" x14ac:dyDescent="0.25">
      <c r="A13117" s="56">
        <v>42337</v>
      </c>
      <c r="E13117" s="56"/>
      <c r="F13117" s="56"/>
    </row>
    <row r="13118" spans="1:6" x14ac:dyDescent="0.25">
      <c r="A13118" s="56">
        <v>42338</v>
      </c>
      <c r="E13118" s="56"/>
      <c r="F13118" s="56"/>
    </row>
    <row r="13119" spans="1:6" x14ac:dyDescent="0.25">
      <c r="A13119" s="56">
        <v>42339</v>
      </c>
      <c r="E13119" s="56"/>
      <c r="F13119" s="56"/>
    </row>
    <row r="13120" spans="1:6" x14ac:dyDescent="0.25">
      <c r="A13120" s="56">
        <v>42340</v>
      </c>
      <c r="E13120" s="56"/>
      <c r="F13120" s="56"/>
    </row>
    <row r="13121" spans="1:6" x14ac:dyDescent="0.25">
      <c r="A13121" s="56">
        <v>42341</v>
      </c>
      <c r="E13121" s="56"/>
      <c r="F13121" s="56"/>
    </row>
    <row r="13122" spans="1:6" x14ac:dyDescent="0.25">
      <c r="A13122" s="56">
        <v>42342</v>
      </c>
      <c r="E13122" s="56"/>
      <c r="F13122" s="56"/>
    </row>
    <row r="13123" spans="1:6" x14ac:dyDescent="0.25">
      <c r="A13123" s="56">
        <v>42343</v>
      </c>
      <c r="E13123" s="56"/>
      <c r="F13123" s="56"/>
    </row>
    <row r="13124" spans="1:6" x14ac:dyDescent="0.25">
      <c r="A13124" s="56">
        <v>42344</v>
      </c>
      <c r="E13124" s="56"/>
      <c r="F13124" s="56"/>
    </row>
    <row r="13125" spans="1:6" x14ac:dyDescent="0.25">
      <c r="A13125" s="56">
        <v>42345</v>
      </c>
      <c r="E13125" s="56"/>
      <c r="F13125" s="56"/>
    </row>
    <row r="13126" spans="1:6" x14ac:dyDescent="0.25">
      <c r="A13126" s="56">
        <v>42346</v>
      </c>
      <c r="E13126" s="56"/>
      <c r="F13126" s="56"/>
    </row>
    <row r="13127" spans="1:6" x14ac:dyDescent="0.25">
      <c r="A13127" s="56">
        <v>42347</v>
      </c>
      <c r="E13127" s="56"/>
      <c r="F13127" s="56"/>
    </row>
    <row r="13128" spans="1:6" x14ac:dyDescent="0.25">
      <c r="A13128" s="56">
        <v>42348</v>
      </c>
      <c r="E13128" s="56"/>
      <c r="F13128" s="56"/>
    </row>
    <row r="13129" spans="1:6" x14ac:dyDescent="0.25">
      <c r="A13129" s="56">
        <v>42349</v>
      </c>
      <c r="E13129" s="56"/>
      <c r="F13129" s="56"/>
    </row>
    <row r="13130" spans="1:6" x14ac:dyDescent="0.25">
      <c r="A13130" s="56">
        <v>42350</v>
      </c>
      <c r="E13130" s="56"/>
      <c r="F13130" s="56"/>
    </row>
    <row r="13131" spans="1:6" x14ac:dyDescent="0.25">
      <c r="A13131" s="56">
        <v>42351</v>
      </c>
      <c r="E13131" s="56"/>
      <c r="F13131" s="56"/>
    </row>
    <row r="13132" spans="1:6" x14ac:dyDescent="0.25">
      <c r="A13132" s="56">
        <v>42352</v>
      </c>
      <c r="E13132" s="56"/>
      <c r="F13132" s="56"/>
    </row>
    <row r="13133" spans="1:6" x14ac:dyDescent="0.25">
      <c r="A13133" s="56">
        <v>42353</v>
      </c>
      <c r="E13133" s="56"/>
      <c r="F13133" s="56"/>
    </row>
    <row r="13134" spans="1:6" x14ac:dyDescent="0.25">
      <c r="A13134" s="56">
        <v>42354</v>
      </c>
      <c r="E13134" s="56"/>
      <c r="F13134" s="56"/>
    </row>
    <row r="13135" spans="1:6" x14ac:dyDescent="0.25">
      <c r="A13135" s="56">
        <v>42355</v>
      </c>
      <c r="E13135" s="56"/>
      <c r="F13135" s="56"/>
    </row>
    <row r="13136" spans="1:6" x14ac:dyDescent="0.25">
      <c r="A13136" s="56">
        <v>42356</v>
      </c>
      <c r="E13136" s="56"/>
      <c r="F13136" s="56"/>
    </row>
    <row r="13137" spans="1:6" x14ac:dyDescent="0.25">
      <c r="A13137" s="56">
        <v>42357</v>
      </c>
      <c r="E13137" s="56"/>
      <c r="F13137" s="56"/>
    </row>
    <row r="13138" spans="1:6" x14ac:dyDescent="0.25">
      <c r="A13138" s="56">
        <v>42358</v>
      </c>
      <c r="E13138" s="56"/>
      <c r="F13138" s="56"/>
    </row>
    <row r="13139" spans="1:6" x14ac:dyDescent="0.25">
      <c r="A13139" s="56">
        <v>42359</v>
      </c>
      <c r="E13139" s="56"/>
      <c r="F13139" s="56"/>
    </row>
    <row r="13140" spans="1:6" x14ac:dyDescent="0.25">
      <c r="A13140" s="56">
        <v>42360</v>
      </c>
      <c r="E13140" s="56"/>
      <c r="F13140" s="56"/>
    </row>
    <row r="13141" spans="1:6" x14ac:dyDescent="0.25">
      <c r="A13141" s="56">
        <v>42361</v>
      </c>
      <c r="E13141" s="56"/>
      <c r="F13141" s="56"/>
    </row>
    <row r="13142" spans="1:6" x14ac:dyDescent="0.25">
      <c r="A13142" s="56">
        <v>42362</v>
      </c>
      <c r="E13142" s="56"/>
      <c r="F13142" s="56"/>
    </row>
    <row r="13143" spans="1:6" x14ac:dyDescent="0.25">
      <c r="A13143" s="56">
        <v>42363</v>
      </c>
      <c r="E13143" s="56"/>
      <c r="F13143" s="56"/>
    </row>
    <row r="13144" spans="1:6" x14ac:dyDescent="0.25">
      <c r="A13144" s="56">
        <v>42364</v>
      </c>
      <c r="E13144" s="56"/>
      <c r="F13144" s="56"/>
    </row>
    <row r="13145" spans="1:6" x14ac:dyDescent="0.25">
      <c r="A13145" s="56">
        <v>42365</v>
      </c>
      <c r="E13145" s="56"/>
      <c r="F13145" s="56"/>
    </row>
    <row r="13146" spans="1:6" x14ac:dyDescent="0.25">
      <c r="A13146" s="56">
        <v>42366</v>
      </c>
      <c r="E13146" s="56"/>
      <c r="F13146" s="56"/>
    </row>
    <row r="13147" spans="1:6" x14ac:dyDescent="0.25">
      <c r="A13147" s="56">
        <v>42367</v>
      </c>
      <c r="E13147" s="56"/>
      <c r="F13147" s="56"/>
    </row>
    <row r="13148" spans="1:6" x14ac:dyDescent="0.25">
      <c r="A13148" s="56">
        <v>42368</v>
      </c>
      <c r="E13148" s="56"/>
      <c r="F13148" s="56"/>
    </row>
    <row r="13149" spans="1:6" x14ac:dyDescent="0.25">
      <c r="A13149" s="56">
        <v>42369</v>
      </c>
      <c r="E13149" s="56"/>
      <c r="F13149" s="56"/>
    </row>
    <row r="13150" spans="1:6" x14ac:dyDescent="0.25">
      <c r="A13150" s="56">
        <v>42370</v>
      </c>
    </row>
    <row r="13151" spans="1:6" x14ac:dyDescent="0.25">
      <c r="A13151" s="56">
        <v>42371</v>
      </c>
    </row>
    <row r="13152" spans="1:6" x14ac:dyDescent="0.25">
      <c r="A13152" s="56">
        <v>42372</v>
      </c>
    </row>
    <row r="13153" spans="1:1" x14ac:dyDescent="0.25">
      <c r="A13153" s="56">
        <v>42373</v>
      </c>
    </row>
    <row r="13154" spans="1:1" x14ac:dyDescent="0.25">
      <c r="A13154" s="56">
        <v>42374</v>
      </c>
    </row>
    <row r="13155" spans="1:1" x14ac:dyDescent="0.25">
      <c r="A13155" s="56">
        <v>42375</v>
      </c>
    </row>
    <row r="13156" spans="1:1" x14ac:dyDescent="0.25">
      <c r="A13156" s="56">
        <v>42376</v>
      </c>
    </row>
    <row r="13157" spans="1:1" x14ac:dyDescent="0.25">
      <c r="A13157" s="56">
        <v>42377</v>
      </c>
    </row>
    <row r="13158" spans="1:1" x14ac:dyDescent="0.25">
      <c r="A13158" s="56">
        <v>42378</v>
      </c>
    </row>
    <row r="13159" spans="1:1" x14ac:dyDescent="0.25">
      <c r="A13159" s="56">
        <v>42379</v>
      </c>
    </row>
    <row r="13160" spans="1:1" x14ac:dyDescent="0.25">
      <c r="A13160" s="56">
        <v>42380</v>
      </c>
    </row>
    <row r="13161" spans="1:1" x14ac:dyDescent="0.25">
      <c r="A13161" s="56">
        <v>42381</v>
      </c>
    </row>
    <row r="13162" spans="1:1" x14ac:dyDescent="0.25">
      <c r="A13162" s="56">
        <v>42382</v>
      </c>
    </row>
    <row r="13163" spans="1:1" x14ac:dyDescent="0.25">
      <c r="A13163" s="56">
        <v>42383</v>
      </c>
    </row>
    <row r="13164" spans="1:1" x14ac:dyDescent="0.25">
      <c r="A13164" s="56">
        <v>42384</v>
      </c>
    </row>
    <row r="13165" spans="1:1" x14ac:dyDescent="0.25">
      <c r="A13165" s="56">
        <v>42385</v>
      </c>
    </row>
    <row r="13166" spans="1:1" x14ac:dyDescent="0.25">
      <c r="A13166" s="56">
        <v>42386</v>
      </c>
    </row>
    <row r="13167" spans="1:1" x14ac:dyDescent="0.25">
      <c r="A13167" s="56">
        <v>42387</v>
      </c>
    </row>
    <row r="13168" spans="1:1" x14ac:dyDescent="0.25">
      <c r="A13168" s="56">
        <v>42388</v>
      </c>
    </row>
    <row r="13169" spans="1:1" x14ac:dyDescent="0.25">
      <c r="A13169" s="56">
        <v>42389</v>
      </c>
    </row>
    <row r="13170" spans="1:1" x14ac:dyDescent="0.25">
      <c r="A13170" s="56">
        <v>42390</v>
      </c>
    </row>
    <row r="13171" spans="1:1" x14ac:dyDescent="0.25">
      <c r="A13171" s="56">
        <v>42391</v>
      </c>
    </row>
    <row r="13172" spans="1:1" x14ac:dyDescent="0.25">
      <c r="A13172" s="56">
        <v>42392</v>
      </c>
    </row>
    <row r="13173" spans="1:1" x14ac:dyDescent="0.25">
      <c r="A13173" s="56">
        <v>42393</v>
      </c>
    </row>
    <row r="13174" spans="1:1" x14ac:dyDescent="0.25">
      <c r="A13174" s="56">
        <v>42394</v>
      </c>
    </row>
    <row r="13175" spans="1:1" x14ac:dyDescent="0.25">
      <c r="A13175" s="56">
        <v>42395</v>
      </c>
    </row>
    <row r="13176" spans="1:1" x14ac:dyDescent="0.25">
      <c r="A13176" s="56">
        <v>42396</v>
      </c>
    </row>
    <row r="13177" spans="1:1" x14ac:dyDescent="0.25">
      <c r="A13177" s="56">
        <v>42397</v>
      </c>
    </row>
    <row r="13178" spans="1:1" x14ac:dyDescent="0.25">
      <c r="A13178" s="56">
        <v>42398</v>
      </c>
    </row>
    <row r="13179" spans="1:1" x14ac:dyDescent="0.25">
      <c r="A13179" s="56">
        <v>42399</v>
      </c>
    </row>
    <row r="13180" spans="1:1" x14ac:dyDescent="0.25">
      <c r="A13180" s="56">
        <v>42400</v>
      </c>
    </row>
    <row r="13181" spans="1:1" x14ac:dyDescent="0.25">
      <c r="A13181" s="56">
        <v>42401</v>
      </c>
    </row>
    <row r="13182" spans="1:1" x14ac:dyDescent="0.25">
      <c r="A13182" s="56">
        <v>42402</v>
      </c>
    </row>
    <row r="13183" spans="1:1" x14ac:dyDescent="0.25">
      <c r="A13183" s="56">
        <v>42403</v>
      </c>
    </row>
    <row r="13184" spans="1:1" x14ac:dyDescent="0.25">
      <c r="A13184" s="56">
        <v>42404</v>
      </c>
    </row>
    <row r="13185" spans="1:1" x14ac:dyDescent="0.25">
      <c r="A13185" s="56">
        <v>42405</v>
      </c>
    </row>
    <row r="13186" spans="1:1" x14ac:dyDescent="0.25">
      <c r="A13186" s="56">
        <v>42406</v>
      </c>
    </row>
    <row r="13187" spans="1:1" x14ac:dyDescent="0.25">
      <c r="A13187" s="56">
        <v>42407</v>
      </c>
    </row>
    <row r="13188" spans="1:1" x14ac:dyDescent="0.25">
      <c r="A13188" s="56">
        <v>42408</v>
      </c>
    </row>
    <row r="13189" spans="1:1" x14ac:dyDescent="0.25">
      <c r="A13189" s="56">
        <v>42409</v>
      </c>
    </row>
    <row r="13190" spans="1:1" x14ac:dyDescent="0.25">
      <c r="A13190" s="56">
        <v>42410</v>
      </c>
    </row>
    <row r="13191" spans="1:1" x14ac:dyDescent="0.25">
      <c r="A13191" s="56">
        <v>42411</v>
      </c>
    </row>
    <row r="13192" spans="1:1" x14ac:dyDescent="0.25">
      <c r="A13192" s="56">
        <v>42412</v>
      </c>
    </row>
    <row r="13193" spans="1:1" x14ac:dyDescent="0.25">
      <c r="A13193" s="56">
        <v>42413</v>
      </c>
    </row>
    <row r="13194" spans="1:1" x14ac:dyDescent="0.25">
      <c r="A13194" s="56">
        <v>42414</v>
      </c>
    </row>
    <row r="13195" spans="1:1" x14ac:dyDescent="0.25">
      <c r="A13195" s="56">
        <v>42415</v>
      </c>
    </row>
    <row r="13196" spans="1:1" x14ac:dyDescent="0.25">
      <c r="A13196" s="56">
        <v>42416</v>
      </c>
    </row>
    <row r="13197" spans="1:1" x14ac:dyDescent="0.25">
      <c r="A13197" s="56">
        <v>42417</v>
      </c>
    </row>
    <row r="13198" spans="1:1" x14ac:dyDescent="0.25">
      <c r="A13198" s="56">
        <v>42418</v>
      </c>
    </row>
    <row r="13199" spans="1:1" x14ac:dyDescent="0.25">
      <c r="A13199" s="56">
        <v>42419</v>
      </c>
    </row>
    <row r="13200" spans="1:1" x14ac:dyDescent="0.25">
      <c r="A13200" s="56">
        <v>42420</v>
      </c>
    </row>
    <row r="13201" spans="1:1" x14ac:dyDescent="0.25">
      <c r="A13201" s="56">
        <v>42421</v>
      </c>
    </row>
    <row r="13202" spans="1:1" x14ac:dyDescent="0.25">
      <c r="A13202" s="56">
        <v>42422</v>
      </c>
    </row>
    <row r="13203" spans="1:1" x14ac:dyDescent="0.25">
      <c r="A13203" s="56">
        <v>42423</v>
      </c>
    </row>
    <row r="13204" spans="1:1" x14ac:dyDescent="0.25">
      <c r="A13204" s="56">
        <v>42424</v>
      </c>
    </row>
    <row r="13205" spans="1:1" x14ac:dyDescent="0.25">
      <c r="A13205" s="56">
        <v>42425</v>
      </c>
    </row>
    <row r="13206" spans="1:1" x14ac:dyDescent="0.25">
      <c r="A13206" s="56">
        <v>42426</v>
      </c>
    </row>
    <row r="13207" spans="1:1" x14ac:dyDescent="0.25">
      <c r="A13207" s="56">
        <v>42427</v>
      </c>
    </row>
    <row r="13208" spans="1:1" x14ac:dyDescent="0.25">
      <c r="A13208" s="56">
        <v>42428</v>
      </c>
    </row>
    <row r="13209" spans="1:1" x14ac:dyDescent="0.25">
      <c r="A13209" s="56">
        <v>42429</v>
      </c>
    </row>
    <row r="13210" spans="1:1" x14ac:dyDescent="0.25">
      <c r="A13210" s="56">
        <v>42430</v>
      </c>
    </row>
    <row r="13211" spans="1:1" x14ac:dyDescent="0.25">
      <c r="A13211" s="56">
        <v>42431</v>
      </c>
    </row>
    <row r="13212" spans="1:1" x14ac:dyDescent="0.25">
      <c r="A13212" s="56">
        <v>42432</v>
      </c>
    </row>
    <row r="13213" spans="1:1" x14ac:dyDescent="0.25">
      <c r="A13213" s="56">
        <v>42433</v>
      </c>
    </row>
    <row r="13214" spans="1:1" x14ac:dyDescent="0.25">
      <c r="A13214" s="56">
        <v>42434</v>
      </c>
    </row>
    <row r="13215" spans="1:1" x14ac:dyDescent="0.25">
      <c r="A13215" s="56">
        <v>42435</v>
      </c>
    </row>
    <row r="13216" spans="1:1" x14ac:dyDescent="0.25">
      <c r="A13216" s="56">
        <v>42436</v>
      </c>
    </row>
    <row r="13217" spans="1:1" x14ac:dyDescent="0.25">
      <c r="A13217" s="56">
        <v>42437</v>
      </c>
    </row>
    <row r="13218" spans="1:1" x14ac:dyDescent="0.25">
      <c r="A13218" s="56">
        <v>42438</v>
      </c>
    </row>
    <row r="13219" spans="1:1" x14ac:dyDescent="0.25">
      <c r="A13219" s="56">
        <v>42439</v>
      </c>
    </row>
    <row r="13220" spans="1:1" x14ac:dyDescent="0.25">
      <c r="A13220" s="56">
        <v>42440</v>
      </c>
    </row>
    <row r="13221" spans="1:1" x14ac:dyDescent="0.25">
      <c r="A13221" s="56">
        <v>42441</v>
      </c>
    </row>
    <row r="13222" spans="1:1" x14ac:dyDescent="0.25">
      <c r="A13222" s="56">
        <v>42442</v>
      </c>
    </row>
    <row r="13223" spans="1:1" x14ac:dyDescent="0.25">
      <c r="A13223" s="56">
        <v>42443</v>
      </c>
    </row>
    <row r="13224" spans="1:1" x14ac:dyDescent="0.25">
      <c r="A13224" s="56">
        <v>42444</v>
      </c>
    </row>
    <row r="13225" spans="1:1" x14ac:dyDescent="0.25">
      <c r="A13225" s="56">
        <v>42445</v>
      </c>
    </row>
    <row r="13226" spans="1:1" x14ac:dyDescent="0.25">
      <c r="A13226" s="56">
        <v>42446</v>
      </c>
    </row>
    <row r="13227" spans="1:1" x14ac:dyDescent="0.25">
      <c r="A13227" s="56">
        <v>42447</v>
      </c>
    </row>
    <row r="13228" spans="1:1" x14ac:dyDescent="0.25">
      <c r="A13228" s="56">
        <v>42448</v>
      </c>
    </row>
    <row r="13229" spans="1:1" x14ac:dyDescent="0.25">
      <c r="A13229" s="56">
        <v>42449</v>
      </c>
    </row>
    <row r="13230" spans="1:1" x14ac:dyDescent="0.25">
      <c r="A13230" s="56">
        <v>42450</v>
      </c>
    </row>
    <row r="13231" spans="1:1" x14ac:dyDescent="0.25">
      <c r="A13231" s="56">
        <v>42451</v>
      </c>
    </row>
    <row r="13232" spans="1:1" x14ac:dyDescent="0.25">
      <c r="A13232" s="56">
        <v>42452</v>
      </c>
    </row>
    <row r="13233" spans="1:1" x14ac:dyDescent="0.25">
      <c r="A13233" s="56">
        <v>42453</v>
      </c>
    </row>
    <row r="13234" spans="1:1" x14ac:dyDescent="0.25">
      <c r="A13234" s="56">
        <v>42454</v>
      </c>
    </row>
    <row r="13235" spans="1:1" x14ac:dyDescent="0.25">
      <c r="A13235" s="56">
        <v>42455</v>
      </c>
    </row>
    <row r="13236" spans="1:1" x14ac:dyDescent="0.25">
      <c r="A13236" s="56">
        <v>42456</v>
      </c>
    </row>
    <row r="13237" spans="1:1" x14ac:dyDescent="0.25">
      <c r="A13237" s="56">
        <v>42457</v>
      </c>
    </row>
    <row r="13238" spans="1:1" x14ac:dyDescent="0.25">
      <c r="A13238" s="56">
        <v>42458</v>
      </c>
    </row>
    <row r="13239" spans="1:1" x14ac:dyDescent="0.25">
      <c r="A13239" s="56">
        <v>42459</v>
      </c>
    </row>
    <row r="13240" spans="1:1" x14ac:dyDescent="0.25">
      <c r="A13240" s="56">
        <v>42460</v>
      </c>
    </row>
    <row r="13241" spans="1:1" x14ac:dyDescent="0.25">
      <c r="A13241" s="56">
        <v>42461</v>
      </c>
    </row>
    <row r="13242" spans="1:1" x14ac:dyDescent="0.25">
      <c r="A13242" s="56">
        <v>42462</v>
      </c>
    </row>
    <row r="13243" spans="1:1" x14ac:dyDescent="0.25">
      <c r="A13243" s="56">
        <v>42463</v>
      </c>
    </row>
    <row r="13244" spans="1:1" x14ac:dyDescent="0.25">
      <c r="A13244" s="56">
        <v>42464</v>
      </c>
    </row>
    <row r="13245" spans="1:1" x14ac:dyDescent="0.25">
      <c r="A13245" s="56">
        <v>42465</v>
      </c>
    </row>
    <row r="13246" spans="1:1" x14ac:dyDescent="0.25">
      <c r="A13246" s="56">
        <v>42466</v>
      </c>
    </row>
    <row r="13247" spans="1:1" x14ac:dyDescent="0.25">
      <c r="A13247" s="56">
        <v>42467</v>
      </c>
    </row>
    <row r="13248" spans="1:1" x14ac:dyDescent="0.25">
      <c r="A13248" s="56">
        <v>42468</v>
      </c>
    </row>
    <row r="13249" spans="1:1" x14ac:dyDescent="0.25">
      <c r="A13249" s="56">
        <v>42469</v>
      </c>
    </row>
    <row r="13250" spans="1:1" x14ac:dyDescent="0.25">
      <c r="A13250" s="56">
        <v>42470</v>
      </c>
    </row>
    <row r="13251" spans="1:1" x14ac:dyDescent="0.25">
      <c r="A13251" s="56">
        <v>42471</v>
      </c>
    </row>
    <row r="13252" spans="1:1" x14ac:dyDescent="0.25">
      <c r="A13252" s="56">
        <v>42472</v>
      </c>
    </row>
    <row r="13253" spans="1:1" x14ac:dyDescent="0.25">
      <c r="A13253" s="56">
        <v>42473</v>
      </c>
    </row>
    <row r="13254" spans="1:1" x14ac:dyDescent="0.25">
      <c r="A13254" s="56">
        <v>42474</v>
      </c>
    </row>
    <row r="13255" spans="1:1" x14ac:dyDescent="0.25">
      <c r="A13255" s="56">
        <v>42475</v>
      </c>
    </row>
    <row r="13256" spans="1:1" x14ac:dyDescent="0.25">
      <c r="A13256" s="56">
        <v>42476</v>
      </c>
    </row>
    <row r="13257" spans="1:1" x14ac:dyDescent="0.25">
      <c r="A13257" s="56">
        <v>42477</v>
      </c>
    </row>
    <row r="13258" spans="1:1" x14ac:dyDescent="0.25">
      <c r="A13258" s="56">
        <v>42478</v>
      </c>
    </row>
    <row r="13259" spans="1:1" x14ac:dyDescent="0.25">
      <c r="A13259" s="56">
        <v>42479</v>
      </c>
    </row>
    <row r="13260" spans="1:1" x14ac:dyDescent="0.25">
      <c r="A13260" s="56">
        <v>42480</v>
      </c>
    </row>
    <row r="13261" spans="1:1" x14ac:dyDescent="0.25">
      <c r="A13261" s="56">
        <v>42481</v>
      </c>
    </row>
    <row r="13262" spans="1:1" x14ac:dyDescent="0.25">
      <c r="A13262" s="56">
        <v>42482</v>
      </c>
    </row>
    <row r="13263" spans="1:1" x14ac:dyDescent="0.25">
      <c r="A13263" s="56">
        <v>42483</v>
      </c>
    </row>
    <row r="13264" spans="1:1" x14ac:dyDescent="0.25">
      <c r="A13264" s="56">
        <v>42484</v>
      </c>
    </row>
    <row r="13265" spans="1:1" x14ac:dyDescent="0.25">
      <c r="A13265" s="56">
        <v>42485</v>
      </c>
    </row>
    <row r="13266" spans="1:1" x14ac:dyDescent="0.25">
      <c r="A13266" s="56">
        <v>42486</v>
      </c>
    </row>
    <row r="13267" spans="1:1" x14ac:dyDescent="0.25">
      <c r="A13267" s="56">
        <v>42487</v>
      </c>
    </row>
    <row r="13268" spans="1:1" x14ac:dyDescent="0.25">
      <c r="A13268" s="56">
        <v>42488</v>
      </c>
    </row>
    <row r="13269" spans="1:1" x14ac:dyDescent="0.25">
      <c r="A13269" s="56">
        <v>42489</v>
      </c>
    </row>
    <row r="13270" spans="1:1" x14ac:dyDescent="0.25">
      <c r="A13270" s="56">
        <v>42490</v>
      </c>
    </row>
    <row r="13271" spans="1:1" x14ac:dyDescent="0.25">
      <c r="A13271" s="56">
        <v>42491</v>
      </c>
    </row>
    <row r="13272" spans="1:1" x14ac:dyDescent="0.25">
      <c r="A13272" s="56">
        <v>42492</v>
      </c>
    </row>
    <row r="13273" spans="1:1" x14ac:dyDescent="0.25">
      <c r="A13273" s="56">
        <v>42493</v>
      </c>
    </row>
    <row r="13274" spans="1:1" x14ac:dyDescent="0.25">
      <c r="A13274" s="56">
        <v>42494</v>
      </c>
    </row>
    <row r="13275" spans="1:1" x14ac:dyDescent="0.25">
      <c r="A13275" s="56">
        <v>42495</v>
      </c>
    </row>
    <row r="13276" spans="1:1" x14ac:dyDescent="0.25">
      <c r="A13276" s="56">
        <v>42496</v>
      </c>
    </row>
    <row r="13277" spans="1:1" x14ac:dyDescent="0.25">
      <c r="A13277" s="56">
        <v>42497</v>
      </c>
    </row>
    <row r="13278" spans="1:1" x14ac:dyDescent="0.25">
      <c r="A13278" s="56">
        <v>42498</v>
      </c>
    </row>
    <row r="13279" spans="1:1" x14ac:dyDescent="0.25">
      <c r="A13279" s="56">
        <v>42499</v>
      </c>
    </row>
    <row r="13280" spans="1:1" x14ac:dyDescent="0.25">
      <c r="A13280" s="56">
        <v>42500</v>
      </c>
    </row>
    <row r="13281" spans="1:1" x14ac:dyDescent="0.25">
      <c r="A13281" s="56">
        <v>42501</v>
      </c>
    </row>
    <row r="13282" spans="1:1" x14ac:dyDescent="0.25">
      <c r="A13282" s="56">
        <v>42502</v>
      </c>
    </row>
    <row r="13283" spans="1:1" x14ac:dyDescent="0.25">
      <c r="A13283" s="56">
        <v>42503</v>
      </c>
    </row>
    <row r="13284" spans="1:1" x14ac:dyDescent="0.25">
      <c r="A13284" s="56">
        <v>42504</v>
      </c>
    </row>
    <row r="13285" spans="1:1" x14ac:dyDescent="0.25">
      <c r="A13285" s="56">
        <v>42505</v>
      </c>
    </row>
    <row r="13286" spans="1:1" x14ac:dyDescent="0.25">
      <c r="A13286" s="56">
        <v>42506</v>
      </c>
    </row>
    <row r="13287" spans="1:1" x14ac:dyDescent="0.25">
      <c r="A13287" s="56">
        <v>42507</v>
      </c>
    </row>
    <row r="13288" spans="1:1" x14ac:dyDescent="0.25">
      <c r="A13288" s="56">
        <v>42508</v>
      </c>
    </row>
    <row r="13289" spans="1:1" x14ac:dyDescent="0.25">
      <c r="A13289" s="56">
        <v>42509</v>
      </c>
    </row>
    <row r="13290" spans="1:1" x14ac:dyDescent="0.25">
      <c r="A13290" s="56">
        <v>42510</v>
      </c>
    </row>
    <row r="13291" spans="1:1" x14ac:dyDescent="0.25">
      <c r="A13291" s="56">
        <v>42511</v>
      </c>
    </row>
    <row r="13292" spans="1:1" x14ac:dyDescent="0.25">
      <c r="A13292" s="56">
        <v>42512</v>
      </c>
    </row>
    <row r="13293" spans="1:1" x14ac:dyDescent="0.25">
      <c r="A13293" s="56">
        <v>42513</v>
      </c>
    </row>
    <row r="13294" spans="1:1" x14ac:dyDescent="0.25">
      <c r="A13294" s="56">
        <v>42514</v>
      </c>
    </row>
    <row r="13295" spans="1:1" x14ac:dyDescent="0.25">
      <c r="A13295" s="56">
        <v>42515</v>
      </c>
    </row>
    <row r="13296" spans="1:1" x14ac:dyDescent="0.25">
      <c r="A13296" s="56">
        <v>42516</v>
      </c>
    </row>
    <row r="13297" spans="1:1" x14ac:dyDescent="0.25">
      <c r="A13297" s="56">
        <v>42517</v>
      </c>
    </row>
    <row r="13298" spans="1:1" x14ac:dyDescent="0.25">
      <c r="A13298" s="56">
        <v>42518</v>
      </c>
    </row>
    <row r="13299" spans="1:1" x14ac:dyDescent="0.25">
      <c r="A13299" s="56">
        <v>42519</v>
      </c>
    </row>
    <row r="13300" spans="1:1" x14ac:dyDescent="0.25">
      <c r="A13300" s="56">
        <v>42520</v>
      </c>
    </row>
    <row r="13301" spans="1:1" x14ac:dyDescent="0.25">
      <c r="A13301" s="56">
        <v>42521</v>
      </c>
    </row>
    <row r="13302" spans="1:1" x14ac:dyDescent="0.25">
      <c r="A13302" s="56">
        <v>42522</v>
      </c>
    </row>
    <row r="13303" spans="1:1" x14ac:dyDescent="0.25">
      <c r="A13303" s="56">
        <v>42523</v>
      </c>
    </row>
    <row r="13304" spans="1:1" x14ac:dyDescent="0.25">
      <c r="A13304" s="56">
        <v>42524</v>
      </c>
    </row>
    <row r="13305" spans="1:1" x14ac:dyDescent="0.25">
      <c r="A13305" s="56">
        <v>42525</v>
      </c>
    </row>
    <row r="13306" spans="1:1" x14ac:dyDescent="0.25">
      <c r="A13306" s="56">
        <v>42526</v>
      </c>
    </row>
    <row r="13307" spans="1:1" x14ac:dyDescent="0.25">
      <c r="A13307" s="56">
        <v>42527</v>
      </c>
    </row>
    <row r="13308" spans="1:1" x14ac:dyDescent="0.25">
      <c r="A13308" s="56">
        <v>42528</v>
      </c>
    </row>
    <row r="13309" spans="1:1" x14ac:dyDescent="0.25">
      <c r="A13309" s="56">
        <v>42529</v>
      </c>
    </row>
    <row r="13310" spans="1:1" x14ac:dyDescent="0.25">
      <c r="A13310" s="56">
        <v>42530</v>
      </c>
    </row>
    <row r="13311" spans="1:1" x14ac:dyDescent="0.25">
      <c r="A13311" s="56">
        <v>42531</v>
      </c>
    </row>
    <row r="13312" spans="1:1" x14ac:dyDescent="0.25">
      <c r="A13312" s="56">
        <v>42532</v>
      </c>
    </row>
    <row r="13313" spans="1:1" x14ac:dyDescent="0.25">
      <c r="A13313" s="56">
        <v>42533</v>
      </c>
    </row>
    <row r="13314" spans="1:1" x14ac:dyDescent="0.25">
      <c r="A13314" s="56">
        <v>42534</v>
      </c>
    </row>
    <row r="13315" spans="1:1" x14ac:dyDescent="0.25">
      <c r="A13315" s="56">
        <v>42535</v>
      </c>
    </row>
    <row r="13316" spans="1:1" x14ac:dyDescent="0.25">
      <c r="A13316" s="56">
        <v>42536</v>
      </c>
    </row>
    <row r="13317" spans="1:1" x14ac:dyDescent="0.25">
      <c r="A13317" s="56">
        <v>42537</v>
      </c>
    </row>
    <row r="13318" spans="1:1" x14ac:dyDescent="0.25">
      <c r="A13318" s="56">
        <v>42538</v>
      </c>
    </row>
    <row r="13319" spans="1:1" x14ac:dyDescent="0.25">
      <c r="A13319" s="56">
        <v>42539</v>
      </c>
    </row>
    <row r="13320" spans="1:1" x14ac:dyDescent="0.25">
      <c r="A13320" s="56">
        <v>42540</v>
      </c>
    </row>
    <row r="13321" spans="1:1" x14ac:dyDescent="0.25">
      <c r="A13321" s="56">
        <v>42541</v>
      </c>
    </row>
    <row r="13322" spans="1:1" x14ac:dyDescent="0.25">
      <c r="A13322" s="56">
        <v>42542</v>
      </c>
    </row>
    <row r="13323" spans="1:1" x14ac:dyDescent="0.25">
      <c r="A13323" s="56">
        <v>42543</v>
      </c>
    </row>
    <row r="13324" spans="1:1" x14ac:dyDescent="0.25">
      <c r="A13324" s="56">
        <v>42544</v>
      </c>
    </row>
    <row r="13325" spans="1:1" x14ac:dyDescent="0.25">
      <c r="A13325" s="56">
        <v>42545</v>
      </c>
    </row>
    <row r="13326" spans="1:1" x14ac:dyDescent="0.25">
      <c r="A13326" s="56">
        <v>42546</v>
      </c>
    </row>
    <row r="13327" spans="1:1" x14ac:dyDescent="0.25">
      <c r="A13327" s="56">
        <v>42547</v>
      </c>
    </row>
    <row r="13328" spans="1:1" x14ac:dyDescent="0.25">
      <c r="A13328" s="56">
        <v>42548</v>
      </c>
    </row>
    <row r="13329" spans="1:1" x14ac:dyDescent="0.25">
      <c r="A13329" s="56">
        <v>42549</v>
      </c>
    </row>
    <row r="13330" spans="1:1" x14ac:dyDescent="0.25">
      <c r="A13330" s="56">
        <v>42550</v>
      </c>
    </row>
    <row r="13331" spans="1:1" x14ac:dyDescent="0.25">
      <c r="A13331" s="56">
        <v>42551</v>
      </c>
    </row>
    <row r="13332" spans="1:1" x14ac:dyDescent="0.25">
      <c r="A13332" s="56">
        <v>42552</v>
      </c>
    </row>
    <row r="13333" spans="1:1" x14ac:dyDescent="0.25">
      <c r="A13333" s="56">
        <v>42553</v>
      </c>
    </row>
    <row r="13334" spans="1:1" x14ac:dyDescent="0.25">
      <c r="A13334" s="56">
        <v>42554</v>
      </c>
    </row>
    <row r="13335" spans="1:1" x14ac:dyDescent="0.25">
      <c r="A13335" s="56">
        <v>42555</v>
      </c>
    </row>
    <row r="13336" spans="1:1" x14ac:dyDescent="0.25">
      <c r="A13336" s="56">
        <v>42556</v>
      </c>
    </row>
    <row r="13337" spans="1:1" x14ac:dyDescent="0.25">
      <c r="A13337" s="56">
        <v>42557</v>
      </c>
    </row>
    <row r="13338" spans="1:1" x14ac:dyDescent="0.25">
      <c r="A13338" s="56">
        <v>42558</v>
      </c>
    </row>
    <row r="13339" spans="1:1" x14ac:dyDescent="0.25">
      <c r="A13339" s="56">
        <v>42559</v>
      </c>
    </row>
    <row r="13340" spans="1:1" x14ac:dyDescent="0.25">
      <c r="A13340" s="56">
        <v>42560</v>
      </c>
    </row>
    <row r="13341" spans="1:1" x14ac:dyDescent="0.25">
      <c r="A13341" s="56">
        <v>42561</v>
      </c>
    </row>
    <row r="13342" spans="1:1" x14ac:dyDescent="0.25">
      <c r="A13342" s="56">
        <v>42562</v>
      </c>
    </row>
    <row r="13343" spans="1:1" x14ac:dyDescent="0.25">
      <c r="A13343" s="56">
        <v>42563</v>
      </c>
    </row>
    <row r="13344" spans="1:1" x14ac:dyDescent="0.25">
      <c r="A13344" s="56">
        <v>42564</v>
      </c>
    </row>
    <row r="13345" spans="1:1" x14ac:dyDescent="0.25">
      <c r="A13345" s="56">
        <v>42565</v>
      </c>
    </row>
    <row r="13346" spans="1:1" x14ac:dyDescent="0.25">
      <c r="A13346" s="56">
        <v>42566</v>
      </c>
    </row>
    <row r="13347" spans="1:1" x14ac:dyDescent="0.25">
      <c r="A13347" s="56">
        <v>42567</v>
      </c>
    </row>
    <row r="13348" spans="1:1" x14ac:dyDescent="0.25">
      <c r="A13348" s="56">
        <v>42568</v>
      </c>
    </row>
    <row r="13349" spans="1:1" x14ac:dyDescent="0.25">
      <c r="A13349" s="56">
        <v>42569</v>
      </c>
    </row>
    <row r="13350" spans="1:1" x14ac:dyDescent="0.25">
      <c r="A13350" s="56">
        <v>42570</v>
      </c>
    </row>
    <row r="13351" spans="1:1" x14ac:dyDescent="0.25">
      <c r="A13351" s="56">
        <v>42571</v>
      </c>
    </row>
    <row r="13352" spans="1:1" x14ac:dyDescent="0.25">
      <c r="A13352" s="56">
        <v>42572</v>
      </c>
    </row>
    <row r="13353" spans="1:1" x14ac:dyDescent="0.25">
      <c r="A13353" s="56">
        <v>42573</v>
      </c>
    </row>
    <row r="13354" spans="1:1" x14ac:dyDescent="0.25">
      <c r="A13354" s="56">
        <v>42574</v>
      </c>
    </row>
    <row r="13355" spans="1:1" x14ac:dyDescent="0.25">
      <c r="A13355" s="56">
        <v>42575</v>
      </c>
    </row>
    <row r="13356" spans="1:1" x14ac:dyDescent="0.25">
      <c r="A13356" s="56">
        <v>42576</v>
      </c>
    </row>
    <row r="13357" spans="1:1" x14ac:dyDescent="0.25">
      <c r="A13357" s="56">
        <v>42577</v>
      </c>
    </row>
    <row r="13358" spans="1:1" x14ac:dyDescent="0.25">
      <c r="A13358" s="56">
        <v>42578</v>
      </c>
    </row>
    <row r="13359" spans="1:1" x14ac:dyDescent="0.25">
      <c r="A13359" s="56">
        <v>42579</v>
      </c>
    </row>
    <row r="13360" spans="1:1" x14ac:dyDescent="0.25">
      <c r="A13360" s="56">
        <v>42580</v>
      </c>
    </row>
    <row r="13361" spans="1:1" x14ac:dyDescent="0.25">
      <c r="A13361" s="56">
        <v>42581</v>
      </c>
    </row>
    <row r="13362" spans="1:1" x14ac:dyDescent="0.25">
      <c r="A13362" s="56">
        <v>42582</v>
      </c>
    </row>
    <row r="13363" spans="1:1" x14ac:dyDescent="0.25">
      <c r="A13363" s="56">
        <v>42583</v>
      </c>
    </row>
    <row r="13364" spans="1:1" x14ac:dyDescent="0.25">
      <c r="A13364" s="56">
        <v>42584</v>
      </c>
    </row>
    <row r="13365" spans="1:1" x14ac:dyDescent="0.25">
      <c r="A13365" s="56">
        <v>42585</v>
      </c>
    </row>
    <row r="13366" spans="1:1" x14ac:dyDescent="0.25">
      <c r="A13366" s="56">
        <v>42586</v>
      </c>
    </row>
    <row r="13367" spans="1:1" x14ac:dyDescent="0.25">
      <c r="A13367" s="56">
        <v>42587</v>
      </c>
    </row>
    <row r="13368" spans="1:1" x14ac:dyDescent="0.25">
      <c r="A13368" s="56">
        <v>42588</v>
      </c>
    </row>
    <row r="13369" spans="1:1" x14ac:dyDescent="0.25">
      <c r="A13369" s="56">
        <v>42589</v>
      </c>
    </row>
    <row r="13370" spans="1:1" x14ac:dyDescent="0.25">
      <c r="A13370" s="56">
        <v>42590</v>
      </c>
    </row>
    <row r="13371" spans="1:1" x14ac:dyDescent="0.25">
      <c r="A13371" s="56">
        <v>42591</v>
      </c>
    </row>
    <row r="13372" spans="1:1" x14ac:dyDescent="0.25">
      <c r="A13372" s="56">
        <v>42592</v>
      </c>
    </row>
    <row r="13373" spans="1:1" x14ac:dyDescent="0.25">
      <c r="A13373" s="56">
        <v>42593</v>
      </c>
    </row>
    <row r="13374" spans="1:1" x14ac:dyDescent="0.25">
      <c r="A13374" s="56">
        <v>42594</v>
      </c>
    </row>
    <row r="13375" spans="1:1" x14ac:dyDescent="0.25">
      <c r="A13375" s="56">
        <v>42595</v>
      </c>
    </row>
    <row r="13376" spans="1:1" x14ac:dyDescent="0.25">
      <c r="A13376" s="56">
        <v>42596</v>
      </c>
    </row>
    <row r="13377" spans="1:1" x14ac:dyDescent="0.25">
      <c r="A13377" s="56">
        <v>42597</v>
      </c>
    </row>
    <row r="13378" spans="1:1" x14ac:dyDescent="0.25">
      <c r="A13378" s="56">
        <v>42598</v>
      </c>
    </row>
    <row r="13379" spans="1:1" x14ac:dyDescent="0.25">
      <c r="A13379" s="56">
        <v>42599</v>
      </c>
    </row>
    <row r="13380" spans="1:1" x14ac:dyDescent="0.25">
      <c r="A13380" s="56">
        <v>42600</v>
      </c>
    </row>
    <row r="13381" spans="1:1" x14ac:dyDescent="0.25">
      <c r="A13381" s="56">
        <v>42601</v>
      </c>
    </row>
    <row r="13382" spans="1:1" x14ac:dyDescent="0.25">
      <c r="A13382" s="56">
        <v>42602</v>
      </c>
    </row>
    <row r="13383" spans="1:1" x14ac:dyDescent="0.25">
      <c r="A13383" s="56">
        <v>42603</v>
      </c>
    </row>
    <row r="13384" spans="1:1" x14ac:dyDescent="0.25">
      <c r="A13384" s="56">
        <v>42604</v>
      </c>
    </row>
    <row r="13385" spans="1:1" x14ac:dyDescent="0.25">
      <c r="A13385" s="56">
        <v>42605</v>
      </c>
    </row>
    <row r="13386" spans="1:1" x14ac:dyDescent="0.25">
      <c r="A13386" s="56">
        <v>42606</v>
      </c>
    </row>
    <row r="13387" spans="1:1" x14ac:dyDescent="0.25">
      <c r="A13387" s="56">
        <v>42607</v>
      </c>
    </row>
    <row r="13388" spans="1:1" x14ac:dyDescent="0.25">
      <c r="A13388" s="56">
        <v>42608</v>
      </c>
    </row>
    <row r="13389" spans="1:1" x14ac:dyDescent="0.25">
      <c r="A13389" s="56">
        <v>42609</v>
      </c>
    </row>
    <row r="13390" spans="1:1" x14ac:dyDescent="0.25">
      <c r="A13390" s="56">
        <v>42610</v>
      </c>
    </row>
    <row r="13391" spans="1:1" x14ac:dyDescent="0.25">
      <c r="A13391" s="56">
        <v>42611</v>
      </c>
    </row>
    <row r="13392" spans="1:1" x14ac:dyDescent="0.25">
      <c r="A13392" s="56">
        <v>42612</v>
      </c>
    </row>
    <row r="13393" spans="1:1" x14ac:dyDescent="0.25">
      <c r="A13393" s="56">
        <v>42613</v>
      </c>
    </row>
    <row r="13394" spans="1:1" x14ac:dyDescent="0.25">
      <c r="A13394" s="56">
        <v>42614</v>
      </c>
    </row>
    <row r="13395" spans="1:1" x14ac:dyDescent="0.25">
      <c r="A13395" s="56">
        <v>42615</v>
      </c>
    </row>
    <row r="13396" spans="1:1" x14ac:dyDescent="0.25">
      <c r="A13396" s="56">
        <v>42616</v>
      </c>
    </row>
    <row r="13397" spans="1:1" x14ac:dyDescent="0.25">
      <c r="A13397" s="56">
        <v>42617</v>
      </c>
    </row>
    <row r="13398" spans="1:1" x14ac:dyDescent="0.25">
      <c r="A13398" s="56">
        <v>42618</v>
      </c>
    </row>
    <row r="13399" spans="1:1" x14ac:dyDescent="0.25">
      <c r="A13399" s="56">
        <v>42619</v>
      </c>
    </row>
    <row r="13400" spans="1:1" x14ac:dyDescent="0.25">
      <c r="A13400" s="56">
        <v>42620</v>
      </c>
    </row>
    <row r="13401" spans="1:1" x14ac:dyDescent="0.25">
      <c r="A13401" s="56">
        <v>42621</v>
      </c>
    </row>
    <row r="13402" spans="1:1" x14ac:dyDescent="0.25">
      <c r="A13402" s="56">
        <v>42622</v>
      </c>
    </row>
    <row r="13403" spans="1:1" x14ac:dyDescent="0.25">
      <c r="A13403" s="56">
        <v>42623</v>
      </c>
    </row>
    <row r="13404" spans="1:1" x14ac:dyDescent="0.25">
      <c r="A13404" s="56">
        <v>42624</v>
      </c>
    </row>
    <row r="13405" spans="1:1" x14ac:dyDescent="0.25">
      <c r="A13405" s="56">
        <v>42625</v>
      </c>
    </row>
    <row r="13406" spans="1:1" x14ac:dyDescent="0.25">
      <c r="A13406" s="56">
        <v>42626</v>
      </c>
    </row>
    <row r="13407" spans="1:1" x14ac:dyDescent="0.25">
      <c r="A13407" s="56">
        <v>42627</v>
      </c>
    </row>
    <row r="13408" spans="1:1" x14ac:dyDescent="0.25">
      <c r="A13408" s="56">
        <v>42628</v>
      </c>
    </row>
    <row r="13409" spans="1:1" x14ac:dyDescent="0.25">
      <c r="A13409" s="56">
        <v>42629</v>
      </c>
    </row>
    <row r="13410" spans="1:1" x14ac:dyDescent="0.25">
      <c r="A13410" s="56">
        <v>42630</v>
      </c>
    </row>
    <row r="13411" spans="1:1" x14ac:dyDescent="0.25">
      <c r="A13411" s="56">
        <v>42631</v>
      </c>
    </row>
    <row r="13412" spans="1:1" x14ac:dyDescent="0.25">
      <c r="A13412" s="56">
        <v>42632</v>
      </c>
    </row>
    <row r="13413" spans="1:1" x14ac:dyDescent="0.25">
      <c r="A13413" s="56">
        <v>42633</v>
      </c>
    </row>
    <row r="13414" spans="1:1" x14ac:dyDescent="0.25">
      <c r="A13414" s="56">
        <v>42634</v>
      </c>
    </row>
    <row r="13415" spans="1:1" x14ac:dyDescent="0.25">
      <c r="A13415" s="56">
        <v>42635</v>
      </c>
    </row>
    <row r="13416" spans="1:1" x14ac:dyDescent="0.25">
      <c r="A13416" s="56">
        <v>42636</v>
      </c>
    </row>
    <row r="13417" spans="1:1" x14ac:dyDescent="0.25">
      <c r="A13417" s="56">
        <v>42637</v>
      </c>
    </row>
    <row r="13418" spans="1:1" x14ac:dyDescent="0.25">
      <c r="A13418" s="56">
        <v>42638</v>
      </c>
    </row>
    <row r="13419" spans="1:1" x14ac:dyDescent="0.25">
      <c r="A13419" s="56">
        <v>42639</v>
      </c>
    </row>
    <row r="13420" spans="1:1" x14ac:dyDescent="0.25">
      <c r="A13420" s="56">
        <v>42640</v>
      </c>
    </row>
    <row r="13421" spans="1:1" x14ac:dyDescent="0.25">
      <c r="A13421" s="56">
        <v>42641</v>
      </c>
    </row>
    <row r="13422" spans="1:1" x14ac:dyDescent="0.25">
      <c r="A13422" s="56">
        <v>42642</v>
      </c>
    </row>
    <row r="13423" spans="1:1" x14ac:dyDescent="0.25">
      <c r="A13423" s="56">
        <v>42643</v>
      </c>
    </row>
    <row r="13424" spans="1:1" x14ac:dyDescent="0.25">
      <c r="A13424" s="56">
        <v>42644</v>
      </c>
    </row>
    <row r="13425" spans="1:1" x14ac:dyDescent="0.25">
      <c r="A13425" s="56">
        <v>42645</v>
      </c>
    </row>
    <row r="13426" spans="1:1" x14ac:dyDescent="0.25">
      <c r="A13426" s="56">
        <v>42646</v>
      </c>
    </row>
    <row r="13427" spans="1:1" x14ac:dyDescent="0.25">
      <c r="A13427" s="56">
        <v>42647</v>
      </c>
    </row>
    <row r="13428" spans="1:1" x14ac:dyDescent="0.25">
      <c r="A13428" s="56">
        <v>42648</v>
      </c>
    </row>
    <row r="13429" spans="1:1" x14ac:dyDescent="0.25">
      <c r="A13429" s="56">
        <v>42649</v>
      </c>
    </row>
    <row r="13430" spans="1:1" x14ac:dyDescent="0.25">
      <c r="A13430" s="56">
        <v>42650</v>
      </c>
    </row>
    <row r="13431" spans="1:1" x14ac:dyDescent="0.25">
      <c r="A13431" s="56">
        <v>42651</v>
      </c>
    </row>
    <row r="13432" spans="1:1" x14ac:dyDescent="0.25">
      <c r="A13432" s="56">
        <v>42652</v>
      </c>
    </row>
    <row r="13433" spans="1:1" x14ac:dyDescent="0.25">
      <c r="A13433" s="56">
        <v>42653</v>
      </c>
    </row>
    <row r="13434" spans="1:1" x14ac:dyDescent="0.25">
      <c r="A13434" s="56">
        <v>42654</v>
      </c>
    </row>
    <row r="13435" spans="1:1" x14ac:dyDescent="0.25">
      <c r="A13435" s="56">
        <v>42655</v>
      </c>
    </row>
    <row r="13436" spans="1:1" x14ac:dyDescent="0.25">
      <c r="A13436" s="56">
        <v>42656</v>
      </c>
    </row>
    <row r="13437" spans="1:1" x14ac:dyDescent="0.25">
      <c r="A13437" s="56">
        <v>42657</v>
      </c>
    </row>
    <row r="13438" spans="1:1" x14ac:dyDescent="0.25">
      <c r="A13438" s="56">
        <v>42658</v>
      </c>
    </row>
    <row r="13439" spans="1:1" x14ac:dyDescent="0.25">
      <c r="A13439" s="56">
        <v>42659</v>
      </c>
    </row>
    <row r="13440" spans="1:1" x14ac:dyDescent="0.25">
      <c r="A13440" s="56">
        <v>42660</v>
      </c>
    </row>
    <row r="13441" spans="1:1" x14ac:dyDescent="0.25">
      <c r="A13441" s="56">
        <v>42661</v>
      </c>
    </row>
    <row r="13442" spans="1:1" x14ac:dyDescent="0.25">
      <c r="A13442" s="56">
        <v>42662</v>
      </c>
    </row>
    <row r="13443" spans="1:1" x14ac:dyDescent="0.25">
      <c r="A13443" s="56">
        <v>42663</v>
      </c>
    </row>
    <row r="13444" spans="1:1" x14ac:dyDescent="0.25">
      <c r="A13444" s="56">
        <v>42664</v>
      </c>
    </row>
    <row r="13445" spans="1:1" x14ac:dyDescent="0.25">
      <c r="A13445" s="56">
        <v>42665</v>
      </c>
    </row>
    <row r="13446" spans="1:1" x14ac:dyDescent="0.25">
      <c r="A13446" s="56">
        <v>42666</v>
      </c>
    </row>
    <row r="13447" spans="1:1" x14ac:dyDescent="0.25">
      <c r="A13447" s="56">
        <v>42667</v>
      </c>
    </row>
    <row r="13448" spans="1:1" x14ac:dyDescent="0.25">
      <c r="A13448" s="56">
        <v>42668</v>
      </c>
    </row>
    <row r="13449" spans="1:1" x14ac:dyDescent="0.25">
      <c r="A13449" s="56">
        <v>42669</v>
      </c>
    </row>
    <row r="13450" spans="1:1" x14ac:dyDescent="0.25">
      <c r="A13450" s="56">
        <v>42670</v>
      </c>
    </row>
    <row r="13451" spans="1:1" x14ac:dyDescent="0.25">
      <c r="A13451" s="56">
        <v>42671</v>
      </c>
    </row>
    <row r="13452" spans="1:1" x14ac:dyDescent="0.25">
      <c r="A13452" s="56">
        <v>42672</v>
      </c>
    </row>
    <row r="13453" spans="1:1" x14ac:dyDescent="0.25">
      <c r="A13453" s="56">
        <v>42673</v>
      </c>
    </row>
    <row r="13454" spans="1:1" x14ac:dyDescent="0.25">
      <c r="A13454" s="56">
        <v>42674</v>
      </c>
    </row>
    <row r="13455" spans="1:1" x14ac:dyDescent="0.25">
      <c r="A13455" s="56">
        <v>42675</v>
      </c>
    </row>
    <row r="13456" spans="1:1" x14ac:dyDescent="0.25">
      <c r="A13456" s="56">
        <v>42676</v>
      </c>
    </row>
    <row r="13457" spans="1:1" x14ac:dyDescent="0.25">
      <c r="A13457" s="56">
        <v>42677</v>
      </c>
    </row>
    <row r="13458" spans="1:1" x14ac:dyDescent="0.25">
      <c r="A13458" s="56">
        <v>42678</v>
      </c>
    </row>
    <row r="13459" spans="1:1" x14ac:dyDescent="0.25">
      <c r="A13459" s="56">
        <v>42679</v>
      </c>
    </row>
    <row r="13460" spans="1:1" x14ac:dyDescent="0.25">
      <c r="A13460" s="56">
        <v>42680</v>
      </c>
    </row>
    <row r="13461" spans="1:1" x14ac:dyDescent="0.25">
      <c r="A13461" s="56">
        <v>42681</v>
      </c>
    </row>
    <row r="13462" spans="1:1" x14ac:dyDescent="0.25">
      <c r="A13462" s="56">
        <v>42682</v>
      </c>
    </row>
    <row r="13463" spans="1:1" x14ac:dyDescent="0.25">
      <c r="A13463" s="56">
        <v>42683</v>
      </c>
    </row>
    <row r="13464" spans="1:1" x14ac:dyDescent="0.25">
      <c r="A13464" s="56">
        <v>42684</v>
      </c>
    </row>
    <row r="13465" spans="1:1" x14ac:dyDescent="0.25">
      <c r="A13465" s="56">
        <v>42685</v>
      </c>
    </row>
    <row r="13466" spans="1:1" x14ac:dyDescent="0.25">
      <c r="A13466" s="56">
        <v>42686</v>
      </c>
    </row>
    <row r="13467" spans="1:1" x14ac:dyDescent="0.25">
      <c r="A13467" s="56">
        <v>42687</v>
      </c>
    </row>
    <row r="13468" spans="1:1" x14ac:dyDescent="0.25">
      <c r="A13468" s="56">
        <v>42688</v>
      </c>
    </row>
    <row r="13469" spans="1:1" x14ac:dyDescent="0.25">
      <c r="A13469" s="56">
        <v>42689</v>
      </c>
    </row>
    <row r="13470" spans="1:1" x14ac:dyDescent="0.25">
      <c r="A13470" s="56">
        <v>42690</v>
      </c>
    </row>
    <row r="13471" spans="1:1" x14ac:dyDescent="0.25">
      <c r="A13471" s="56">
        <v>42691</v>
      </c>
    </row>
    <row r="13472" spans="1:1" x14ac:dyDescent="0.25">
      <c r="A13472" s="56">
        <v>42692</v>
      </c>
    </row>
    <row r="13473" spans="1:1" x14ac:dyDescent="0.25">
      <c r="A13473" s="56">
        <v>42693</v>
      </c>
    </row>
    <row r="13474" spans="1:1" x14ac:dyDescent="0.25">
      <c r="A13474" s="56">
        <v>42694</v>
      </c>
    </row>
    <row r="13475" spans="1:1" x14ac:dyDescent="0.25">
      <c r="A13475" s="56">
        <v>42695</v>
      </c>
    </row>
    <row r="13476" spans="1:1" x14ac:dyDescent="0.25">
      <c r="A13476" s="56">
        <v>42696</v>
      </c>
    </row>
    <row r="13477" spans="1:1" x14ac:dyDescent="0.25">
      <c r="A13477" s="56">
        <v>42697</v>
      </c>
    </row>
    <row r="13478" spans="1:1" x14ac:dyDescent="0.25">
      <c r="A13478" s="56">
        <v>42698</v>
      </c>
    </row>
    <row r="13479" spans="1:1" x14ac:dyDescent="0.25">
      <c r="A13479" s="56">
        <v>42699</v>
      </c>
    </row>
    <row r="13480" spans="1:1" x14ac:dyDescent="0.25">
      <c r="A13480" s="56">
        <v>42700</v>
      </c>
    </row>
    <row r="13481" spans="1:1" x14ac:dyDescent="0.25">
      <c r="A13481" s="56">
        <v>42701</v>
      </c>
    </row>
    <row r="13482" spans="1:1" x14ac:dyDescent="0.25">
      <c r="A13482" s="56">
        <v>42702</v>
      </c>
    </row>
    <row r="13483" spans="1:1" x14ac:dyDescent="0.25">
      <c r="A13483" s="56">
        <v>42703</v>
      </c>
    </row>
    <row r="13484" spans="1:1" x14ac:dyDescent="0.25">
      <c r="A13484" s="56">
        <v>42704</v>
      </c>
    </row>
    <row r="13485" spans="1:1" x14ac:dyDescent="0.25">
      <c r="A13485" s="56">
        <v>42705</v>
      </c>
    </row>
    <row r="13486" spans="1:1" x14ac:dyDescent="0.25">
      <c r="A13486" s="56">
        <v>42706</v>
      </c>
    </row>
    <row r="13487" spans="1:1" x14ac:dyDescent="0.25">
      <c r="A13487" s="56">
        <v>42707</v>
      </c>
    </row>
    <row r="13488" spans="1:1" x14ac:dyDescent="0.25">
      <c r="A13488" s="56">
        <v>42708</v>
      </c>
    </row>
    <row r="13489" spans="1:1" x14ac:dyDescent="0.25">
      <c r="A13489" s="56">
        <v>42709</v>
      </c>
    </row>
    <row r="13490" spans="1:1" x14ac:dyDescent="0.25">
      <c r="A13490" s="56">
        <v>42710</v>
      </c>
    </row>
    <row r="13491" spans="1:1" x14ac:dyDescent="0.25">
      <c r="A13491" s="56">
        <v>42711</v>
      </c>
    </row>
    <row r="13492" spans="1:1" x14ac:dyDescent="0.25">
      <c r="A13492" s="56">
        <v>42712</v>
      </c>
    </row>
    <row r="13493" spans="1:1" x14ac:dyDescent="0.25">
      <c r="A13493" s="56">
        <v>42713</v>
      </c>
    </row>
    <row r="13494" spans="1:1" x14ac:dyDescent="0.25">
      <c r="A13494" s="56">
        <v>42714</v>
      </c>
    </row>
    <row r="13495" spans="1:1" x14ac:dyDescent="0.25">
      <c r="A13495" s="56">
        <v>42715</v>
      </c>
    </row>
    <row r="13496" spans="1:1" x14ac:dyDescent="0.25">
      <c r="A13496" s="56">
        <v>42716</v>
      </c>
    </row>
    <row r="13497" spans="1:1" x14ac:dyDescent="0.25">
      <c r="A13497" s="56">
        <v>42717</v>
      </c>
    </row>
    <row r="13498" spans="1:1" x14ac:dyDescent="0.25">
      <c r="A13498" s="56">
        <v>42718</v>
      </c>
    </row>
    <row r="13499" spans="1:1" x14ac:dyDescent="0.25">
      <c r="A13499" s="56">
        <v>42719</v>
      </c>
    </row>
    <row r="13500" spans="1:1" x14ac:dyDescent="0.25">
      <c r="A13500" s="56">
        <v>42720</v>
      </c>
    </row>
    <row r="13501" spans="1:1" x14ac:dyDescent="0.25">
      <c r="A13501" s="56">
        <v>42721</v>
      </c>
    </row>
    <row r="13502" spans="1:1" x14ac:dyDescent="0.25">
      <c r="A13502" s="56">
        <v>42722</v>
      </c>
    </row>
    <row r="13503" spans="1:1" x14ac:dyDescent="0.25">
      <c r="A13503" s="56">
        <v>42723</v>
      </c>
    </row>
    <row r="13504" spans="1:1" x14ac:dyDescent="0.25">
      <c r="A13504" s="56">
        <v>42724</v>
      </c>
    </row>
    <row r="13505" spans="1:1" x14ac:dyDescent="0.25">
      <c r="A13505" s="56">
        <v>42725</v>
      </c>
    </row>
    <row r="13506" spans="1:1" x14ac:dyDescent="0.25">
      <c r="A13506" s="56">
        <v>42726</v>
      </c>
    </row>
    <row r="13507" spans="1:1" x14ac:dyDescent="0.25">
      <c r="A13507" s="56">
        <v>42727</v>
      </c>
    </row>
    <row r="13508" spans="1:1" x14ac:dyDescent="0.25">
      <c r="A13508" s="56">
        <v>42728</v>
      </c>
    </row>
    <row r="13509" spans="1:1" x14ac:dyDescent="0.25">
      <c r="A13509" s="56">
        <v>42729</v>
      </c>
    </row>
    <row r="13510" spans="1:1" x14ac:dyDescent="0.25">
      <c r="A13510" s="56">
        <v>42730</v>
      </c>
    </row>
    <row r="13511" spans="1:1" x14ac:dyDescent="0.25">
      <c r="A13511" s="56">
        <v>42731</v>
      </c>
    </row>
    <row r="13512" spans="1:1" x14ac:dyDescent="0.25">
      <c r="A13512" s="56">
        <v>42732</v>
      </c>
    </row>
    <row r="13513" spans="1:1" x14ac:dyDescent="0.25">
      <c r="A13513" s="56">
        <v>42733</v>
      </c>
    </row>
    <row r="13514" spans="1:1" x14ac:dyDescent="0.25">
      <c r="A13514" s="56">
        <v>42734</v>
      </c>
    </row>
    <row r="13515" spans="1:1" x14ac:dyDescent="0.25">
      <c r="A13515" s="56">
        <v>42735</v>
      </c>
    </row>
    <row r="13516" spans="1:1" x14ac:dyDescent="0.25">
      <c r="A13516" s="56">
        <v>42736</v>
      </c>
    </row>
    <row r="13517" spans="1:1" x14ac:dyDescent="0.25">
      <c r="A13517" s="56">
        <v>42737</v>
      </c>
    </row>
    <row r="13518" spans="1:1" x14ac:dyDescent="0.25">
      <c r="A13518" s="56">
        <v>42738</v>
      </c>
    </row>
    <row r="13519" spans="1:1" x14ac:dyDescent="0.25">
      <c r="A13519" s="56">
        <v>42739</v>
      </c>
    </row>
    <row r="13520" spans="1:1" x14ac:dyDescent="0.25">
      <c r="A13520" s="56">
        <v>42740</v>
      </c>
    </row>
    <row r="13521" spans="1:1" x14ac:dyDescent="0.25">
      <c r="A13521" s="56">
        <v>42741</v>
      </c>
    </row>
    <row r="13522" spans="1:1" x14ac:dyDescent="0.25">
      <c r="A13522" s="56">
        <v>42742</v>
      </c>
    </row>
    <row r="13523" spans="1:1" x14ac:dyDescent="0.25">
      <c r="A13523" s="56">
        <v>42743</v>
      </c>
    </row>
    <row r="13524" spans="1:1" x14ac:dyDescent="0.25">
      <c r="A13524" s="56">
        <v>42744</v>
      </c>
    </row>
    <row r="13525" spans="1:1" x14ac:dyDescent="0.25">
      <c r="A13525" s="56">
        <v>42745</v>
      </c>
    </row>
    <row r="13526" spans="1:1" x14ac:dyDescent="0.25">
      <c r="A13526" s="56">
        <v>42746</v>
      </c>
    </row>
    <row r="13527" spans="1:1" x14ac:dyDescent="0.25">
      <c r="A13527" s="56">
        <v>42747</v>
      </c>
    </row>
    <row r="13528" spans="1:1" x14ac:dyDescent="0.25">
      <c r="A13528" s="56">
        <v>42748</v>
      </c>
    </row>
    <row r="13529" spans="1:1" x14ac:dyDescent="0.25">
      <c r="A13529" s="56">
        <v>42749</v>
      </c>
    </row>
    <row r="13530" spans="1:1" x14ac:dyDescent="0.25">
      <c r="A13530" s="56">
        <v>42750</v>
      </c>
    </row>
    <row r="13531" spans="1:1" x14ac:dyDescent="0.25">
      <c r="A13531" s="56">
        <v>42751</v>
      </c>
    </row>
    <row r="13532" spans="1:1" x14ac:dyDescent="0.25">
      <c r="A13532" s="56">
        <v>42752</v>
      </c>
    </row>
    <row r="13533" spans="1:1" x14ac:dyDescent="0.25">
      <c r="A13533" s="56">
        <v>42753</v>
      </c>
    </row>
    <row r="13534" spans="1:1" x14ac:dyDescent="0.25">
      <c r="A13534" s="56">
        <v>42754</v>
      </c>
    </row>
    <row r="13535" spans="1:1" x14ac:dyDescent="0.25">
      <c r="A13535" s="56">
        <v>42755</v>
      </c>
    </row>
    <row r="13536" spans="1:1" x14ac:dyDescent="0.25">
      <c r="A13536" s="56">
        <v>42756</v>
      </c>
    </row>
    <row r="13537" spans="1:1" x14ac:dyDescent="0.25">
      <c r="A13537" s="56">
        <v>42757</v>
      </c>
    </row>
    <row r="13538" spans="1:1" x14ac:dyDescent="0.25">
      <c r="A13538" s="56">
        <v>42758</v>
      </c>
    </row>
    <row r="13539" spans="1:1" x14ac:dyDescent="0.25">
      <c r="A13539" s="56">
        <v>42759</v>
      </c>
    </row>
    <row r="13540" spans="1:1" x14ac:dyDescent="0.25">
      <c r="A13540" s="56">
        <v>42760</v>
      </c>
    </row>
    <row r="13541" spans="1:1" x14ac:dyDescent="0.25">
      <c r="A13541" s="56">
        <v>42761</v>
      </c>
    </row>
    <row r="13542" spans="1:1" x14ac:dyDescent="0.25">
      <c r="A13542" s="56">
        <v>42762</v>
      </c>
    </row>
    <row r="13543" spans="1:1" x14ac:dyDescent="0.25">
      <c r="A13543" s="56">
        <v>42763</v>
      </c>
    </row>
    <row r="13544" spans="1:1" x14ac:dyDescent="0.25">
      <c r="A13544" s="56">
        <v>42764</v>
      </c>
    </row>
    <row r="13545" spans="1:1" x14ac:dyDescent="0.25">
      <c r="A13545" s="56">
        <v>42765</v>
      </c>
    </row>
    <row r="13546" spans="1:1" x14ac:dyDescent="0.25">
      <c r="A13546" s="56">
        <v>42766</v>
      </c>
    </row>
    <row r="13547" spans="1:1" x14ac:dyDescent="0.25">
      <c r="A13547" s="56">
        <v>42767</v>
      </c>
    </row>
    <row r="13548" spans="1:1" x14ac:dyDescent="0.25">
      <c r="A13548" s="56">
        <v>42768</v>
      </c>
    </row>
    <row r="13549" spans="1:1" x14ac:dyDescent="0.25">
      <c r="A13549" s="56">
        <v>42769</v>
      </c>
    </row>
    <row r="13550" spans="1:1" x14ac:dyDescent="0.25">
      <c r="A13550" s="56">
        <v>42770</v>
      </c>
    </row>
    <row r="13551" spans="1:1" x14ac:dyDescent="0.25">
      <c r="A13551" s="56">
        <v>42771</v>
      </c>
    </row>
    <row r="13552" spans="1:1" x14ac:dyDescent="0.25">
      <c r="A13552" s="56">
        <v>42772</v>
      </c>
    </row>
    <row r="13553" spans="1:1" x14ac:dyDescent="0.25">
      <c r="A13553" s="56">
        <v>42773</v>
      </c>
    </row>
    <row r="13554" spans="1:1" x14ac:dyDescent="0.25">
      <c r="A13554" s="56">
        <v>42774</v>
      </c>
    </row>
    <row r="13555" spans="1:1" x14ac:dyDescent="0.25">
      <c r="A13555" s="56">
        <v>42775</v>
      </c>
    </row>
    <row r="13556" spans="1:1" x14ac:dyDescent="0.25">
      <c r="A13556" s="56">
        <v>42776</v>
      </c>
    </row>
    <row r="13557" spans="1:1" x14ac:dyDescent="0.25">
      <c r="A13557" s="56">
        <v>42777</v>
      </c>
    </row>
    <row r="13558" spans="1:1" x14ac:dyDescent="0.25">
      <c r="A13558" s="56">
        <v>42778</v>
      </c>
    </row>
    <row r="13559" spans="1:1" x14ac:dyDescent="0.25">
      <c r="A13559" s="56">
        <v>42779</v>
      </c>
    </row>
    <row r="13560" spans="1:1" x14ac:dyDescent="0.25">
      <c r="A13560" s="56">
        <v>42780</v>
      </c>
    </row>
    <row r="13561" spans="1:1" x14ac:dyDescent="0.25">
      <c r="A13561" s="56">
        <v>42781</v>
      </c>
    </row>
    <row r="13562" spans="1:1" x14ac:dyDescent="0.25">
      <c r="A13562" s="56">
        <v>42782</v>
      </c>
    </row>
    <row r="13563" spans="1:1" x14ac:dyDescent="0.25">
      <c r="A13563" s="56">
        <v>42783</v>
      </c>
    </row>
    <row r="13564" spans="1:1" x14ac:dyDescent="0.25">
      <c r="A13564" s="56">
        <v>42784</v>
      </c>
    </row>
    <row r="13565" spans="1:1" x14ac:dyDescent="0.25">
      <c r="A13565" s="56">
        <v>42785</v>
      </c>
    </row>
    <row r="13566" spans="1:1" x14ac:dyDescent="0.25">
      <c r="A13566" s="56">
        <v>42786</v>
      </c>
    </row>
    <row r="13567" spans="1:1" x14ac:dyDescent="0.25">
      <c r="A13567" s="56">
        <v>42787</v>
      </c>
    </row>
    <row r="13568" spans="1:1" x14ac:dyDescent="0.25">
      <c r="A13568" s="56">
        <v>42788</v>
      </c>
    </row>
    <row r="13569" spans="1:1" x14ac:dyDescent="0.25">
      <c r="A13569" s="56">
        <v>42789</v>
      </c>
    </row>
    <row r="13570" spans="1:1" x14ac:dyDescent="0.25">
      <c r="A13570" s="56">
        <v>42790</v>
      </c>
    </row>
    <row r="13571" spans="1:1" x14ac:dyDescent="0.25">
      <c r="A13571" s="56">
        <v>42791</v>
      </c>
    </row>
    <row r="13572" spans="1:1" x14ac:dyDescent="0.25">
      <c r="A13572" s="56">
        <v>42792</v>
      </c>
    </row>
    <row r="13573" spans="1:1" x14ac:dyDescent="0.25">
      <c r="A13573" s="56">
        <v>42793</v>
      </c>
    </row>
    <row r="13574" spans="1:1" x14ac:dyDescent="0.25">
      <c r="A13574" s="56">
        <v>42794</v>
      </c>
    </row>
    <row r="13575" spans="1:1" x14ac:dyDescent="0.25">
      <c r="A13575" s="56">
        <v>42795</v>
      </c>
    </row>
    <row r="13576" spans="1:1" x14ac:dyDescent="0.25">
      <c r="A13576" s="56">
        <v>42796</v>
      </c>
    </row>
    <row r="13577" spans="1:1" x14ac:dyDescent="0.25">
      <c r="A13577" s="56">
        <v>42797</v>
      </c>
    </row>
    <row r="13578" spans="1:1" x14ac:dyDescent="0.25">
      <c r="A13578" s="56">
        <v>42798</v>
      </c>
    </row>
    <row r="13579" spans="1:1" x14ac:dyDescent="0.25">
      <c r="A13579" s="56">
        <v>42799</v>
      </c>
    </row>
    <row r="13580" spans="1:1" x14ac:dyDescent="0.25">
      <c r="A13580" s="56">
        <v>42800</v>
      </c>
    </row>
    <row r="13581" spans="1:1" x14ac:dyDescent="0.25">
      <c r="A13581" s="56">
        <v>42801</v>
      </c>
    </row>
    <row r="13582" spans="1:1" x14ac:dyDescent="0.25">
      <c r="A13582" s="56">
        <v>42802</v>
      </c>
    </row>
    <row r="13583" spans="1:1" x14ac:dyDescent="0.25">
      <c r="A13583" s="56">
        <v>42803</v>
      </c>
    </row>
    <row r="13584" spans="1:1" x14ac:dyDescent="0.25">
      <c r="A13584" s="56">
        <v>42804</v>
      </c>
    </row>
    <row r="13585" spans="1:1" x14ac:dyDescent="0.25">
      <c r="A13585" s="56">
        <v>42805</v>
      </c>
    </row>
    <row r="13586" spans="1:1" x14ac:dyDescent="0.25">
      <c r="A13586" s="56">
        <v>42806</v>
      </c>
    </row>
    <row r="13587" spans="1:1" x14ac:dyDescent="0.25">
      <c r="A13587" s="56">
        <v>42807</v>
      </c>
    </row>
    <row r="13588" spans="1:1" x14ac:dyDescent="0.25">
      <c r="A13588" s="56">
        <v>42808</v>
      </c>
    </row>
    <row r="13589" spans="1:1" x14ac:dyDescent="0.25">
      <c r="A13589" s="56">
        <v>42809</v>
      </c>
    </row>
    <row r="13590" spans="1:1" x14ac:dyDescent="0.25">
      <c r="A13590" s="56">
        <v>42810</v>
      </c>
    </row>
    <row r="13591" spans="1:1" x14ac:dyDescent="0.25">
      <c r="A13591" s="56">
        <v>42811</v>
      </c>
    </row>
    <row r="13592" spans="1:1" x14ac:dyDescent="0.25">
      <c r="A13592" s="56">
        <v>42812</v>
      </c>
    </row>
    <row r="13593" spans="1:1" x14ac:dyDescent="0.25">
      <c r="A13593" s="56">
        <v>42813</v>
      </c>
    </row>
    <row r="13594" spans="1:1" x14ac:dyDescent="0.25">
      <c r="A13594" s="56">
        <v>42814</v>
      </c>
    </row>
    <row r="13595" spans="1:1" x14ac:dyDescent="0.25">
      <c r="A13595" s="56">
        <v>42815</v>
      </c>
    </row>
    <row r="13596" spans="1:1" x14ac:dyDescent="0.25">
      <c r="A13596" s="56">
        <v>42816</v>
      </c>
    </row>
    <row r="13597" spans="1:1" x14ac:dyDescent="0.25">
      <c r="A13597" s="56">
        <v>42817</v>
      </c>
    </row>
    <row r="13598" spans="1:1" x14ac:dyDescent="0.25">
      <c r="A13598" s="56">
        <v>42818</v>
      </c>
    </row>
    <row r="13599" spans="1:1" x14ac:dyDescent="0.25">
      <c r="A13599" s="56">
        <v>42819</v>
      </c>
    </row>
    <row r="13600" spans="1:1" x14ac:dyDescent="0.25">
      <c r="A13600" s="56">
        <v>42820</v>
      </c>
    </row>
    <row r="13601" spans="1:1" x14ac:dyDescent="0.25">
      <c r="A13601" s="56">
        <v>42821</v>
      </c>
    </row>
    <row r="13602" spans="1:1" x14ac:dyDescent="0.25">
      <c r="A13602" s="56">
        <v>42822</v>
      </c>
    </row>
    <row r="13603" spans="1:1" x14ac:dyDescent="0.25">
      <c r="A13603" s="56">
        <v>42823</v>
      </c>
    </row>
    <row r="13604" spans="1:1" x14ac:dyDescent="0.25">
      <c r="A13604" s="56">
        <v>42824</v>
      </c>
    </row>
    <row r="13605" spans="1:1" x14ac:dyDescent="0.25">
      <c r="A13605" s="56">
        <v>42825</v>
      </c>
    </row>
    <row r="13606" spans="1:1" x14ac:dyDescent="0.25">
      <c r="A13606" s="56">
        <v>42826</v>
      </c>
    </row>
    <row r="13607" spans="1:1" x14ac:dyDescent="0.25">
      <c r="A13607" s="56">
        <v>42827</v>
      </c>
    </row>
    <row r="13608" spans="1:1" x14ac:dyDescent="0.25">
      <c r="A13608" s="56">
        <v>42828</v>
      </c>
    </row>
    <row r="13609" spans="1:1" x14ac:dyDescent="0.25">
      <c r="A13609" s="56">
        <v>42829</v>
      </c>
    </row>
    <row r="13610" spans="1:1" x14ac:dyDescent="0.25">
      <c r="A13610" s="56">
        <v>42830</v>
      </c>
    </row>
    <row r="13611" spans="1:1" x14ac:dyDescent="0.25">
      <c r="A13611" s="56">
        <v>42831</v>
      </c>
    </row>
    <row r="13612" spans="1:1" x14ac:dyDescent="0.25">
      <c r="A13612" s="56">
        <v>42832</v>
      </c>
    </row>
    <row r="13613" spans="1:1" x14ac:dyDescent="0.25">
      <c r="A13613" s="56">
        <v>42833</v>
      </c>
    </row>
    <row r="13614" spans="1:1" x14ac:dyDescent="0.25">
      <c r="A13614" s="56">
        <v>42834</v>
      </c>
    </row>
    <row r="13615" spans="1:1" x14ac:dyDescent="0.25">
      <c r="A13615" s="56">
        <v>42835</v>
      </c>
    </row>
    <row r="13616" spans="1:1" x14ac:dyDescent="0.25">
      <c r="A13616" s="56">
        <v>42836</v>
      </c>
    </row>
    <row r="13617" spans="1:1" x14ac:dyDescent="0.25">
      <c r="A13617" s="56">
        <v>42837</v>
      </c>
    </row>
    <row r="13618" spans="1:1" x14ac:dyDescent="0.25">
      <c r="A13618" s="56">
        <v>42838</v>
      </c>
    </row>
    <row r="13619" spans="1:1" x14ac:dyDescent="0.25">
      <c r="A13619" s="56">
        <v>42839</v>
      </c>
    </row>
    <row r="13620" spans="1:1" x14ac:dyDescent="0.25">
      <c r="A13620" s="56">
        <v>42840</v>
      </c>
    </row>
    <row r="13621" spans="1:1" x14ac:dyDescent="0.25">
      <c r="A13621" s="56">
        <v>42841</v>
      </c>
    </row>
    <row r="13622" spans="1:1" x14ac:dyDescent="0.25">
      <c r="A13622" s="56">
        <v>42842</v>
      </c>
    </row>
    <row r="13623" spans="1:1" x14ac:dyDescent="0.25">
      <c r="A13623" s="56">
        <v>42843</v>
      </c>
    </row>
    <row r="13624" spans="1:1" x14ac:dyDescent="0.25">
      <c r="A13624" s="56">
        <v>42844</v>
      </c>
    </row>
    <row r="13625" spans="1:1" x14ac:dyDescent="0.25">
      <c r="A13625" s="56">
        <v>42845</v>
      </c>
    </row>
    <row r="13626" spans="1:1" x14ac:dyDescent="0.25">
      <c r="A13626" s="56">
        <v>42846</v>
      </c>
    </row>
    <row r="13627" spans="1:1" x14ac:dyDescent="0.25">
      <c r="A13627" s="56">
        <v>42847</v>
      </c>
    </row>
    <row r="13628" spans="1:1" x14ac:dyDescent="0.25">
      <c r="A13628" s="56">
        <v>42848</v>
      </c>
    </row>
    <row r="13629" spans="1:1" x14ac:dyDescent="0.25">
      <c r="A13629" s="56">
        <v>42849</v>
      </c>
    </row>
    <row r="13630" spans="1:1" x14ac:dyDescent="0.25">
      <c r="A13630" s="56">
        <v>42850</v>
      </c>
    </row>
    <row r="13631" spans="1:1" x14ac:dyDescent="0.25">
      <c r="A13631" s="56">
        <v>42851</v>
      </c>
    </row>
    <row r="13632" spans="1:1" x14ac:dyDescent="0.25">
      <c r="A13632" s="56">
        <v>42852</v>
      </c>
    </row>
    <row r="13633" spans="1:1" x14ac:dyDescent="0.25">
      <c r="A13633" s="56">
        <v>42853</v>
      </c>
    </row>
    <row r="13634" spans="1:1" x14ac:dyDescent="0.25">
      <c r="A13634" s="56">
        <v>42854</v>
      </c>
    </row>
    <row r="13635" spans="1:1" x14ac:dyDescent="0.25">
      <c r="A13635" s="56">
        <v>42855</v>
      </c>
    </row>
    <row r="13636" spans="1:1" x14ac:dyDescent="0.25">
      <c r="A13636" s="56">
        <v>42856</v>
      </c>
    </row>
    <row r="13637" spans="1:1" x14ac:dyDescent="0.25">
      <c r="A13637" s="56">
        <v>42857</v>
      </c>
    </row>
    <row r="13638" spans="1:1" x14ac:dyDescent="0.25">
      <c r="A13638" s="56">
        <v>42858</v>
      </c>
    </row>
    <row r="13639" spans="1:1" x14ac:dyDescent="0.25">
      <c r="A13639" s="56">
        <v>42859</v>
      </c>
    </row>
    <row r="13640" spans="1:1" x14ac:dyDescent="0.25">
      <c r="A13640" s="56">
        <v>42860</v>
      </c>
    </row>
    <row r="13641" spans="1:1" x14ac:dyDescent="0.25">
      <c r="A13641" s="56">
        <v>42861</v>
      </c>
    </row>
    <row r="13642" spans="1:1" x14ac:dyDescent="0.25">
      <c r="A13642" s="56">
        <v>42862</v>
      </c>
    </row>
    <row r="13643" spans="1:1" x14ac:dyDescent="0.25">
      <c r="A13643" s="56">
        <v>42863</v>
      </c>
    </row>
    <row r="13644" spans="1:1" x14ac:dyDescent="0.25">
      <c r="A13644" s="56">
        <v>42864</v>
      </c>
    </row>
    <row r="13645" spans="1:1" x14ac:dyDescent="0.25">
      <c r="A13645" s="56">
        <v>42865</v>
      </c>
    </row>
    <row r="13646" spans="1:1" x14ac:dyDescent="0.25">
      <c r="A13646" s="56">
        <v>42866</v>
      </c>
    </row>
    <row r="13647" spans="1:1" x14ac:dyDescent="0.25">
      <c r="A13647" s="56">
        <v>42867</v>
      </c>
    </row>
    <row r="13648" spans="1:1" x14ac:dyDescent="0.25">
      <c r="A13648" s="56">
        <v>42868</v>
      </c>
    </row>
    <row r="13649" spans="1:1" x14ac:dyDescent="0.25">
      <c r="A13649" s="56">
        <v>42869</v>
      </c>
    </row>
    <row r="13650" spans="1:1" x14ac:dyDescent="0.25">
      <c r="A13650" s="56">
        <v>42870</v>
      </c>
    </row>
    <row r="13651" spans="1:1" x14ac:dyDescent="0.25">
      <c r="A13651" s="56">
        <v>42871</v>
      </c>
    </row>
    <row r="13652" spans="1:1" x14ac:dyDescent="0.25">
      <c r="A13652" s="56">
        <v>42872</v>
      </c>
    </row>
    <row r="13653" spans="1:1" x14ac:dyDescent="0.25">
      <c r="A13653" s="56">
        <v>42873</v>
      </c>
    </row>
    <row r="13654" spans="1:1" x14ac:dyDescent="0.25">
      <c r="A13654" s="56">
        <v>42874</v>
      </c>
    </row>
    <row r="13655" spans="1:1" x14ac:dyDescent="0.25">
      <c r="A13655" s="56">
        <v>42875</v>
      </c>
    </row>
    <row r="13656" spans="1:1" x14ac:dyDescent="0.25">
      <c r="A13656" s="56">
        <v>42876</v>
      </c>
    </row>
    <row r="13657" spans="1:1" x14ac:dyDescent="0.25">
      <c r="A13657" s="56">
        <v>42877</v>
      </c>
    </row>
    <row r="13658" spans="1:1" x14ac:dyDescent="0.25">
      <c r="A13658" s="56">
        <v>42878</v>
      </c>
    </row>
    <row r="13659" spans="1:1" x14ac:dyDescent="0.25">
      <c r="A13659" s="56">
        <v>42879</v>
      </c>
    </row>
    <row r="13660" spans="1:1" x14ac:dyDescent="0.25">
      <c r="A13660" s="56">
        <v>42880</v>
      </c>
    </row>
    <row r="13661" spans="1:1" x14ac:dyDescent="0.25">
      <c r="A13661" s="56">
        <v>42881</v>
      </c>
    </row>
    <row r="13662" spans="1:1" x14ac:dyDescent="0.25">
      <c r="A13662" s="56">
        <v>42882</v>
      </c>
    </row>
    <row r="13663" spans="1:1" x14ac:dyDescent="0.25">
      <c r="A13663" s="56">
        <v>42883</v>
      </c>
    </row>
    <row r="13664" spans="1:1" x14ac:dyDescent="0.25">
      <c r="A13664" s="56">
        <v>42884</v>
      </c>
    </row>
    <row r="13665" spans="1:1" x14ac:dyDescent="0.25">
      <c r="A13665" s="56">
        <v>42885</v>
      </c>
    </row>
    <row r="13666" spans="1:1" x14ac:dyDescent="0.25">
      <c r="A13666" s="56">
        <v>42886</v>
      </c>
    </row>
    <row r="13667" spans="1:1" x14ac:dyDescent="0.25">
      <c r="A13667" s="56">
        <v>42887</v>
      </c>
    </row>
    <row r="13668" spans="1:1" x14ac:dyDescent="0.25">
      <c r="A13668" s="56">
        <v>42888</v>
      </c>
    </row>
    <row r="13669" spans="1:1" x14ac:dyDescent="0.25">
      <c r="A13669" s="56">
        <v>42889</v>
      </c>
    </row>
    <row r="13670" spans="1:1" x14ac:dyDescent="0.25">
      <c r="A13670" s="56">
        <v>42890</v>
      </c>
    </row>
    <row r="13671" spans="1:1" x14ac:dyDescent="0.25">
      <c r="A13671" s="56">
        <v>42891</v>
      </c>
    </row>
    <row r="13672" spans="1:1" x14ac:dyDescent="0.25">
      <c r="A13672" s="56">
        <v>42892</v>
      </c>
    </row>
    <row r="13673" spans="1:1" x14ac:dyDescent="0.25">
      <c r="A13673" s="56">
        <v>42893</v>
      </c>
    </row>
    <row r="13674" spans="1:1" x14ac:dyDescent="0.25">
      <c r="A13674" s="56">
        <v>42894</v>
      </c>
    </row>
    <row r="13675" spans="1:1" x14ac:dyDescent="0.25">
      <c r="A13675" s="56">
        <v>42895</v>
      </c>
    </row>
    <row r="13676" spans="1:1" x14ac:dyDescent="0.25">
      <c r="A13676" s="56">
        <v>42896</v>
      </c>
    </row>
    <row r="13677" spans="1:1" x14ac:dyDescent="0.25">
      <c r="A13677" s="56">
        <v>42897</v>
      </c>
    </row>
    <row r="13678" spans="1:1" x14ac:dyDescent="0.25">
      <c r="A13678" s="56">
        <v>42898</v>
      </c>
    </row>
    <row r="13679" spans="1:1" x14ac:dyDescent="0.25">
      <c r="A13679" s="56">
        <v>42899</v>
      </c>
    </row>
    <row r="13680" spans="1:1" x14ac:dyDescent="0.25">
      <c r="A13680" s="56">
        <v>42900</v>
      </c>
    </row>
    <row r="13681" spans="1:1" x14ac:dyDescent="0.25">
      <c r="A13681" s="56">
        <v>42901</v>
      </c>
    </row>
    <row r="13682" spans="1:1" x14ac:dyDescent="0.25">
      <c r="A13682" s="56">
        <v>42902</v>
      </c>
    </row>
    <row r="13683" spans="1:1" x14ac:dyDescent="0.25">
      <c r="A13683" s="56">
        <v>42903</v>
      </c>
    </row>
    <row r="13684" spans="1:1" x14ac:dyDescent="0.25">
      <c r="A13684" s="56">
        <v>42904</v>
      </c>
    </row>
    <row r="13685" spans="1:1" x14ac:dyDescent="0.25">
      <c r="A13685" s="56">
        <v>42905</v>
      </c>
    </row>
    <row r="13686" spans="1:1" x14ac:dyDescent="0.25">
      <c r="A13686" s="56">
        <v>42906</v>
      </c>
    </row>
    <row r="13687" spans="1:1" x14ac:dyDescent="0.25">
      <c r="A13687" s="56">
        <v>42907</v>
      </c>
    </row>
    <row r="13688" spans="1:1" x14ac:dyDescent="0.25">
      <c r="A13688" s="56">
        <v>42908</v>
      </c>
    </row>
    <row r="13689" spans="1:1" x14ac:dyDescent="0.25">
      <c r="A13689" s="56">
        <v>42909</v>
      </c>
    </row>
    <row r="13690" spans="1:1" x14ac:dyDescent="0.25">
      <c r="A13690" s="56">
        <v>42910</v>
      </c>
    </row>
    <row r="13691" spans="1:1" x14ac:dyDescent="0.25">
      <c r="A13691" s="56">
        <v>42911</v>
      </c>
    </row>
    <row r="13692" spans="1:1" x14ac:dyDescent="0.25">
      <c r="A13692" s="56">
        <v>42912</v>
      </c>
    </row>
    <row r="13693" spans="1:1" x14ac:dyDescent="0.25">
      <c r="A13693" s="56">
        <v>42913</v>
      </c>
    </row>
    <row r="13694" spans="1:1" x14ac:dyDescent="0.25">
      <c r="A13694" s="56">
        <v>42914</v>
      </c>
    </row>
    <row r="13695" spans="1:1" x14ac:dyDescent="0.25">
      <c r="A13695" s="56">
        <v>42915</v>
      </c>
    </row>
    <row r="13696" spans="1:1" x14ac:dyDescent="0.25">
      <c r="A13696" s="56">
        <v>42916</v>
      </c>
    </row>
    <row r="13697" spans="1:1" x14ac:dyDescent="0.25">
      <c r="A13697" s="56">
        <v>42917</v>
      </c>
    </row>
    <row r="13698" spans="1:1" x14ac:dyDescent="0.25">
      <c r="A13698" s="56">
        <v>42918</v>
      </c>
    </row>
    <row r="13699" spans="1:1" x14ac:dyDescent="0.25">
      <c r="A13699" s="56">
        <v>42919</v>
      </c>
    </row>
    <row r="13700" spans="1:1" x14ac:dyDescent="0.25">
      <c r="A13700" s="56">
        <v>42920</v>
      </c>
    </row>
    <row r="13701" spans="1:1" x14ac:dyDescent="0.25">
      <c r="A13701" s="56">
        <v>42921</v>
      </c>
    </row>
    <row r="13702" spans="1:1" x14ac:dyDescent="0.25">
      <c r="A13702" s="56">
        <v>42922</v>
      </c>
    </row>
    <row r="13703" spans="1:1" x14ac:dyDescent="0.25">
      <c r="A13703" s="56">
        <v>42923</v>
      </c>
    </row>
    <row r="13704" spans="1:1" x14ac:dyDescent="0.25">
      <c r="A13704" s="56">
        <v>42924</v>
      </c>
    </row>
    <row r="13705" spans="1:1" x14ac:dyDescent="0.25">
      <c r="A13705" s="56">
        <v>42925</v>
      </c>
    </row>
    <row r="13706" spans="1:1" x14ac:dyDescent="0.25">
      <c r="A13706" s="56">
        <v>42926</v>
      </c>
    </row>
    <row r="13707" spans="1:1" x14ac:dyDescent="0.25">
      <c r="A13707" s="56">
        <v>42927</v>
      </c>
    </row>
    <row r="13708" spans="1:1" x14ac:dyDescent="0.25">
      <c r="A13708" s="56">
        <v>42928</v>
      </c>
    </row>
    <row r="13709" spans="1:1" x14ac:dyDescent="0.25">
      <c r="A13709" s="56">
        <v>42929</v>
      </c>
    </row>
    <row r="13710" spans="1:1" x14ac:dyDescent="0.25">
      <c r="A13710" s="56">
        <v>42930</v>
      </c>
    </row>
    <row r="13711" spans="1:1" x14ac:dyDescent="0.25">
      <c r="A13711" s="56">
        <v>42931</v>
      </c>
    </row>
    <row r="13712" spans="1:1" x14ac:dyDescent="0.25">
      <c r="A13712" s="56">
        <v>42932</v>
      </c>
    </row>
    <row r="13713" spans="1:1" x14ac:dyDescent="0.25">
      <c r="A13713" s="56">
        <v>42933</v>
      </c>
    </row>
    <row r="13714" spans="1:1" x14ac:dyDescent="0.25">
      <c r="A13714" s="56">
        <v>42934</v>
      </c>
    </row>
    <row r="13715" spans="1:1" x14ac:dyDescent="0.25">
      <c r="A13715" s="56">
        <v>42935</v>
      </c>
    </row>
    <row r="13716" spans="1:1" x14ac:dyDescent="0.25">
      <c r="A13716" s="56">
        <v>42936</v>
      </c>
    </row>
    <row r="13717" spans="1:1" x14ac:dyDescent="0.25">
      <c r="A13717" s="56">
        <v>42937</v>
      </c>
    </row>
    <row r="13718" spans="1:1" x14ac:dyDescent="0.25">
      <c r="A13718" s="56">
        <v>42938</v>
      </c>
    </row>
    <row r="13719" spans="1:1" x14ac:dyDescent="0.25">
      <c r="A13719" s="56">
        <v>42939</v>
      </c>
    </row>
    <row r="13720" spans="1:1" x14ac:dyDescent="0.25">
      <c r="A13720" s="56">
        <v>42940</v>
      </c>
    </row>
    <row r="13721" spans="1:1" x14ac:dyDescent="0.25">
      <c r="A13721" s="56">
        <v>42941</v>
      </c>
    </row>
    <row r="13722" spans="1:1" x14ac:dyDescent="0.25">
      <c r="A13722" s="56">
        <v>42942</v>
      </c>
    </row>
    <row r="13723" spans="1:1" x14ac:dyDescent="0.25">
      <c r="A13723" s="56">
        <v>42943</v>
      </c>
    </row>
    <row r="13724" spans="1:1" x14ac:dyDescent="0.25">
      <c r="A13724" s="56">
        <v>42944</v>
      </c>
    </row>
    <row r="13725" spans="1:1" x14ac:dyDescent="0.25">
      <c r="A13725" s="56">
        <v>42945</v>
      </c>
    </row>
    <row r="13726" spans="1:1" x14ac:dyDescent="0.25">
      <c r="A13726" s="56">
        <v>42946</v>
      </c>
    </row>
    <row r="13727" spans="1:1" x14ac:dyDescent="0.25">
      <c r="A13727" s="56">
        <v>42947</v>
      </c>
    </row>
    <row r="13728" spans="1:1" x14ac:dyDescent="0.25">
      <c r="A13728" s="56">
        <v>42948</v>
      </c>
    </row>
    <row r="13729" spans="1:1" x14ac:dyDescent="0.25">
      <c r="A13729" s="56">
        <v>42949</v>
      </c>
    </row>
    <row r="13730" spans="1:1" x14ac:dyDescent="0.25">
      <c r="A13730" s="56">
        <v>42950</v>
      </c>
    </row>
    <row r="13731" spans="1:1" x14ac:dyDescent="0.25">
      <c r="A13731" s="56">
        <v>42951</v>
      </c>
    </row>
    <row r="13732" spans="1:1" x14ac:dyDescent="0.25">
      <c r="A13732" s="56">
        <v>42952</v>
      </c>
    </row>
    <row r="13733" spans="1:1" x14ac:dyDescent="0.25">
      <c r="A13733" s="56">
        <v>42953</v>
      </c>
    </row>
    <row r="13734" spans="1:1" x14ac:dyDescent="0.25">
      <c r="A13734" s="56">
        <v>42954</v>
      </c>
    </row>
    <row r="13735" spans="1:1" x14ac:dyDescent="0.25">
      <c r="A13735" s="56">
        <v>42955</v>
      </c>
    </row>
    <row r="13736" spans="1:1" x14ac:dyDescent="0.25">
      <c r="A13736" s="56">
        <v>42956</v>
      </c>
    </row>
    <row r="13737" spans="1:1" x14ac:dyDescent="0.25">
      <c r="A13737" s="56">
        <v>42957</v>
      </c>
    </row>
    <row r="13738" spans="1:1" x14ac:dyDescent="0.25">
      <c r="A13738" s="56">
        <v>42958</v>
      </c>
    </row>
    <row r="13739" spans="1:1" x14ac:dyDescent="0.25">
      <c r="A13739" s="56">
        <v>42959</v>
      </c>
    </row>
    <row r="13740" spans="1:1" x14ac:dyDescent="0.25">
      <c r="A13740" s="56">
        <v>42960</v>
      </c>
    </row>
    <row r="13741" spans="1:1" x14ac:dyDescent="0.25">
      <c r="A13741" s="56">
        <v>42961</v>
      </c>
    </row>
    <row r="13742" spans="1:1" x14ac:dyDescent="0.25">
      <c r="A13742" s="56">
        <v>42962</v>
      </c>
    </row>
    <row r="13743" spans="1:1" x14ac:dyDescent="0.25">
      <c r="A13743" s="56">
        <v>42963</v>
      </c>
    </row>
    <row r="13744" spans="1:1" x14ac:dyDescent="0.25">
      <c r="A13744" s="56">
        <v>42964</v>
      </c>
    </row>
    <row r="13745" spans="1:1" x14ac:dyDescent="0.25">
      <c r="A13745" s="56">
        <v>42965</v>
      </c>
    </row>
    <row r="13746" spans="1:1" x14ac:dyDescent="0.25">
      <c r="A13746" s="56">
        <v>42966</v>
      </c>
    </row>
    <row r="13747" spans="1:1" x14ac:dyDescent="0.25">
      <c r="A13747" s="56">
        <v>42967</v>
      </c>
    </row>
    <row r="13748" spans="1:1" x14ac:dyDescent="0.25">
      <c r="A13748" s="56">
        <v>42968</v>
      </c>
    </row>
    <row r="13749" spans="1:1" x14ac:dyDescent="0.25">
      <c r="A13749" s="56">
        <v>42969</v>
      </c>
    </row>
    <row r="13750" spans="1:1" x14ac:dyDescent="0.25">
      <c r="A13750" s="56">
        <v>42970</v>
      </c>
    </row>
    <row r="13751" spans="1:1" x14ac:dyDescent="0.25">
      <c r="A13751" s="56">
        <v>42971</v>
      </c>
    </row>
    <row r="13752" spans="1:1" x14ac:dyDescent="0.25">
      <c r="A13752" s="56">
        <v>42972</v>
      </c>
    </row>
    <row r="13753" spans="1:1" x14ac:dyDescent="0.25">
      <c r="A13753" s="56">
        <v>42973</v>
      </c>
    </row>
    <row r="13754" spans="1:1" x14ac:dyDescent="0.25">
      <c r="A13754" s="56">
        <v>42974</v>
      </c>
    </row>
    <row r="13755" spans="1:1" x14ac:dyDescent="0.25">
      <c r="A13755" s="56">
        <v>42975</v>
      </c>
    </row>
    <row r="13756" spans="1:1" x14ac:dyDescent="0.25">
      <c r="A13756" s="56">
        <v>42976</v>
      </c>
    </row>
    <row r="13757" spans="1:1" x14ac:dyDescent="0.25">
      <c r="A13757" s="56">
        <v>42977</v>
      </c>
    </row>
    <row r="13758" spans="1:1" x14ac:dyDescent="0.25">
      <c r="A13758" s="56">
        <v>42978</v>
      </c>
    </row>
    <row r="13759" spans="1:1" x14ac:dyDescent="0.25">
      <c r="A13759" s="56">
        <v>42979</v>
      </c>
    </row>
    <row r="13760" spans="1:1" x14ac:dyDescent="0.25">
      <c r="A13760" s="56">
        <v>42980</v>
      </c>
    </row>
    <row r="13761" spans="1:1" x14ac:dyDescent="0.25">
      <c r="A13761" s="56">
        <v>42981</v>
      </c>
    </row>
    <row r="13762" spans="1:1" x14ac:dyDescent="0.25">
      <c r="A13762" s="56">
        <v>42982</v>
      </c>
    </row>
    <row r="13763" spans="1:1" x14ac:dyDescent="0.25">
      <c r="A13763" s="56">
        <v>42983</v>
      </c>
    </row>
    <row r="13764" spans="1:1" x14ac:dyDescent="0.25">
      <c r="A13764" s="56">
        <v>42984</v>
      </c>
    </row>
    <row r="13765" spans="1:1" x14ac:dyDescent="0.25">
      <c r="A13765" s="56">
        <v>42985</v>
      </c>
    </row>
    <row r="13766" spans="1:1" x14ac:dyDescent="0.25">
      <c r="A13766" s="56">
        <v>42986</v>
      </c>
    </row>
    <row r="13767" spans="1:1" x14ac:dyDescent="0.25">
      <c r="A13767" s="56">
        <v>42987</v>
      </c>
    </row>
    <row r="13768" spans="1:1" x14ac:dyDescent="0.25">
      <c r="A13768" s="56">
        <v>42988</v>
      </c>
    </row>
    <row r="13769" spans="1:1" x14ac:dyDescent="0.25">
      <c r="A13769" s="56">
        <v>42989</v>
      </c>
    </row>
    <row r="13770" spans="1:1" x14ac:dyDescent="0.25">
      <c r="A13770" s="56">
        <v>42990</v>
      </c>
    </row>
    <row r="13771" spans="1:1" x14ac:dyDescent="0.25">
      <c r="A13771" s="56">
        <v>42991</v>
      </c>
    </row>
    <row r="13772" spans="1:1" x14ac:dyDescent="0.25">
      <c r="A13772" s="56">
        <v>42992</v>
      </c>
    </row>
    <row r="13773" spans="1:1" x14ac:dyDescent="0.25">
      <c r="A13773" s="56">
        <v>42993</v>
      </c>
    </row>
    <row r="13774" spans="1:1" x14ac:dyDescent="0.25">
      <c r="A13774" s="56">
        <v>42994</v>
      </c>
    </row>
    <row r="13775" spans="1:1" x14ac:dyDescent="0.25">
      <c r="A13775" s="56">
        <v>42995</v>
      </c>
    </row>
    <row r="13776" spans="1:1" x14ac:dyDescent="0.25">
      <c r="A13776" s="56">
        <v>42996</v>
      </c>
    </row>
    <row r="13777" spans="1:1" x14ac:dyDescent="0.25">
      <c r="A13777" s="56">
        <v>42997</v>
      </c>
    </row>
    <row r="13778" spans="1:1" x14ac:dyDescent="0.25">
      <c r="A13778" s="56">
        <v>42998</v>
      </c>
    </row>
    <row r="13779" spans="1:1" x14ac:dyDescent="0.25">
      <c r="A13779" s="56">
        <v>42999</v>
      </c>
    </row>
    <row r="13780" spans="1:1" x14ac:dyDescent="0.25">
      <c r="A13780" s="56">
        <v>43000</v>
      </c>
    </row>
    <row r="13781" spans="1:1" x14ac:dyDescent="0.25">
      <c r="A13781" s="56">
        <v>43001</v>
      </c>
    </row>
    <row r="13782" spans="1:1" x14ac:dyDescent="0.25">
      <c r="A13782" s="56">
        <v>43002</v>
      </c>
    </row>
    <row r="13783" spans="1:1" x14ac:dyDescent="0.25">
      <c r="A13783" s="56">
        <v>43003</v>
      </c>
    </row>
    <row r="13784" spans="1:1" x14ac:dyDescent="0.25">
      <c r="A13784" s="56">
        <v>43004</v>
      </c>
    </row>
    <row r="13785" spans="1:1" x14ac:dyDescent="0.25">
      <c r="A13785" s="56">
        <v>43005</v>
      </c>
    </row>
    <row r="13786" spans="1:1" x14ac:dyDescent="0.25">
      <c r="A13786" s="56">
        <v>43006</v>
      </c>
    </row>
    <row r="13787" spans="1:1" x14ac:dyDescent="0.25">
      <c r="A13787" s="56">
        <v>43007</v>
      </c>
    </row>
    <row r="13788" spans="1:1" x14ac:dyDescent="0.25">
      <c r="A13788" s="56">
        <v>43008</v>
      </c>
    </row>
    <row r="13789" spans="1:1" x14ac:dyDescent="0.25">
      <c r="A13789" s="56">
        <v>43009</v>
      </c>
    </row>
    <row r="13790" spans="1:1" x14ac:dyDescent="0.25">
      <c r="A13790" s="56">
        <v>43010</v>
      </c>
    </row>
    <row r="13791" spans="1:1" x14ac:dyDescent="0.25">
      <c r="A13791" s="56">
        <v>43011</v>
      </c>
    </row>
    <row r="13792" spans="1:1" x14ac:dyDescent="0.25">
      <c r="A13792" s="56">
        <v>43012</v>
      </c>
    </row>
    <row r="13793" spans="1:1" x14ac:dyDescent="0.25">
      <c r="A13793" s="56">
        <v>43013</v>
      </c>
    </row>
    <row r="13794" spans="1:1" x14ac:dyDescent="0.25">
      <c r="A13794" s="56">
        <v>43014</v>
      </c>
    </row>
    <row r="13795" spans="1:1" x14ac:dyDescent="0.25">
      <c r="A13795" s="56">
        <v>43015</v>
      </c>
    </row>
    <row r="13796" spans="1:1" x14ac:dyDescent="0.25">
      <c r="A13796" s="56">
        <v>43016</v>
      </c>
    </row>
    <row r="13797" spans="1:1" x14ac:dyDescent="0.25">
      <c r="A13797" s="56">
        <v>43017</v>
      </c>
    </row>
    <row r="13798" spans="1:1" x14ac:dyDescent="0.25">
      <c r="A13798" s="56">
        <v>43018</v>
      </c>
    </row>
    <row r="13799" spans="1:1" x14ac:dyDescent="0.25">
      <c r="A13799" s="56">
        <v>43019</v>
      </c>
    </row>
    <row r="13800" spans="1:1" x14ac:dyDescent="0.25">
      <c r="A13800" s="56">
        <v>43020</v>
      </c>
    </row>
    <row r="13801" spans="1:1" x14ac:dyDescent="0.25">
      <c r="A13801" s="56">
        <v>43021</v>
      </c>
    </row>
    <row r="13802" spans="1:1" x14ac:dyDescent="0.25">
      <c r="A13802" s="56">
        <v>43022</v>
      </c>
    </row>
    <row r="13803" spans="1:1" x14ac:dyDescent="0.25">
      <c r="A13803" s="56">
        <v>43023</v>
      </c>
    </row>
    <row r="13804" spans="1:1" x14ac:dyDescent="0.25">
      <c r="A13804" s="56">
        <v>43024</v>
      </c>
    </row>
    <row r="13805" spans="1:1" x14ac:dyDescent="0.25">
      <c r="A13805" s="56">
        <v>43025</v>
      </c>
    </row>
    <row r="13806" spans="1:1" x14ac:dyDescent="0.25">
      <c r="A13806" s="56">
        <v>43026</v>
      </c>
    </row>
    <row r="13807" spans="1:1" x14ac:dyDescent="0.25">
      <c r="A13807" s="56">
        <v>43027</v>
      </c>
    </row>
    <row r="13808" spans="1:1" x14ac:dyDescent="0.25">
      <c r="A13808" s="56">
        <v>43028</v>
      </c>
    </row>
    <row r="13809" spans="1:1" x14ac:dyDescent="0.25">
      <c r="A13809" s="56">
        <v>43029</v>
      </c>
    </row>
    <row r="13810" spans="1:1" x14ac:dyDescent="0.25">
      <c r="A13810" s="56">
        <v>43030</v>
      </c>
    </row>
    <row r="13811" spans="1:1" x14ac:dyDescent="0.25">
      <c r="A13811" s="56">
        <v>43031</v>
      </c>
    </row>
    <row r="13812" spans="1:1" x14ac:dyDescent="0.25">
      <c r="A13812" s="56">
        <v>43032</v>
      </c>
    </row>
    <row r="13813" spans="1:1" x14ac:dyDescent="0.25">
      <c r="A13813" s="56">
        <v>43033</v>
      </c>
    </row>
    <row r="13814" spans="1:1" x14ac:dyDescent="0.25">
      <c r="A13814" s="56">
        <v>43034</v>
      </c>
    </row>
    <row r="13815" spans="1:1" x14ac:dyDescent="0.25">
      <c r="A13815" s="56">
        <v>43035</v>
      </c>
    </row>
    <row r="13816" spans="1:1" x14ac:dyDescent="0.25">
      <c r="A13816" s="56">
        <v>43036</v>
      </c>
    </row>
    <row r="13817" spans="1:1" x14ac:dyDescent="0.25">
      <c r="A13817" s="56">
        <v>43037</v>
      </c>
    </row>
    <row r="13818" spans="1:1" x14ac:dyDescent="0.25">
      <c r="A13818" s="56">
        <v>43038</v>
      </c>
    </row>
    <row r="13819" spans="1:1" x14ac:dyDescent="0.25">
      <c r="A13819" s="56">
        <v>43039</v>
      </c>
    </row>
    <row r="13820" spans="1:1" x14ac:dyDescent="0.25">
      <c r="A13820" s="56">
        <v>43040</v>
      </c>
    </row>
    <row r="13821" spans="1:1" x14ac:dyDescent="0.25">
      <c r="A13821" s="56">
        <v>43041</v>
      </c>
    </row>
    <row r="13822" spans="1:1" x14ac:dyDescent="0.25">
      <c r="A13822" s="56">
        <v>43042</v>
      </c>
    </row>
    <row r="13823" spans="1:1" x14ac:dyDescent="0.25">
      <c r="A13823" s="56">
        <v>43043</v>
      </c>
    </row>
    <row r="13824" spans="1:1" x14ac:dyDescent="0.25">
      <c r="A13824" s="56">
        <v>43044</v>
      </c>
    </row>
    <row r="13825" spans="1:1" x14ac:dyDescent="0.25">
      <c r="A13825" s="56">
        <v>43045</v>
      </c>
    </row>
    <row r="13826" spans="1:1" x14ac:dyDescent="0.25">
      <c r="A13826" s="56">
        <v>43046</v>
      </c>
    </row>
    <row r="13827" spans="1:1" x14ac:dyDescent="0.25">
      <c r="A13827" s="56">
        <v>43047</v>
      </c>
    </row>
    <row r="13828" spans="1:1" x14ac:dyDescent="0.25">
      <c r="A13828" s="56">
        <v>43048</v>
      </c>
    </row>
    <row r="13829" spans="1:1" x14ac:dyDescent="0.25">
      <c r="A13829" s="56">
        <v>43049</v>
      </c>
    </row>
    <row r="13830" spans="1:1" x14ac:dyDescent="0.25">
      <c r="A13830" s="56">
        <v>43050</v>
      </c>
    </row>
    <row r="13831" spans="1:1" x14ac:dyDescent="0.25">
      <c r="A13831" s="56">
        <v>43051</v>
      </c>
    </row>
    <row r="13832" spans="1:1" x14ac:dyDescent="0.25">
      <c r="A13832" s="56">
        <v>43052</v>
      </c>
    </row>
    <row r="13833" spans="1:1" x14ac:dyDescent="0.25">
      <c r="A13833" s="56">
        <v>43053</v>
      </c>
    </row>
    <row r="13834" spans="1:1" x14ac:dyDescent="0.25">
      <c r="A13834" s="56">
        <v>43054</v>
      </c>
    </row>
    <row r="13835" spans="1:1" x14ac:dyDescent="0.25">
      <c r="A13835" s="56">
        <v>43055</v>
      </c>
    </row>
    <row r="13836" spans="1:1" x14ac:dyDescent="0.25">
      <c r="A13836" s="56">
        <v>43056</v>
      </c>
    </row>
    <row r="13837" spans="1:1" x14ac:dyDescent="0.25">
      <c r="A13837" s="56">
        <v>43057</v>
      </c>
    </row>
    <row r="13838" spans="1:1" x14ac:dyDescent="0.25">
      <c r="A13838" s="56">
        <v>43058</v>
      </c>
    </row>
    <row r="13839" spans="1:1" x14ac:dyDescent="0.25">
      <c r="A13839" s="56">
        <v>43059</v>
      </c>
    </row>
    <row r="13840" spans="1:1" x14ac:dyDescent="0.25">
      <c r="A13840" s="56">
        <v>43060</v>
      </c>
    </row>
    <row r="13841" spans="1:1" x14ac:dyDescent="0.25">
      <c r="A13841" s="56">
        <v>43061</v>
      </c>
    </row>
    <row r="13842" spans="1:1" x14ac:dyDescent="0.25">
      <c r="A13842" s="56">
        <v>43062</v>
      </c>
    </row>
    <row r="13843" spans="1:1" x14ac:dyDescent="0.25">
      <c r="A13843" s="56">
        <v>43063</v>
      </c>
    </row>
    <row r="13844" spans="1:1" x14ac:dyDescent="0.25">
      <c r="A13844" s="56">
        <v>43064</v>
      </c>
    </row>
    <row r="13845" spans="1:1" x14ac:dyDescent="0.25">
      <c r="A13845" s="56">
        <v>43065</v>
      </c>
    </row>
    <row r="13846" spans="1:1" x14ac:dyDescent="0.25">
      <c r="A13846" s="56">
        <v>43066</v>
      </c>
    </row>
    <row r="13847" spans="1:1" x14ac:dyDescent="0.25">
      <c r="A13847" s="56">
        <v>43067</v>
      </c>
    </row>
    <row r="13848" spans="1:1" x14ac:dyDescent="0.25">
      <c r="A13848" s="56">
        <v>43068</v>
      </c>
    </row>
    <row r="13849" spans="1:1" x14ac:dyDescent="0.25">
      <c r="A13849" s="56">
        <v>43069</v>
      </c>
    </row>
    <row r="13850" spans="1:1" x14ac:dyDescent="0.25">
      <c r="A13850" s="56">
        <v>43070</v>
      </c>
    </row>
    <row r="13851" spans="1:1" x14ac:dyDescent="0.25">
      <c r="A13851" s="56">
        <v>43071</v>
      </c>
    </row>
    <row r="13852" spans="1:1" x14ac:dyDescent="0.25">
      <c r="A13852" s="56">
        <v>43072</v>
      </c>
    </row>
    <row r="13853" spans="1:1" x14ac:dyDescent="0.25">
      <c r="A13853" s="56">
        <v>43073</v>
      </c>
    </row>
    <row r="13854" spans="1:1" x14ac:dyDescent="0.25">
      <c r="A13854" s="56">
        <v>43074</v>
      </c>
    </row>
    <row r="13855" spans="1:1" x14ac:dyDescent="0.25">
      <c r="A13855" s="56">
        <v>43075</v>
      </c>
    </row>
    <row r="13856" spans="1:1" x14ac:dyDescent="0.25">
      <c r="A13856" s="56">
        <v>43076</v>
      </c>
    </row>
    <row r="13857" spans="1:1" x14ac:dyDescent="0.25">
      <c r="A13857" s="56">
        <v>43077</v>
      </c>
    </row>
    <row r="13858" spans="1:1" x14ac:dyDescent="0.25">
      <c r="A13858" s="56">
        <v>43078</v>
      </c>
    </row>
    <row r="13859" spans="1:1" x14ac:dyDescent="0.25">
      <c r="A13859" s="56">
        <v>43079</v>
      </c>
    </row>
    <row r="13860" spans="1:1" x14ac:dyDescent="0.25">
      <c r="A13860" s="56">
        <v>43080</v>
      </c>
    </row>
    <row r="13861" spans="1:1" x14ac:dyDescent="0.25">
      <c r="A13861" s="56">
        <v>43081</v>
      </c>
    </row>
    <row r="13862" spans="1:1" x14ac:dyDescent="0.25">
      <c r="A13862" s="56">
        <v>43082</v>
      </c>
    </row>
    <row r="13863" spans="1:1" x14ac:dyDescent="0.25">
      <c r="A13863" s="56">
        <v>43083</v>
      </c>
    </row>
    <row r="13864" spans="1:1" x14ac:dyDescent="0.25">
      <c r="A13864" s="56">
        <v>43084</v>
      </c>
    </row>
    <row r="13865" spans="1:1" x14ac:dyDescent="0.25">
      <c r="A13865" s="56">
        <v>43085</v>
      </c>
    </row>
    <row r="13866" spans="1:1" x14ac:dyDescent="0.25">
      <c r="A13866" s="56">
        <v>43086</v>
      </c>
    </row>
    <row r="13867" spans="1:1" x14ac:dyDescent="0.25">
      <c r="A13867" s="56">
        <v>43087</v>
      </c>
    </row>
    <row r="13868" spans="1:1" x14ac:dyDescent="0.25">
      <c r="A13868" s="56">
        <v>43088</v>
      </c>
    </row>
    <row r="13869" spans="1:1" x14ac:dyDescent="0.25">
      <c r="A13869" s="56">
        <v>43089</v>
      </c>
    </row>
    <row r="13870" spans="1:1" x14ac:dyDescent="0.25">
      <c r="A13870" s="56">
        <v>43090</v>
      </c>
    </row>
    <row r="13871" spans="1:1" x14ac:dyDescent="0.25">
      <c r="A13871" s="56">
        <v>43091</v>
      </c>
    </row>
    <row r="13872" spans="1:1" x14ac:dyDescent="0.25">
      <c r="A13872" s="56">
        <v>43092</v>
      </c>
    </row>
    <row r="13873" spans="1:1" x14ac:dyDescent="0.25">
      <c r="A13873" s="56">
        <v>43093</v>
      </c>
    </row>
    <row r="13874" spans="1:1" x14ac:dyDescent="0.25">
      <c r="A13874" s="56">
        <v>43094</v>
      </c>
    </row>
    <row r="13875" spans="1:1" x14ac:dyDescent="0.25">
      <c r="A13875" s="56">
        <v>43095</v>
      </c>
    </row>
    <row r="13876" spans="1:1" x14ac:dyDescent="0.25">
      <c r="A13876" s="56">
        <v>43096</v>
      </c>
    </row>
    <row r="13877" spans="1:1" x14ac:dyDescent="0.25">
      <c r="A13877" s="56">
        <v>43097</v>
      </c>
    </row>
    <row r="13878" spans="1:1" x14ac:dyDescent="0.25">
      <c r="A13878" s="56">
        <v>43098</v>
      </c>
    </row>
    <row r="13879" spans="1:1" x14ac:dyDescent="0.25">
      <c r="A13879" s="56">
        <v>43099</v>
      </c>
    </row>
    <row r="13880" spans="1:1" x14ac:dyDescent="0.25">
      <c r="A13880" s="56">
        <v>43100</v>
      </c>
    </row>
    <row r="13881" spans="1:1" x14ac:dyDescent="0.25">
      <c r="A13881" s="56">
        <v>43101</v>
      </c>
    </row>
    <row r="13882" spans="1:1" x14ac:dyDescent="0.25">
      <c r="A13882" s="56">
        <v>43102</v>
      </c>
    </row>
    <row r="13883" spans="1:1" x14ac:dyDescent="0.25">
      <c r="A13883" s="56">
        <v>43103</v>
      </c>
    </row>
    <row r="13884" spans="1:1" x14ac:dyDescent="0.25">
      <c r="A13884" s="56">
        <v>43104</v>
      </c>
    </row>
    <row r="13885" spans="1:1" x14ac:dyDescent="0.25">
      <c r="A13885" s="56">
        <v>43105</v>
      </c>
    </row>
    <row r="13886" spans="1:1" x14ac:dyDescent="0.25">
      <c r="A13886" s="56">
        <v>43106</v>
      </c>
    </row>
    <row r="13887" spans="1:1" x14ac:dyDescent="0.25">
      <c r="A13887" s="56">
        <v>43107</v>
      </c>
    </row>
    <row r="13888" spans="1:1" x14ac:dyDescent="0.25">
      <c r="A13888" s="56">
        <v>43108</v>
      </c>
    </row>
    <row r="13889" spans="1:1" x14ac:dyDescent="0.25">
      <c r="A13889" s="56">
        <v>43109</v>
      </c>
    </row>
    <row r="13890" spans="1:1" x14ac:dyDescent="0.25">
      <c r="A13890" s="56">
        <v>43110</v>
      </c>
    </row>
    <row r="13891" spans="1:1" x14ac:dyDescent="0.25">
      <c r="A13891" s="56">
        <v>43111</v>
      </c>
    </row>
    <row r="13892" spans="1:1" x14ac:dyDescent="0.25">
      <c r="A13892" s="56">
        <v>43112</v>
      </c>
    </row>
    <row r="13893" spans="1:1" x14ac:dyDescent="0.25">
      <c r="A13893" s="56">
        <v>43113</v>
      </c>
    </row>
    <row r="13894" spans="1:1" x14ac:dyDescent="0.25">
      <c r="A13894" s="56">
        <v>43114</v>
      </c>
    </row>
    <row r="13895" spans="1:1" x14ac:dyDescent="0.25">
      <c r="A13895" s="56">
        <v>43115</v>
      </c>
    </row>
    <row r="13896" spans="1:1" x14ac:dyDescent="0.25">
      <c r="A13896" s="56">
        <v>43116</v>
      </c>
    </row>
    <row r="13897" spans="1:1" x14ac:dyDescent="0.25">
      <c r="A13897" s="56">
        <v>43117</v>
      </c>
    </row>
    <row r="13898" spans="1:1" x14ac:dyDescent="0.25">
      <c r="A13898" s="56">
        <v>43118</v>
      </c>
    </row>
    <row r="13899" spans="1:1" x14ac:dyDescent="0.25">
      <c r="A13899" s="56">
        <v>43119</v>
      </c>
    </row>
    <row r="13900" spans="1:1" x14ac:dyDescent="0.25">
      <c r="A13900" s="56">
        <v>43120</v>
      </c>
    </row>
    <row r="13901" spans="1:1" x14ac:dyDescent="0.25">
      <c r="A13901" s="56">
        <v>43121</v>
      </c>
    </row>
    <row r="13902" spans="1:1" x14ac:dyDescent="0.25">
      <c r="A13902" s="56">
        <v>43122</v>
      </c>
    </row>
    <row r="13903" spans="1:1" x14ac:dyDescent="0.25">
      <c r="A13903" s="56">
        <v>43123</v>
      </c>
    </row>
    <row r="13904" spans="1:1" x14ac:dyDescent="0.25">
      <c r="A13904" s="56">
        <v>43124</v>
      </c>
    </row>
    <row r="13905" spans="1:1" x14ac:dyDescent="0.25">
      <c r="A13905" s="56">
        <v>43125</v>
      </c>
    </row>
    <row r="13906" spans="1:1" x14ac:dyDescent="0.25">
      <c r="A13906" s="56">
        <v>43126</v>
      </c>
    </row>
    <row r="13907" spans="1:1" x14ac:dyDescent="0.25">
      <c r="A13907" s="56">
        <v>43127</v>
      </c>
    </row>
    <row r="13908" spans="1:1" x14ac:dyDescent="0.25">
      <c r="A13908" s="56">
        <v>43128</v>
      </c>
    </row>
    <row r="13909" spans="1:1" x14ac:dyDescent="0.25">
      <c r="A13909" s="56">
        <v>43129</v>
      </c>
    </row>
    <row r="13910" spans="1:1" x14ac:dyDescent="0.25">
      <c r="A13910" s="56">
        <v>43130</v>
      </c>
    </row>
    <row r="13911" spans="1:1" x14ac:dyDescent="0.25">
      <c r="A13911" s="56">
        <v>43131</v>
      </c>
    </row>
    <row r="13912" spans="1:1" x14ac:dyDescent="0.25">
      <c r="A13912" s="56">
        <v>43132</v>
      </c>
    </row>
    <row r="13913" spans="1:1" x14ac:dyDescent="0.25">
      <c r="A13913" s="56">
        <v>43133</v>
      </c>
    </row>
    <row r="13914" spans="1:1" x14ac:dyDescent="0.25">
      <c r="A13914" s="56">
        <v>43134</v>
      </c>
    </row>
    <row r="13915" spans="1:1" x14ac:dyDescent="0.25">
      <c r="A13915" s="56">
        <v>43135</v>
      </c>
    </row>
    <row r="13916" spans="1:1" x14ac:dyDescent="0.25">
      <c r="A13916" s="56">
        <v>43136</v>
      </c>
    </row>
    <row r="13917" spans="1:1" x14ac:dyDescent="0.25">
      <c r="A13917" s="56">
        <v>43137</v>
      </c>
    </row>
    <row r="13918" spans="1:1" x14ac:dyDescent="0.25">
      <c r="A13918" s="56">
        <v>43138</v>
      </c>
    </row>
    <row r="13919" spans="1:1" x14ac:dyDescent="0.25">
      <c r="A13919" s="56">
        <v>43139</v>
      </c>
    </row>
    <row r="13920" spans="1:1" x14ac:dyDescent="0.25">
      <c r="A13920" s="56">
        <v>43140</v>
      </c>
    </row>
    <row r="13921" spans="1:1" x14ac:dyDescent="0.25">
      <c r="A13921" s="56">
        <v>43141</v>
      </c>
    </row>
    <row r="13922" spans="1:1" x14ac:dyDescent="0.25">
      <c r="A13922" s="56">
        <v>43142</v>
      </c>
    </row>
    <row r="13923" spans="1:1" x14ac:dyDescent="0.25">
      <c r="A13923" s="56">
        <v>43143</v>
      </c>
    </row>
    <row r="13924" spans="1:1" x14ac:dyDescent="0.25">
      <c r="A13924" s="56">
        <v>43144</v>
      </c>
    </row>
    <row r="13925" spans="1:1" x14ac:dyDescent="0.25">
      <c r="A13925" s="56">
        <v>43145</v>
      </c>
    </row>
    <row r="13926" spans="1:1" x14ac:dyDescent="0.25">
      <c r="A13926" s="56">
        <v>43146</v>
      </c>
    </row>
    <row r="13927" spans="1:1" x14ac:dyDescent="0.25">
      <c r="A13927" s="56">
        <v>43147</v>
      </c>
    </row>
    <row r="13928" spans="1:1" x14ac:dyDescent="0.25">
      <c r="A13928" s="56">
        <v>43148</v>
      </c>
    </row>
    <row r="13929" spans="1:1" x14ac:dyDescent="0.25">
      <c r="A13929" s="56">
        <v>43149</v>
      </c>
    </row>
    <row r="13930" spans="1:1" x14ac:dyDescent="0.25">
      <c r="A13930" s="56">
        <v>43150</v>
      </c>
    </row>
    <row r="13931" spans="1:1" x14ac:dyDescent="0.25">
      <c r="A13931" s="56">
        <v>43151</v>
      </c>
    </row>
    <row r="13932" spans="1:1" x14ac:dyDescent="0.25">
      <c r="A13932" s="56">
        <v>43152</v>
      </c>
    </row>
    <row r="13933" spans="1:1" x14ac:dyDescent="0.25">
      <c r="A13933" s="56">
        <v>43153</v>
      </c>
    </row>
    <row r="13934" spans="1:1" x14ac:dyDescent="0.25">
      <c r="A13934" s="56">
        <v>43154</v>
      </c>
    </row>
    <row r="13935" spans="1:1" x14ac:dyDescent="0.25">
      <c r="A13935" s="56">
        <v>43155</v>
      </c>
    </row>
    <row r="13936" spans="1:1" x14ac:dyDescent="0.25">
      <c r="A13936" s="56">
        <v>43156</v>
      </c>
    </row>
    <row r="13937" spans="1:1" x14ac:dyDescent="0.25">
      <c r="A13937" s="56">
        <v>43157</v>
      </c>
    </row>
    <row r="13938" spans="1:1" x14ac:dyDescent="0.25">
      <c r="A13938" s="56">
        <v>43158</v>
      </c>
    </row>
    <row r="13939" spans="1:1" x14ac:dyDescent="0.25">
      <c r="A13939" s="56">
        <v>43159</v>
      </c>
    </row>
    <row r="13940" spans="1:1" x14ac:dyDescent="0.25">
      <c r="A13940" s="56">
        <v>43160</v>
      </c>
    </row>
    <row r="13941" spans="1:1" x14ac:dyDescent="0.25">
      <c r="A13941" s="56">
        <v>43161</v>
      </c>
    </row>
    <row r="13942" spans="1:1" x14ac:dyDescent="0.25">
      <c r="A13942" s="56">
        <v>43162</v>
      </c>
    </row>
    <row r="13943" spans="1:1" x14ac:dyDescent="0.25">
      <c r="A13943" s="56">
        <v>43163</v>
      </c>
    </row>
    <row r="13944" spans="1:1" x14ac:dyDescent="0.25">
      <c r="A13944" s="56">
        <v>43164</v>
      </c>
    </row>
    <row r="13945" spans="1:1" x14ac:dyDescent="0.25">
      <c r="A13945" s="56">
        <v>43165</v>
      </c>
    </row>
    <row r="13946" spans="1:1" x14ac:dyDescent="0.25">
      <c r="A13946" s="56">
        <v>43166</v>
      </c>
    </row>
    <row r="13947" spans="1:1" x14ac:dyDescent="0.25">
      <c r="A13947" s="56">
        <v>43167</v>
      </c>
    </row>
    <row r="13948" spans="1:1" x14ac:dyDescent="0.25">
      <c r="A13948" s="56">
        <v>43168</v>
      </c>
    </row>
    <row r="13949" spans="1:1" x14ac:dyDescent="0.25">
      <c r="A13949" s="56">
        <v>43169</v>
      </c>
    </row>
    <row r="13950" spans="1:1" x14ac:dyDescent="0.25">
      <c r="A13950" s="56">
        <v>43170</v>
      </c>
    </row>
    <row r="13951" spans="1:1" x14ac:dyDescent="0.25">
      <c r="A13951" s="56">
        <v>43171</v>
      </c>
    </row>
    <row r="13952" spans="1:1" x14ac:dyDescent="0.25">
      <c r="A13952" s="56">
        <v>43172</v>
      </c>
    </row>
    <row r="13953" spans="1:1" x14ac:dyDescent="0.25">
      <c r="A13953" s="56">
        <v>43173</v>
      </c>
    </row>
    <row r="13954" spans="1:1" x14ac:dyDescent="0.25">
      <c r="A13954" s="56">
        <v>43174</v>
      </c>
    </row>
    <row r="13955" spans="1:1" x14ac:dyDescent="0.25">
      <c r="A13955" s="56">
        <v>43175</v>
      </c>
    </row>
    <row r="13956" spans="1:1" x14ac:dyDescent="0.25">
      <c r="A13956" s="56">
        <v>43176</v>
      </c>
    </row>
    <row r="13957" spans="1:1" x14ac:dyDescent="0.25">
      <c r="A13957" s="56">
        <v>43177</v>
      </c>
    </row>
    <row r="13958" spans="1:1" x14ac:dyDescent="0.25">
      <c r="A13958" s="56">
        <v>43178</v>
      </c>
    </row>
    <row r="13959" spans="1:1" x14ac:dyDescent="0.25">
      <c r="A13959" s="56">
        <v>43179</v>
      </c>
    </row>
    <row r="13960" spans="1:1" x14ac:dyDescent="0.25">
      <c r="A13960" s="56">
        <v>43180</v>
      </c>
    </row>
    <row r="13961" spans="1:1" x14ac:dyDescent="0.25">
      <c r="A13961" s="56">
        <v>43181</v>
      </c>
    </row>
    <row r="13962" spans="1:1" x14ac:dyDescent="0.25">
      <c r="A13962" s="56">
        <v>43182</v>
      </c>
    </row>
    <row r="13963" spans="1:1" x14ac:dyDescent="0.25">
      <c r="A13963" s="56">
        <v>43183</v>
      </c>
    </row>
    <row r="13964" spans="1:1" x14ac:dyDescent="0.25">
      <c r="A13964" s="56">
        <v>43184</v>
      </c>
    </row>
    <row r="13965" spans="1:1" x14ac:dyDescent="0.25">
      <c r="A13965" s="56">
        <v>43185</v>
      </c>
    </row>
    <row r="13966" spans="1:1" x14ac:dyDescent="0.25">
      <c r="A13966" s="56">
        <v>43186</v>
      </c>
    </row>
    <row r="13967" spans="1:1" x14ac:dyDescent="0.25">
      <c r="A13967" s="56">
        <v>43187</v>
      </c>
    </row>
    <row r="13968" spans="1:1" x14ac:dyDescent="0.25">
      <c r="A13968" s="56">
        <v>43188</v>
      </c>
    </row>
    <row r="13969" spans="1:1" x14ac:dyDescent="0.25">
      <c r="A13969" s="56">
        <v>43189</v>
      </c>
    </row>
    <row r="13970" spans="1:1" x14ac:dyDescent="0.25">
      <c r="A13970" s="56">
        <v>43190</v>
      </c>
    </row>
    <row r="13971" spans="1:1" x14ac:dyDescent="0.25">
      <c r="A13971" s="56">
        <v>43191</v>
      </c>
    </row>
    <row r="13972" spans="1:1" x14ac:dyDescent="0.25">
      <c r="A13972" s="56">
        <v>43192</v>
      </c>
    </row>
    <row r="13973" spans="1:1" x14ac:dyDescent="0.25">
      <c r="A13973" s="56">
        <v>43193</v>
      </c>
    </row>
    <row r="13974" spans="1:1" x14ac:dyDescent="0.25">
      <c r="A13974" s="56">
        <v>43194</v>
      </c>
    </row>
    <row r="13975" spans="1:1" x14ac:dyDescent="0.25">
      <c r="A13975" s="56">
        <v>43195</v>
      </c>
    </row>
    <row r="13976" spans="1:1" x14ac:dyDescent="0.25">
      <c r="A13976" s="56">
        <v>43196</v>
      </c>
    </row>
    <row r="13977" spans="1:1" x14ac:dyDescent="0.25">
      <c r="A13977" s="56">
        <v>43197</v>
      </c>
    </row>
    <row r="13978" spans="1:1" x14ac:dyDescent="0.25">
      <c r="A13978" s="56">
        <v>43198</v>
      </c>
    </row>
    <row r="13979" spans="1:1" x14ac:dyDescent="0.25">
      <c r="A13979" s="56">
        <v>43199</v>
      </c>
    </row>
    <row r="13980" spans="1:1" x14ac:dyDescent="0.25">
      <c r="A13980" s="56">
        <v>43200</v>
      </c>
    </row>
    <row r="13981" spans="1:1" x14ac:dyDescent="0.25">
      <c r="A13981" s="56">
        <v>43201</v>
      </c>
    </row>
    <row r="13982" spans="1:1" x14ac:dyDescent="0.25">
      <c r="A13982" s="56">
        <v>43202</v>
      </c>
    </row>
    <row r="13983" spans="1:1" x14ac:dyDescent="0.25">
      <c r="A13983" s="56">
        <v>43203</v>
      </c>
    </row>
    <row r="13984" spans="1:1" x14ac:dyDescent="0.25">
      <c r="A13984" s="56">
        <v>43204</v>
      </c>
    </row>
    <row r="13985" spans="1:1" x14ac:dyDescent="0.25">
      <c r="A13985" s="56">
        <v>43205</v>
      </c>
    </row>
    <row r="13986" spans="1:1" x14ac:dyDescent="0.25">
      <c r="A13986" s="56">
        <v>43206</v>
      </c>
    </row>
    <row r="13987" spans="1:1" x14ac:dyDescent="0.25">
      <c r="A13987" s="56">
        <v>43207</v>
      </c>
    </row>
    <row r="13988" spans="1:1" x14ac:dyDescent="0.25">
      <c r="A13988" s="56">
        <v>43208</v>
      </c>
    </row>
    <row r="13989" spans="1:1" x14ac:dyDescent="0.25">
      <c r="A13989" s="56">
        <v>43209</v>
      </c>
    </row>
    <row r="13990" spans="1:1" x14ac:dyDescent="0.25">
      <c r="A13990" s="56">
        <v>43210</v>
      </c>
    </row>
    <row r="13991" spans="1:1" x14ac:dyDescent="0.25">
      <c r="A13991" s="56">
        <v>43211</v>
      </c>
    </row>
    <row r="13992" spans="1:1" x14ac:dyDescent="0.25">
      <c r="A13992" s="56">
        <v>43212</v>
      </c>
    </row>
    <row r="13993" spans="1:1" x14ac:dyDescent="0.25">
      <c r="A13993" s="56">
        <v>43213</v>
      </c>
    </row>
    <row r="13994" spans="1:1" x14ac:dyDescent="0.25">
      <c r="A13994" s="56">
        <v>43214</v>
      </c>
    </row>
    <row r="13995" spans="1:1" x14ac:dyDescent="0.25">
      <c r="A13995" s="56">
        <v>43215</v>
      </c>
    </row>
    <row r="13996" spans="1:1" x14ac:dyDescent="0.25">
      <c r="A13996" s="56">
        <v>43216</v>
      </c>
    </row>
    <row r="13997" spans="1:1" x14ac:dyDescent="0.25">
      <c r="A13997" s="56">
        <v>43217</v>
      </c>
    </row>
    <row r="13998" spans="1:1" x14ac:dyDescent="0.25">
      <c r="A13998" s="56">
        <v>43218</v>
      </c>
    </row>
    <row r="13999" spans="1:1" x14ac:dyDescent="0.25">
      <c r="A13999" s="56">
        <v>43219</v>
      </c>
    </row>
    <row r="14000" spans="1:1" x14ac:dyDescent="0.25">
      <c r="A14000" s="56">
        <v>43220</v>
      </c>
    </row>
    <row r="14001" spans="1:1" x14ac:dyDescent="0.25">
      <c r="A14001" s="56">
        <v>43221</v>
      </c>
    </row>
    <row r="14002" spans="1:1" x14ac:dyDescent="0.25">
      <c r="A14002" s="56">
        <v>43222</v>
      </c>
    </row>
    <row r="14003" spans="1:1" x14ac:dyDescent="0.25">
      <c r="A14003" s="56">
        <v>43223</v>
      </c>
    </row>
    <row r="14004" spans="1:1" x14ac:dyDescent="0.25">
      <c r="A14004" s="56">
        <v>43224</v>
      </c>
    </row>
    <row r="14005" spans="1:1" x14ac:dyDescent="0.25">
      <c r="A14005" s="56">
        <v>43225</v>
      </c>
    </row>
    <row r="14006" spans="1:1" x14ac:dyDescent="0.25">
      <c r="A14006" s="56">
        <v>43226</v>
      </c>
    </row>
    <row r="14007" spans="1:1" x14ac:dyDescent="0.25">
      <c r="A14007" s="56">
        <v>43227</v>
      </c>
    </row>
    <row r="14008" spans="1:1" x14ac:dyDescent="0.25">
      <c r="A14008" s="56">
        <v>43228</v>
      </c>
    </row>
    <row r="14009" spans="1:1" x14ac:dyDescent="0.25">
      <c r="A14009" s="56">
        <v>43229</v>
      </c>
    </row>
    <row r="14010" spans="1:1" x14ac:dyDescent="0.25">
      <c r="A14010" s="56">
        <v>43230</v>
      </c>
    </row>
    <row r="14011" spans="1:1" x14ac:dyDescent="0.25">
      <c r="A14011" s="56">
        <v>43231</v>
      </c>
    </row>
    <row r="14012" spans="1:1" x14ac:dyDescent="0.25">
      <c r="A14012" s="56">
        <v>43232</v>
      </c>
    </row>
    <row r="14013" spans="1:1" x14ac:dyDescent="0.25">
      <c r="A14013" s="56">
        <v>43233</v>
      </c>
    </row>
    <row r="14014" spans="1:1" x14ac:dyDescent="0.25">
      <c r="A14014" s="56">
        <v>43234</v>
      </c>
    </row>
    <row r="14015" spans="1:1" x14ac:dyDescent="0.25">
      <c r="A14015" s="56">
        <v>43235</v>
      </c>
    </row>
    <row r="14016" spans="1:1" x14ac:dyDescent="0.25">
      <c r="A14016" s="56">
        <v>43236</v>
      </c>
    </row>
    <row r="14017" spans="1:1" x14ac:dyDescent="0.25">
      <c r="A14017" s="56">
        <v>43237</v>
      </c>
    </row>
    <row r="14018" spans="1:1" x14ac:dyDescent="0.25">
      <c r="A14018" s="56">
        <v>43238</v>
      </c>
    </row>
    <row r="14019" spans="1:1" x14ac:dyDescent="0.25">
      <c r="A14019" s="56">
        <v>43239</v>
      </c>
    </row>
    <row r="14020" spans="1:1" x14ac:dyDescent="0.25">
      <c r="A14020" s="56">
        <v>43240</v>
      </c>
    </row>
    <row r="14021" spans="1:1" x14ac:dyDescent="0.25">
      <c r="A14021" s="56">
        <v>43241</v>
      </c>
    </row>
    <row r="14022" spans="1:1" x14ac:dyDescent="0.25">
      <c r="A14022" s="56">
        <v>43242</v>
      </c>
    </row>
    <row r="14023" spans="1:1" x14ac:dyDescent="0.25">
      <c r="A14023" s="56">
        <v>43243</v>
      </c>
    </row>
    <row r="14024" spans="1:1" x14ac:dyDescent="0.25">
      <c r="A14024" s="56">
        <v>43244</v>
      </c>
    </row>
    <row r="14025" spans="1:1" x14ac:dyDescent="0.25">
      <c r="A14025" s="56">
        <v>43245</v>
      </c>
    </row>
    <row r="14026" spans="1:1" x14ac:dyDescent="0.25">
      <c r="A14026" s="56">
        <v>43246</v>
      </c>
    </row>
    <row r="14027" spans="1:1" x14ac:dyDescent="0.25">
      <c r="A14027" s="56">
        <v>43247</v>
      </c>
    </row>
    <row r="14028" spans="1:1" x14ac:dyDescent="0.25">
      <c r="A14028" s="56">
        <v>43248</v>
      </c>
    </row>
    <row r="14029" spans="1:1" x14ac:dyDescent="0.25">
      <c r="A14029" s="56">
        <v>43249</v>
      </c>
    </row>
    <row r="14030" spans="1:1" x14ac:dyDescent="0.25">
      <c r="A14030" s="56">
        <v>43250</v>
      </c>
    </row>
    <row r="14031" spans="1:1" x14ac:dyDescent="0.25">
      <c r="A14031" s="56">
        <v>43251</v>
      </c>
    </row>
    <row r="14032" spans="1:1" x14ac:dyDescent="0.25">
      <c r="A14032" s="56">
        <v>43252</v>
      </c>
    </row>
    <row r="14033" spans="1:1" x14ac:dyDescent="0.25">
      <c r="A14033" s="56">
        <v>43253</v>
      </c>
    </row>
    <row r="14034" spans="1:1" x14ac:dyDescent="0.25">
      <c r="A14034" s="56">
        <v>43254</v>
      </c>
    </row>
    <row r="14035" spans="1:1" x14ac:dyDescent="0.25">
      <c r="A14035" s="56">
        <v>43255</v>
      </c>
    </row>
    <row r="14036" spans="1:1" x14ac:dyDescent="0.25">
      <c r="A14036" s="56">
        <v>43256</v>
      </c>
    </row>
    <row r="14037" spans="1:1" x14ac:dyDescent="0.25">
      <c r="A14037" s="56">
        <v>43257</v>
      </c>
    </row>
    <row r="14038" spans="1:1" x14ac:dyDescent="0.25">
      <c r="A14038" s="56">
        <v>43258</v>
      </c>
    </row>
    <row r="14039" spans="1:1" x14ac:dyDescent="0.25">
      <c r="A14039" s="56">
        <v>43259</v>
      </c>
    </row>
    <row r="14040" spans="1:1" x14ac:dyDescent="0.25">
      <c r="A14040" s="56">
        <v>43260</v>
      </c>
    </row>
    <row r="14041" spans="1:1" x14ac:dyDescent="0.25">
      <c r="A14041" s="56">
        <v>43261</v>
      </c>
    </row>
    <row r="14042" spans="1:1" x14ac:dyDescent="0.25">
      <c r="A14042" s="56">
        <v>43262</v>
      </c>
    </row>
    <row r="14043" spans="1:1" x14ac:dyDescent="0.25">
      <c r="A14043" s="56">
        <v>43263</v>
      </c>
    </row>
    <row r="14044" spans="1:1" x14ac:dyDescent="0.25">
      <c r="A14044" s="56">
        <v>43264</v>
      </c>
    </row>
    <row r="14045" spans="1:1" x14ac:dyDescent="0.25">
      <c r="A14045" s="56">
        <v>43265</v>
      </c>
    </row>
    <row r="14046" spans="1:1" x14ac:dyDescent="0.25">
      <c r="A14046" s="56">
        <v>43266</v>
      </c>
    </row>
    <row r="14047" spans="1:1" x14ac:dyDescent="0.25">
      <c r="A14047" s="56">
        <v>43267</v>
      </c>
    </row>
    <row r="14048" spans="1:1" x14ac:dyDescent="0.25">
      <c r="A14048" s="56">
        <v>43268</v>
      </c>
    </row>
    <row r="14049" spans="1:1" x14ac:dyDescent="0.25">
      <c r="A14049" s="56">
        <v>43269</v>
      </c>
    </row>
    <row r="14050" spans="1:1" x14ac:dyDescent="0.25">
      <c r="A14050" s="56">
        <v>43270</v>
      </c>
    </row>
    <row r="14051" spans="1:1" x14ac:dyDescent="0.25">
      <c r="A14051" s="56">
        <v>43271</v>
      </c>
    </row>
    <row r="14052" spans="1:1" x14ac:dyDescent="0.25">
      <c r="A14052" s="56">
        <v>43272</v>
      </c>
    </row>
    <row r="14053" spans="1:1" x14ac:dyDescent="0.25">
      <c r="A14053" s="56">
        <v>43273</v>
      </c>
    </row>
    <row r="14054" spans="1:1" x14ac:dyDescent="0.25">
      <c r="A14054" s="56">
        <v>43274</v>
      </c>
    </row>
    <row r="14055" spans="1:1" x14ac:dyDescent="0.25">
      <c r="A14055" s="56">
        <v>43275</v>
      </c>
    </row>
    <row r="14056" spans="1:1" x14ac:dyDescent="0.25">
      <c r="A14056" s="56">
        <v>43276</v>
      </c>
    </row>
    <row r="14057" spans="1:1" x14ac:dyDescent="0.25">
      <c r="A14057" s="56">
        <v>43277</v>
      </c>
    </row>
    <row r="14058" spans="1:1" x14ac:dyDescent="0.25">
      <c r="A14058" s="56">
        <v>43278</v>
      </c>
    </row>
    <row r="14059" spans="1:1" x14ac:dyDescent="0.25">
      <c r="A14059" s="56">
        <v>43279</v>
      </c>
    </row>
    <row r="14060" spans="1:1" x14ac:dyDescent="0.25">
      <c r="A14060" s="56">
        <v>43280</v>
      </c>
    </row>
    <row r="14061" spans="1:1" x14ac:dyDescent="0.25">
      <c r="A14061" s="56">
        <v>43281</v>
      </c>
    </row>
    <row r="14062" spans="1:1" x14ac:dyDescent="0.25">
      <c r="A14062" s="56">
        <v>43282</v>
      </c>
    </row>
    <row r="14063" spans="1:1" x14ac:dyDescent="0.25">
      <c r="A14063" s="56">
        <v>43283</v>
      </c>
    </row>
    <row r="14064" spans="1:1" x14ac:dyDescent="0.25">
      <c r="A14064" s="56">
        <v>43284</v>
      </c>
    </row>
    <row r="14065" spans="1:1" x14ac:dyDescent="0.25">
      <c r="A14065" s="56">
        <v>43285</v>
      </c>
    </row>
    <row r="14066" spans="1:1" x14ac:dyDescent="0.25">
      <c r="A14066" s="56">
        <v>43286</v>
      </c>
    </row>
    <row r="14067" spans="1:1" x14ac:dyDescent="0.25">
      <c r="A14067" s="56">
        <v>43287</v>
      </c>
    </row>
    <row r="14068" spans="1:1" x14ac:dyDescent="0.25">
      <c r="A14068" s="56">
        <v>43288</v>
      </c>
    </row>
    <row r="14069" spans="1:1" x14ac:dyDescent="0.25">
      <c r="A14069" s="56">
        <v>43289</v>
      </c>
    </row>
    <row r="14070" spans="1:1" x14ac:dyDescent="0.25">
      <c r="A14070" s="56">
        <v>43290</v>
      </c>
    </row>
    <row r="14071" spans="1:1" x14ac:dyDescent="0.25">
      <c r="A14071" s="56">
        <v>43291</v>
      </c>
    </row>
    <row r="14072" spans="1:1" x14ac:dyDescent="0.25">
      <c r="A14072" s="56">
        <v>43292</v>
      </c>
    </row>
    <row r="14073" spans="1:1" x14ac:dyDescent="0.25">
      <c r="A14073" s="56">
        <v>43293</v>
      </c>
    </row>
    <row r="14074" spans="1:1" x14ac:dyDescent="0.25">
      <c r="A14074" s="56">
        <v>43294</v>
      </c>
    </row>
    <row r="14075" spans="1:1" x14ac:dyDescent="0.25">
      <c r="A14075" s="56">
        <v>43295</v>
      </c>
    </row>
    <row r="14076" spans="1:1" x14ac:dyDescent="0.25">
      <c r="A14076" s="56">
        <v>43296</v>
      </c>
    </row>
    <row r="14077" spans="1:1" x14ac:dyDescent="0.25">
      <c r="A14077" s="56">
        <v>43297</v>
      </c>
    </row>
    <row r="14078" spans="1:1" x14ac:dyDescent="0.25">
      <c r="A14078" s="56">
        <v>43298</v>
      </c>
    </row>
    <row r="14079" spans="1:1" x14ac:dyDescent="0.25">
      <c r="A14079" s="56">
        <v>43299</v>
      </c>
    </row>
    <row r="14080" spans="1:1" x14ac:dyDescent="0.25">
      <c r="A14080" s="56">
        <v>43300</v>
      </c>
    </row>
    <row r="14081" spans="1:1" x14ac:dyDescent="0.25">
      <c r="A14081" s="56">
        <v>43301</v>
      </c>
    </row>
    <row r="14082" spans="1:1" x14ac:dyDescent="0.25">
      <c r="A14082" s="56">
        <v>43302</v>
      </c>
    </row>
    <row r="14083" spans="1:1" x14ac:dyDescent="0.25">
      <c r="A14083" s="56">
        <v>43303</v>
      </c>
    </row>
    <row r="14084" spans="1:1" x14ac:dyDescent="0.25">
      <c r="A14084" s="56">
        <v>43304</v>
      </c>
    </row>
    <row r="14085" spans="1:1" x14ac:dyDescent="0.25">
      <c r="A14085" s="56">
        <v>43305</v>
      </c>
    </row>
    <row r="14086" spans="1:1" x14ac:dyDescent="0.25">
      <c r="A14086" s="56">
        <v>43306</v>
      </c>
    </row>
    <row r="14087" spans="1:1" x14ac:dyDescent="0.25">
      <c r="A14087" s="56">
        <v>43307</v>
      </c>
    </row>
    <row r="14088" spans="1:1" x14ac:dyDescent="0.25">
      <c r="A14088" s="56">
        <v>43308</v>
      </c>
    </row>
    <row r="14089" spans="1:1" x14ac:dyDescent="0.25">
      <c r="A14089" s="56">
        <v>43309</v>
      </c>
    </row>
    <row r="14090" spans="1:1" x14ac:dyDescent="0.25">
      <c r="A14090" s="56">
        <v>43310</v>
      </c>
    </row>
    <row r="14091" spans="1:1" x14ac:dyDescent="0.25">
      <c r="A14091" s="56">
        <v>43311</v>
      </c>
    </row>
    <row r="14092" spans="1:1" x14ac:dyDescent="0.25">
      <c r="A14092" s="56">
        <v>43312</v>
      </c>
    </row>
    <row r="14093" spans="1:1" x14ac:dyDescent="0.25">
      <c r="A14093" s="56">
        <v>43313</v>
      </c>
    </row>
    <row r="14094" spans="1:1" x14ac:dyDescent="0.25">
      <c r="A14094" s="56">
        <v>43314</v>
      </c>
    </row>
    <row r="14095" spans="1:1" x14ac:dyDescent="0.25">
      <c r="A14095" s="56">
        <v>43315</v>
      </c>
    </row>
    <row r="14096" spans="1:1" x14ac:dyDescent="0.25">
      <c r="A14096" s="56">
        <v>43316</v>
      </c>
    </row>
    <row r="14097" spans="1:1" x14ac:dyDescent="0.25">
      <c r="A14097" s="56">
        <v>43317</v>
      </c>
    </row>
    <row r="14098" spans="1:1" x14ac:dyDescent="0.25">
      <c r="A14098" s="56">
        <v>43318</v>
      </c>
    </row>
    <row r="14099" spans="1:1" x14ac:dyDescent="0.25">
      <c r="A14099" s="56">
        <v>43319</v>
      </c>
    </row>
    <row r="14100" spans="1:1" x14ac:dyDescent="0.25">
      <c r="A14100" s="56">
        <v>43320</v>
      </c>
    </row>
    <row r="14101" spans="1:1" x14ac:dyDescent="0.25">
      <c r="A14101" s="56">
        <v>43321</v>
      </c>
    </row>
    <row r="14102" spans="1:1" x14ac:dyDescent="0.25">
      <c r="A14102" s="56">
        <v>43322</v>
      </c>
    </row>
    <row r="14103" spans="1:1" x14ac:dyDescent="0.25">
      <c r="A14103" s="56">
        <v>43323</v>
      </c>
    </row>
    <row r="14104" spans="1:1" x14ac:dyDescent="0.25">
      <c r="A14104" s="56">
        <v>43324</v>
      </c>
    </row>
    <row r="14105" spans="1:1" x14ac:dyDescent="0.25">
      <c r="A14105" s="56">
        <v>43325</v>
      </c>
    </row>
    <row r="14106" spans="1:1" x14ac:dyDescent="0.25">
      <c r="A14106" s="56">
        <v>43326</v>
      </c>
    </row>
    <row r="14107" spans="1:1" x14ac:dyDescent="0.25">
      <c r="A14107" s="56">
        <v>43327</v>
      </c>
    </row>
    <row r="14108" spans="1:1" x14ac:dyDescent="0.25">
      <c r="A14108" s="56">
        <v>43328</v>
      </c>
    </row>
    <row r="14109" spans="1:1" x14ac:dyDescent="0.25">
      <c r="A14109" s="56">
        <v>43329</v>
      </c>
    </row>
    <row r="14110" spans="1:1" x14ac:dyDescent="0.25">
      <c r="A14110" s="56">
        <v>43330</v>
      </c>
    </row>
    <row r="14111" spans="1:1" x14ac:dyDescent="0.25">
      <c r="A14111" s="56">
        <v>43331</v>
      </c>
    </row>
    <row r="14112" spans="1:1" x14ac:dyDescent="0.25">
      <c r="A14112" s="56">
        <v>43332</v>
      </c>
    </row>
    <row r="14113" spans="1:1" x14ac:dyDescent="0.25">
      <c r="A14113" s="56">
        <v>43333</v>
      </c>
    </row>
    <row r="14114" spans="1:1" x14ac:dyDescent="0.25">
      <c r="A14114" s="56">
        <v>43334</v>
      </c>
    </row>
    <row r="14115" spans="1:1" x14ac:dyDescent="0.25">
      <c r="A14115" s="56">
        <v>43335</v>
      </c>
    </row>
    <row r="14116" spans="1:1" x14ac:dyDescent="0.25">
      <c r="A14116" s="56">
        <v>43336</v>
      </c>
    </row>
    <row r="14117" spans="1:1" x14ac:dyDescent="0.25">
      <c r="A14117" s="56">
        <v>43337</v>
      </c>
    </row>
    <row r="14118" spans="1:1" x14ac:dyDescent="0.25">
      <c r="A14118" s="56">
        <v>43338</v>
      </c>
    </row>
    <row r="14119" spans="1:1" x14ac:dyDescent="0.25">
      <c r="A14119" s="56">
        <v>43339</v>
      </c>
    </row>
    <row r="14120" spans="1:1" x14ac:dyDescent="0.25">
      <c r="A14120" s="56">
        <v>43340</v>
      </c>
    </row>
    <row r="14121" spans="1:1" x14ac:dyDescent="0.25">
      <c r="A14121" s="56">
        <v>43341</v>
      </c>
    </row>
    <row r="14122" spans="1:1" x14ac:dyDescent="0.25">
      <c r="A14122" s="56">
        <v>43342</v>
      </c>
    </row>
    <row r="14123" spans="1:1" x14ac:dyDescent="0.25">
      <c r="A14123" s="56">
        <v>43343</v>
      </c>
    </row>
    <row r="14124" spans="1:1" x14ac:dyDescent="0.25">
      <c r="A14124" s="56">
        <v>43344</v>
      </c>
    </row>
    <row r="14125" spans="1:1" x14ac:dyDescent="0.25">
      <c r="A14125" s="56">
        <v>43345</v>
      </c>
    </row>
    <row r="14126" spans="1:1" x14ac:dyDescent="0.25">
      <c r="A14126" s="56">
        <v>43346</v>
      </c>
    </row>
    <row r="14127" spans="1:1" x14ac:dyDescent="0.25">
      <c r="A14127" s="56">
        <v>43347</v>
      </c>
    </row>
    <row r="14128" spans="1:1" x14ac:dyDescent="0.25">
      <c r="A14128" s="56">
        <v>43348</v>
      </c>
    </row>
    <row r="14129" spans="1:1" x14ac:dyDescent="0.25">
      <c r="A14129" s="56">
        <v>43349</v>
      </c>
    </row>
    <row r="14130" spans="1:1" x14ac:dyDescent="0.25">
      <c r="A14130" s="56">
        <v>43350</v>
      </c>
    </row>
    <row r="14131" spans="1:1" x14ac:dyDescent="0.25">
      <c r="A14131" s="56">
        <v>43351</v>
      </c>
    </row>
    <row r="14132" spans="1:1" x14ac:dyDescent="0.25">
      <c r="A14132" s="56">
        <v>43352</v>
      </c>
    </row>
    <row r="14133" spans="1:1" x14ac:dyDescent="0.25">
      <c r="A14133" s="56">
        <v>43353</v>
      </c>
    </row>
    <row r="14134" spans="1:1" x14ac:dyDescent="0.25">
      <c r="A14134" s="56">
        <v>43354</v>
      </c>
    </row>
    <row r="14135" spans="1:1" x14ac:dyDescent="0.25">
      <c r="A14135" s="56">
        <v>43355</v>
      </c>
    </row>
    <row r="14136" spans="1:1" x14ac:dyDescent="0.25">
      <c r="A14136" s="56">
        <v>43356</v>
      </c>
    </row>
    <row r="14137" spans="1:1" x14ac:dyDescent="0.25">
      <c r="A14137" s="56">
        <v>43357</v>
      </c>
    </row>
    <row r="14138" spans="1:1" x14ac:dyDescent="0.25">
      <c r="A14138" s="56">
        <v>43358</v>
      </c>
    </row>
    <row r="14139" spans="1:1" x14ac:dyDescent="0.25">
      <c r="A14139" s="56">
        <v>43359</v>
      </c>
    </row>
    <row r="14140" spans="1:1" x14ac:dyDescent="0.25">
      <c r="A14140" s="56">
        <v>43360</v>
      </c>
    </row>
    <row r="14141" spans="1:1" x14ac:dyDescent="0.25">
      <c r="A14141" s="56">
        <v>43361</v>
      </c>
    </row>
    <row r="14142" spans="1:1" x14ac:dyDescent="0.25">
      <c r="A14142" s="56">
        <v>43362</v>
      </c>
    </row>
    <row r="14143" spans="1:1" x14ac:dyDescent="0.25">
      <c r="A14143" s="56">
        <v>43363</v>
      </c>
    </row>
    <row r="14144" spans="1:1" x14ac:dyDescent="0.25">
      <c r="A14144" s="56">
        <v>43364</v>
      </c>
    </row>
    <row r="14145" spans="1:1" x14ac:dyDescent="0.25">
      <c r="A14145" s="56">
        <v>43365</v>
      </c>
    </row>
    <row r="14146" spans="1:1" x14ac:dyDescent="0.25">
      <c r="A14146" s="56">
        <v>43366</v>
      </c>
    </row>
    <row r="14147" spans="1:1" x14ac:dyDescent="0.25">
      <c r="A14147" s="56">
        <v>43367</v>
      </c>
    </row>
    <row r="14148" spans="1:1" x14ac:dyDescent="0.25">
      <c r="A14148" s="56">
        <v>43368</v>
      </c>
    </row>
    <row r="14149" spans="1:1" x14ac:dyDescent="0.25">
      <c r="A14149" s="56">
        <v>43369</v>
      </c>
    </row>
    <row r="14150" spans="1:1" x14ac:dyDescent="0.25">
      <c r="A14150" s="56">
        <v>43370</v>
      </c>
    </row>
    <row r="14151" spans="1:1" x14ac:dyDescent="0.25">
      <c r="A14151" s="56">
        <v>43371</v>
      </c>
    </row>
    <row r="14152" spans="1:1" x14ac:dyDescent="0.25">
      <c r="A14152" s="56">
        <v>43372</v>
      </c>
    </row>
    <row r="14153" spans="1:1" x14ac:dyDescent="0.25">
      <c r="A14153" s="56">
        <v>43373</v>
      </c>
    </row>
    <row r="14154" spans="1:1" x14ac:dyDescent="0.25">
      <c r="A14154" s="56">
        <v>43374</v>
      </c>
    </row>
    <row r="14155" spans="1:1" x14ac:dyDescent="0.25">
      <c r="A14155" s="56">
        <v>43375</v>
      </c>
    </row>
    <row r="14156" spans="1:1" x14ac:dyDescent="0.25">
      <c r="A14156" s="56">
        <v>43376</v>
      </c>
    </row>
    <row r="14157" spans="1:1" x14ac:dyDescent="0.25">
      <c r="A14157" s="56">
        <v>43377</v>
      </c>
    </row>
    <row r="14158" spans="1:1" x14ac:dyDescent="0.25">
      <c r="A14158" s="56">
        <v>43378</v>
      </c>
    </row>
    <row r="14159" spans="1:1" x14ac:dyDescent="0.25">
      <c r="A14159" s="56">
        <v>43379</v>
      </c>
    </row>
    <row r="14160" spans="1:1" x14ac:dyDescent="0.25">
      <c r="A14160" s="56">
        <v>43380</v>
      </c>
    </row>
    <row r="14161" spans="1:1" x14ac:dyDescent="0.25">
      <c r="A14161" s="56">
        <v>43381</v>
      </c>
    </row>
    <row r="14162" spans="1:1" x14ac:dyDescent="0.25">
      <c r="A14162" s="56">
        <v>43382</v>
      </c>
    </row>
    <row r="14163" spans="1:1" x14ac:dyDescent="0.25">
      <c r="A14163" s="56">
        <v>43383</v>
      </c>
    </row>
    <row r="14164" spans="1:1" x14ac:dyDescent="0.25">
      <c r="A14164" s="56">
        <v>43384</v>
      </c>
    </row>
    <row r="14165" spans="1:1" x14ac:dyDescent="0.25">
      <c r="A14165" s="56">
        <v>43385</v>
      </c>
    </row>
    <row r="14166" spans="1:1" x14ac:dyDescent="0.25">
      <c r="A14166" s="56">
        <v>43386</v>
      </c>
    </row>
    <row r="14167" spans="1:1" x14ac:dyDescent="0.25">
      <c r="A14167" s="56">
        <v>43387</v>
      </c>
    </row>
    <row r="14168" spans="1:1" x14ac:dyDescent="0.25">
      <c r="A14168" s="56">
        <v>43388</v>
      </c>
    </row>
    <row r="14169" spans="1:1" x14ac:dyDescent="0.25">
      <c r="A14169" s="56">
        <v>43389</v>
      </c>
    </row>
    <row r="14170" spans="1:1" x14ac:dyDescent="0.25">
      <c r="A14170" s="56">
        <v>43390</v>
      </c>
    </row>
    <row r="14171" spans="1:1" x14ac:dyDescent="0.25">
      <c r="A14171" s="56">
        <v>43391</v>
      </c>
    </row>
    <row r="14172" spans="1:1" x14ac:dyDescent="0.25">
      <c r="A14172" s="56">
        <v>43392</v>
      </c>
    </row>
    <row r="14173" spans="1:1" x14ac:dyDescent="0.25">
      <c r="A14173" s="56">
        <v>43393</v>
      </c>
    </row>
    <row r="14174" spans="1:1" x14ac:dyDescent="0.25">
      <c r="A14174" s="56">
        <v>43394</v>
      </c>
    </row>
    <row r="14175" spans="1:1" x14ac:dyDescent="0.25">
      <c r="A14175" s="56">
        <v>43395</v>
      </c>
    </row>
    <row r="14176" spans="1:1" x14ac:dyDescent="0.25">
      <c r="A14176" s="56">
        <v>43396</v>
      </c>
    </row>
    <row r="14177" spans="1:1" x14ac:dyDescent="0.25">
      <c r="A14177" s="56">
        <v>43397</v>
      </c>
    </row>
    <row r="14178" spans="1:1" x14ac:dyDescent="0.25">
      <c r="A14178" s="56">
        <v>43398</v>
      </c>
    </row>
    <row r="14179" spans="1:1" x14ac:dyDescent="0.25">
      <c r="A14179" s="56">
        <v>43399</v>
      </c>
    </row>
    <row r="14180" spans="1:1" x14ac:dyDescent="0.25">
      <c r="A14180" s="56">
        <v>43400</v>
      </c>
    </row>
    <row r="14181" spans="1:1" x14ac:dyDescent="0.25">
      <c r="A14181" s="56">
        <v>43401</v>
      </c>
    </row>
    <row r="14182" spans="1:1" x14ac:dyDescent="0.25">
      <c r="A14182" s="56">
        <v>43402</v>
      </c>
    </row>
    <row r="14183" spans="1:1" x14ac:dyDescent="0.25">
      <c r="A14183" s="56">
        <v>43403</v>
      </c>
    </row>
    <row r="14184" spans="1:1" x14ac:dyDescent="0.25">
      <c r="A14184" s="56">
        <v>43404</v>
      </c>
    </row>
    <row r="14185" spans="1:1" x14ac:dyDescent="0.25">
      <c r="A14185" s="56">
        <v>43405</v>
      </c>
    </row>
    <row r="14186" spans="1:1" x14ac:dyDescent="0.25">
      <c r="A14186" s="56">
        <v>43406</v>
      </c>
    </row>
    <row r="14187" spans="1:1" x14ac:dyDescent="0.25">
      <c r="A14187" s="56">
        <v>43407</v>
      </c>
    </row>
    <row r="14188" spans="1:1" x14ac:dyDescent="0.25">
      <c r="A14188" s="56">
        <v>43408</v>
      </c>
    </row>
    <row r="14189" spans="1:1" x14ac:dyDescent="0.25">
      <c r="A14189" s="56">
        <v>43409</v>
      </c>
    </row>
    <row r="14190" spans="1:1" x14ac:dyDescent="0.25">
      <c r="A14190" s="56">
        <v>43410</v>
      </c>
    </row>
    <row r="14191" spans="1:1" x14ac:dyDescent="0.25">
      <c r="A14191" s="56">
        <v>43411</v>
      </c>
    </row>
    <row r="14192" spans="1:1" x14ac:dyDescent="0.25">
      <c r="A14192" s="56">
        <v>43412</v>
      </c>
    </row>
    <row r="14193" spans="1:1" x14ac:dyDescent="0.25">
      <c r="A14193" s="56">
        <v>43413</v>
      </c>
    </row>
    <row r="14194" spans="1:1" x14ac:dyDescent="0.25">
      <c r="A14194" s="56">
        <v>43414</v>
      </c>
    </row>
    <row r="14195" spans="1:1" x14ac:dyDescent="0.25">
      <c r="A14195" s="56">
        <v>43415</v>
      </c>
    </row>
    <row r="14196" spans="1:1" x14ac:dyDescent="0.25">
      <c r="A14196" s="56">
        <v>43416</v>
      </c>
    </row>
    <row r="14197" spans="1:1" x14ac:dyDescent="0.25">
      <c r="A14197" s="56">
        <v>43417</v>
      </c>
    </row>
    <row r="14198" spans="1:1" x14ac:dyDescent="0.25">
      <c r="A14198" s="56">
        <v>43418</v>
      </c>
    </row>
    <row r="14199" spans="1:1" x14ac:dyDescent="0.25">
      <c r="A14199" s="56">
        <v>43419</v>
      </c>
    </row>
    <row r="14200" spans="1:1" x14ac:dyDescent="0.25">
      <c r="A14200" s="56">
        <v>43420</v>
      </c>
    </row>
    <row r="14201" spans="1:1" x14ac:dyDescent="0.25">
      <c r="A14201" s="56">
        <v>43421</v>
      </c>
    </row>
    <row r="14202" spans="1:1" x14ac:dyDescent="0.25">
      <c r="A14202" s="56">
        <v>43422</v>
      </c>
    </row>
    <row r="14203" spans="1:1" x14ac:dyDescent="0.25">
      <c r="A14203" s="56">
        <v>43423</v>
      </c>
    </row>
    <row r="14204" spans="1:1" x14ac:dyDescent="0.25">
      <c r="A14204" s="56">
        <v>43424</v>
      </c>
    </row>
    <row r="14205" spans="1:1" x14ac:dyDescent="0.25">
      <c r="A14205" s="56">
        <v>43425</v>
      </c>
    </row>
    <row r="14206" spans="1:1" x14ac:dyDescent="0.25">
      <c r="A14206" s="56">
        <v>43426</v>
      </c>
    </row>
    <row r="14207" spans="1:1" x14ac:dyDescent="0.25">
      <c r="A14207" s="56">
        <v>43427</v>
      </c>
    </row>
    <row r="14208" spans="1:1" x14ac:dyDescent="0.25">
      <c r="A14208" s="56">
        <v>43428</v>
      </c>
    </row>
    <row r="14209" spans="1:1" x14ac:dyDescent="0.25">
      <c r="A14209" s="56">
        <v>43429</v>
      </c>
    </row>
    <row r="14210" spans="1:1" x14ac:dyDescent="0.25">
      <c r="A14210" s="56">
        <v>43430</v>
      </c>
    </row>
    <row r="14211" spans="1:1" x14ac:dyDescent="0.25">
      <c r="A14211" s="56">
        <v>43431</v>
      </c>
    </row>
    <row r="14212" spans="1:1" x14ac:dyDescent="0.25">
      <c r="A14212" s="56">
        <v>43432</v>
      </c>
    </row>
    <row r="14213" spans="1:1" x14ac:dyDescent="0.25">
      <c r="A14213" s="56">
        <v>43433</v>
      </c>
    </row>
    <row r="14214" spans="1:1" x14ac:dyDescent="0.25">
      <c r="A14214" s="56">
        <v>43434</v>
      </c>
    </row>
    <row r="14215" spans="1:1" x14ac:dyDescent="0.25">
      <c r="A14215" s="56">
        <v>43435</v>
      </c>
    </row>
    <row r="14216" spans="1:1" x14ac:dyDescent="0.25">
      <c r="A14216" s="56">
        <v>43436</v>
      </c>
    </row>
    <row r="14217" spans="1:1" x14ac:dyDescent="0.25">
      <c r="A14217" s="56">
        <v>43437</v>
      </c>
    </row>
    <row r="14218" spans="1:1" x14ac:dyDescent="0.25">
      <c r="A14218" s="56">
        <v>43438</v>
      </c>
    </row>
    <row r="14219" spans="1:1" x14ac:dyDescent="0.25">
      <c r="A14219" s="56">
        <v>43439</v>
      </c>
    </row>
    <row r="14220" spans="1:1" x14ac:dyDescent="0.25">
      <c r="A14220" s="56">
        <v>43440</v>
      </c>
    </row>
    <row r="14221" spans="1:1" x14ac:dyDescent="0.25">
      <c r="A14221" s="56">
        <v>43441</v>
      </c>
    </row>
    <row r="14222" spans="1:1" x14ac:dyDescent="0.25">
      <c r="A14222" s="56">
        <v>43442</v>
      </c>
    </row>
    <row r="14223" spans="1:1" x14ac:dyDescent="0.25">
      <c r="A14223" s="56">
        <v>43443</v>
      </c>
    </row>
    <row r="14224" spans="1:1" x14ac:dyDescent="0.25">
      <c r="A14224" s="56">
        <v>43444</v>
      </c>
    </row>
    <row r="14225" spans="1:1" x14ac:dyDescent="0.25">
      <c r="A14225" s="56">
        <v>43445</v>
      </c>
    </row>
    <row r="14226" spans="1:1" x14ac:dyDescent="0.25">
      <c r="A14226" s="56">
        <v>43446</v>
      </c>
    </row>
    <row r="14227" spans="1:1" x14ac:dyDescent="0.25">
      <c r="A14227" s="56">
        <v>43447</v>
      </c>
    </row>
    <row r="14228" spans="1:1" x14ac:dyDescent="0.25">
      <c r="A14228" s="56">
        <v>43448</v>
      </c>
    </row>
    <row r="14229" spans="1:1" x14ac:dyDescent="0.25">
      <c r="A14229" s="56">
        <v>43449</v>
      </c>
    </row>
    <row r="14230" spans="1:1" x14ac:dyDescent="0.25">
      <c r="A14230" s="56">
        <v>43450</v>
      </c>
    </row>
    <row r="14231" spans="1:1" x14ac:dyDescent="0.25">
      <c r="A14231" s="56">
        <v>43451</v>
      </c>
    </row>
    <row r="14232" spans="1:1" x14ac:dyDescent="0.25">
      <c r="A14232" s="56">
        <v>43452</v>
      </c>
    </row>
    <row r="14233" spans="1:1" x14ac:dyDescent="0.25">
      <c r="A14233" s="56">
        <v>43453</v>
      </c>
    </row>
    <row r="14234" spans="1:1" x14ac:dyDescent="0.25">
      <c r="A14234" s="56">
        <v>43454</v>
      </c>
    </row>
    <row r="14235" spans="1:1" x14ac:dyDescent="0.25">
      <c r="A14235" s="56">
        <v>43455</v>
      </c>
    </row>
    <row r="14236" spans="1:1" x14ac:dyDescent="0.25">
      <c r="A14236" s="56">
        <v>43456</v>
      </c>
    </row>
    <row r="14237" spans="1:1" x14ac:dyDescent="0.25">
      <c r="A14237" s="56">
        <v>43457</v>
      </c>
    </row>
    <row r="14238" spans="1:1" x14ac:dyDescent="0.25">
      <c r="A14238" s="56">
        <v>43458</v>
      </c>
    </row>
    <row r="14239" spans="1:1" x14ac:dyDescent="0.25">
      <c r="A14239" s="56">
        <v>43459</v>
      </c>
    </row>
    <row r="14240" spans="1:1" x14ac:dyDescent="0.25">
      <c r="A14240" s="56">
        <v>43460</v>
      </c>
    </row>
    <row r="14241" spans="1:1" x14ac:dyDescent="0.25">
      <c r="A14241" s="56">
        <v>43461</v>
      </c>
    </row>
    <row r="14242" spans="1:1" x14ac:dyDescent="0.25">
      <c r="A14242" s="56">
        <v>43462</v>
      </c>
    </row>
    <row r="14243" spans="1:1" x14ac:dyDescent="0.25">
      <c r="A14243" s="56">
        <v>43463</v>
      </c>
    </row>
    <row r="14244" spans="1:1" x14ac:dyDescent="0.25">
      <c r="A14244" s="56">
        <v>43464</v>
      </c>
    </row>
    <row r="14245" spans="1:1" x14ac:dyDescent="0.25">
      <c r="A14245" s="56">
        <v>43465</v>
      </c>
    </row>
    <row r="14246" spans="1:1" x14ac:dyDescent="0.25">
      <c r="A14246" s="56">
        <v>43466</v>
      </c>
    </row>
    <row r="14247" spans="1:1" x14ac:dyDescent="0.25">
      <c r="A14247" s="56">
        <v>43467</v>
      </c>
    </row>
    <row r="14248" spans="1:1" x14ac:dyDescent="0.25">
      <c r="A14248" s="56">
        <v>43468</v>
      </c>
    </row>
    <row r="14249" spans="1:1" x14ac:dyDescent="0.25">
      <c r="A14249" s="56">
        <v>43469</v>
      </c>
    </row>
    <row r="14250" spans="1:1" x14ac:dyDescent="0.25">
      <c r="A14250" s="56">
        <v>43470</v>
      </c>
    </row>
    <row r="14251" spans="1:1" x14ac:dyDescent="0.25">
      <c r="A14251" s="56">
        <v>43471</v>
      </c>
    </row>
    <row r="14252" spans="1:1" x14ac:dyDescent="0.25">
      <c r="A14252" s="56">
        <v>43472</v>
      </c>
    </row>
    <row r="14253" spans="1:1" x14ac:dyDescent="0.25">
      <c r="A14253" s="56">
        <v>43473</v>
      </c>
    </row>
    <row r="14254" spans="1:1" x14ac:dyDescent="0.25">
      <c r="A14254" s="56">
        <v>43474</v>
      </c>
    </row>
    <row r="14255" spans="1:1" x14ac:dyDescent="0.25">
      <c r="A14255" s="56">
        <v>43475</v>
      </c>
    </row>
    <row r="14256" spans="1:1" x14ac:dyDescent="0.25">
      <c r="A14256" s="56">
        <v>43476</v>
      </c>
    </row>
    <row r="14257" spans="1:1" x14ac:dyDescent="0.25">
      <c r="A14257" s="56">
        <v>43477</v>
      </c>
    </row>
    <row r="14258" spans="1:1" x14ac:dyDescent="0.25">
      <c r="A14258" s="56">
        <v>43478</v>
      </c>
    </row>
    <row r="14259" spans="1:1" x14ac:dyDescent="0.25">
      <c r="A14259" s="56">
        <v>43479</v>
      </c>
    </row>
    <row r="14260" spans="1:1" x14ac:dyDescent="0.25">
      <c r="A14260" s="56">
        <v>43480</v>
      </c>
    </row>
    <row r="14261" spans="1:1" x14ac:dyDescent="0.25">
      <c r="A14261" s="56">
        <v>43481</v>
      </c>
    </row>
    <row r="14262" spans="1:1" x14ac:dyDescent="0.25">
      <c r="A14262" s="56">
        <v>43482</v>
      </c>
    </row>
    <row r="14263" spans="1:1" x14ac:dyDescent="0.25">
      <c r="A14263" s="56">
        <v>43483</v>
      </c>
    </row>
    <row r="14264" spans="1:1" x14ac:dyDescent="0.25">
      <c r="A14264" s="56">
        <v>43484</v>
      </c>
    </row>
    <row r="14265" spans="1:1" x14ac:dyDescent="0.25">
      <c r="A14265" s="56">
        <v>43485</v>
      </c>
    </row>
    <row r="14266" spans="1:1" x14ac:dyDescent="0.25">
      <c r="A14266" s="56">
        <v>43486</v>
      </c>
    </row>
    <row r="14267" spans="1:1" x14ac:dyDescent="0.25">
      <c r="A14267" s="56">
        <v>43487</v>
      </c>
    </row>
    <row r="14268" spans="1:1" x14ac:dyDescent="0.25">
      <c r="A14268" s="56">
        <v>43488</v>
      </c>
    </row>
    <row r="14269" spans="1:1" x14ac:dyDescent="0.25">
      <c r="A14269" s="56">
        <v>43489</v>
      </c>
    </row>
    <row r="14270" spans="1:1" x14ac:dyDescent="0.25">
      <c r="A14270" s="56">
        <v>43490</v>
      </c>
    </row>
    <row r="14271" spans="1:1" x14ac:dyDescent="0.25">
      <c r="A14271" s="56">
        <v>43491</v>
      </c>
    </row>
    <row r="14272" spans="1:1" x14ac:dyDescent="0.25">
      <c r="A14272" s="56">
        <v>43492</v>
      </c>
    </row>
    <row r="14273" spans="1:1" x14ac:dyDescent="0.25">
      <c r="A14273" s="56">
        <v>43493</v>
      </c>
    </row>
    <row r="14274" spans="1:1" x14ac:dyDescent="0.25">
      <c r="A14274" s="56">
        <v>43494</v>
      </c>
    </row>
    <row r="14275" spans="1:1" x14ac:dyDescent="0.25">
      <c r="A14275" s="56">
        <v>43495</v>
      </c>
    </row>
    <row r="14276" spans="1:1" x14ac:dyDescent="0.25">
      <c r="A14276" s="56">
        <v>43496</v>
      </c>
    </row>
    <row r="14277" spans="1:1" x14ac:dyDescent="0.25">
      <c r="A14277" s="56">
        <v>43497</v>
      </c>
    </row>
    <row r="14278" spans="1:1" x14ac:dyDescent="0.25">
      <c r="A14278" s="56">
        <v>43498</v>
      </c>
    </row>
    <row r="14279" spans="1:1" x14ac:dyDescent="0.25">
      <c r="A14279" s="56">
        <v>43499</v>
      </c>
    </row>
    <row r="14280" spans="1:1" x14ac:dyDescent="0.25">
      <c r="A14280" s="56">
        <v>43500</v>
      </c>
    </row>
    <row r="14281" spans="1:1" x14ac:dyDescent="0.25">
      <c r="A14281" s="56">
        <v>43501</v>
      </c>
    </row>
    <row r="14282" spans="1:1" x14ac:dyDescent="0.25">
      <c r="A14282" s="56">
        <v>43502</v>
      </c>
    </row>
    <row r="14283" spans="1:1" x14ac:dyDescent="0.25">
      <c r="A14283" s="56">
        <v>43503</v>
      </c>
    </row>
    <row r="14284" spans="1:1" x14ac:dyDescent="0.25">
      <c r="A14284" s="56">
        <v>43504</v>
      </c>
    </row>
    <row r="14285" spans="1:1" x14ac:dyDescent="0.25">
      <c r="A14285" s="56">
        <v>43505</v>
      </c>
    </row>
    <row r="14286" spans="1:1" x14ac:dyDescent="0.25">
      <c r="A14286" s="56">
        <v>43506</v>
      </c>
    </row>
    <row r="14287" spans="1:1" x14ac:dyDescent="0.25">
      <c r="A14287" s="56">
        <v>43507</v>
      </c>
    </row>
    <row r="14288" spans="1:1" x14ac:dyDescent="0.25">
      <c r="A14288" s="56">
        <v>43508</v>
      </c>
    </row>
    <row r="14289" spans="1:1" x14ac:dyDescent="0.25">
      <c r="A14289" s="56">
        <v>43509</v>
      </c>
    </row>
    <row r="14290" spans="1:1" x14ac:dyDescent="0.25">
      <c r="A14290" s="56">
        <v>43510</v>
      </c>
    </row>
    <row r="14291" spans="1:1" x14ac:dyDescent="0.25">
      <c r="A14291" s="56">
        <v>43511</v>
      </c>
    </row>
    <row r="14292" spans="1:1" x14ac:dyDescent="0.25">
      <c r="A14292" s="56">
        <v>43512</v>
      </c>
    </row>
    <row r="14293" spans="1:1" x14ac:dyDescent="0.25">
      <c r="A14293" s="56">
        <v>43513</v>
      </c>
    </row>
    <row r="14294" spans="1:1" x14ac:dyDescent="0.25">
      <c r="A14294" s="56">
        <v>43514</v>
      </c>
    </row>
    <row r="14295" spans="1:1" x14ac:dyDescent="0.25">
      <c r="A14295" s="56">
        <v>43515</v>
      </c>
    </row>
    <row r="14296" spans="1:1" x14ac:dyDescent="0.25">
      <c r="A14296" s="56">
        <v>43516</v>
      </c>
    </row>
    <row r="14297" spans="1:1" x14ac:dyDescent="0.25">
      <c r="A14297" s="56">
        <v>43517</v>
      </c>
    </row>
    <row r="14298" spans="1:1" x14ac:dyDescent="0.25">
      <c r="A14298" s="56">
        <v>43518</v>
      </c>
    </row>
    <row r="14299" spans="1:1" x14ac:dyDescent="0.25">
      <c r="A14299" s="56">
        <v>43519</v>
      </c>
    </row>
    <row r="14300" spans="1:1" x14ac:dyDescent="0.25">
      <c r="A14300" s="56">
        <v>43520</v>
      </c>
    </row>
    <row r="14301" spans="1:1" x14ac:dyDescent="0.25">
      <c r="A14301" s="56">
        <v>43521</v>
      </c>
    </row>
    <row r="14302" spans="1:1" x14ac:dyDescent="0.25">
      <c r="A14302" s="56">
        <v>43522</v>
      </c>
    </row>
    <row r="14303" spans="1:1" x14ac:dyDescent="0.25">
      <c r="A14303" s="56">
        <v>43523</v>
      </c>
    </row>
    <row r="14304" spans="1:1" x14ac:dyDescent="0.25">
      <c r="A14304" s="56">
        <v>43524</v>
      </c>
    </row>
    <row r="14305" spans="1:1" x14ac:dyDescent="0.25">
      <c r="A14305" s="56">
        <v>43525</v>
      </c>
    </row>
    <row r="14306" spans="1:1" x14ac:dyDescent="0.25">
      <c r="A14306" s="56">
        <v>43526</v>
      </c>
    </row>
    <row r="14307" spans="1:1" x14ac:dyDescent="0.25">
      <c r="A14307" s="56">
        <v>43527</v>
      </c>
    </row>
    <row r="14308" spans="1:1" x14ac:dyDescent="0.25">
      <c r="A14308" s="56">
        <v>43528</v>
      </c>
    </row>
    <row r="14309" spans="1:1" x14ac:dyDescent="0.25">
      <c r="A14309" s="56">
        <v>43529</v>
      </c>
    </row>
    <row r="14310" spans="1:1" x14ac:dyDescent="0.25">
      <c r="A14310" s="56">
        <v>43530</v>
      </c>
    </row>
    <row r="14311" spans="1:1" x14ac:dyDescent="0.25">
      <c r="A14311" s="56">
        <v>43531</v>
      </c>
    </row>
    <row r="14312" spans="1:1" x14ac:dyDescent="0.25">
      <c r="A14312" s="56">
        <v>43532</v>
      </c>
    </row>
    <row r="14313" spans="1:1" x14ac:dyDescent="0.25">
      <c r="A14313" s="56">
        <v>43533</v>
      </c>
    </row>
    <row r="14314" spans="1:1" x14ac:dyDescent="0.25">
      <c r="A14314" s="56">
        <v>43534</v>
      </c>
    </row>
    <row r="14315" spans="1:1" x14ac:dyDescent="0.25">
      <c r="A14315" s="56">
        <v>43535</v>
      </c>
    </row>
    <row r="14316" spans="1:1" x14ac:dyDescent="0.25">
      <c r="A14316" s="56">
        <v>43536</v>
      </c>
    </row>
    <row r="14317" spans="1:1" x14ac:dyDescent="0.25">
      <c r="A14317" s="56">
        <v>43537</v>
      </c>
    </row>
    <row r="14318" spans="1:1" x14ac:dyDescent="0.25">
      <c r="A14318" s="56">
        <v>43538</v>
      </c>
    </row>
    <row r="14319" spans="1:1" x14ac:dyDescent="0.25">
      <c r="A14319" s="56">
        <v>43539</v>
      </c>
    </row>
    <row r="14320" spans="1:1" x14ac:dyDescent="0.25">
      <c r="A14320" s="56">
        <v>43540</v>
      </c>
    </row>
    <row r="14321" spans="1:1" x14ac:dyDescent="0.25">
      <c r="A14321" s="56">
        <v>43541</v>
      </c>
    </row>
    <row r="14322" spans="1:1" x14ac:dyDescent="0.25">
      <c r="A14322" s="56">
        <v>43542</v>
      </c>
    </row>
    <row r="14323" spans="1:1" x14ac:dyDescent="0.25">
      <c r="A14323" s="56">
        <v>43543</v>
      </c>
    </row>
    <row r="14324" spans="1:1" x14ac:dyDescent="0.25">
      <c r="A14324" s="56">
        <v>43544</v>
      </c>
    </row>
    <row r="14325" spans="1:1" x14ac:dyDescent="0.25">
      <c r="A14325" s="56">
        <v>43545</v>
      </c>
    </row>
    <row r="14326" spans="1:1" x14ac:dyDescent="0.25">
      <c r="A14326" s="56">
        <v>43546</v>
      </c>
    </row>
    <row r="14327" spans="1:1" x14ac:dyDescent="0.25">
      <c r="A14327" s="56">
        <v>43547</v>
      </c>
    </row>
    <row r="14328" spans="1:1" x14ac:dyDescent="0.25">
      <c r="A14328" s="56">
        <v>43548</v>
      </c>
    </row>
    <row r="14329" spans="1:1" x14ac:dyDescent="0.25">
      <c r="A14329" s="56">
        <v>43549</v>
      </c>
    </row>
    <row r="14330" spans="1:1" x14ac:dyDescent="0.25">
      <c r="A14330" s="56">
        <v>43550</v>
      </c>
    </row>
    <row r="14331" spans="1:1" x14ac:dyDescent="0.25">
      <c r="A14331" s="56">
        <v>43551</v>
      </c>
    </row>
    <row r="14332" spans="1:1" x14ac:dyDescent="0.25">
      <c r="A14332" s="56">
        <v>43552</v>
      </c>
    </row>
    <row r="14333" spans="1:1" x14ac:dyDescent="0.25">
      <c r="A14333" s="56">
        <v>43553</v>
      </c>
    </row>
    <row r="14334" spans="1:1" x14ac:dyDescent="0.25">
      <c r="A14334" s="56">
        <v>43554</v>
      </c>
    </row>
    <row r="14335" spans="1:1" x14ac:dyDescent="0.25">
      <c r="A14335" s="56">
        <v>43555</v>
      </c>
    </row>
    <row r="14336" spans="1:1" x14ac:dyDescent="0.25">
      <c r="A14336" s="56">
        <v>43556</v>
      </c>
    </row>
    <row r="14337" spans="1:1" x14ac:dyDescent="0.25">
      <c r="A14337" s="56">
        <v>43557</v>
      </c>
    </row>
    <row r="14338" spans="1:1" x14ac:dyDescent="0.25">
      <c r="A14338" s="56">
        <v>43558</v>
      </c>
    </row>
    <row r="14339" spans="1:1" x14ac:dyDescent="0.25">
      <c r="A14339" s="56">
        <v>43559</v>
      </c>
    </row>
    <row r="14340" spans="1:1" x14ac:dyDescent="0.25">
      <c r="A14340" s="56">
        <v>43560</v>
      </c>
    </row>
    <row r="14341" spans="1:1" x14ac:dyDescent="0.25">
      <c r="A14341" s="56">
        <v>43561</v>
      </c>
    </row>
    <row r="14342" spans="1:1" x14ac:dyDescent="0.25">
      <c r="A14342" s="56">
        <v>43562</v>
      </c>
    </row>
    <row r="14343" spans="1:1" x14ac:dyDescent="0.25">
      <c r="A14343" s="56">
        <v>43563</v>
      </c>
    </row>
    <row r="14344" spans="1:1" x14ac:dyDescent="0.25">
      <c r="A14344" s="56">
        <v>43564</v>
      </c>
    </row>
    <row r="14345" spans="1:1" x14ac:dyDescent="0.25">
      <c r="A14345" s="56">
        <v>43565</v>
      </c>
    </row>
    <row r="14346" spans="1:1" x14ac:dyDescent="0.25">
      <c r="A14346" s="56">
        <v>43566</v>
      </c>
    </row>
    <row r="14347" spans="1:1" x14ac:dyDescent="0.25">
      <c r="A14347" s="56">
        <v>43567</v>
      </c>
    </row>
    <row r="14348" spans="1:1" x14ac:dyDescent="0.25">
      <c r="A14348" s="56">
        <v>43568</v>
      </c>
    </row>
    <row r="14349" spans="1:1" x14ac:dyDescent="0.25">
      <c r="A14349" s="56">
        <v>43569</v>
      </c>
    </row>
    <row r="14350" spans="1:1" x14ac:dyDescent="0.25">
      <c r="A14350" s="56">
        <v>43570</v>
      </c>
    </row>
    <row r="14351" spans="1:1" x14ac:dyDescent="0.25">
      <c r="A14351" s="56">
        <v>43571</v>
      </c>
    </row>
    <row r="14352" spans="1:1" x14ac:dyDescent="0.25">
      <c r="A14352" s="56">
        <v>43572</v>
      </c>
    </row>
    <row r="14353" spans="1:1" x14ac:dyDescent="0.25">
      <c r="A14353" s="56">
        <v>43573</v>
      </c>
    </row>
    <row r="14354" spans="1:1" x14ac:dyDescent="0.25">
      <c r="A14354" s="56">
        <v>43574</v>
      </c>
    </row>
    <row r="14355" spans="1:1" x14ac:dyDescent="0.25">
      <c r="A14355" s="56">
        <v>43575</v>
      </c>
    </row>
    <row r="14356" spans="1:1" x14ac:dyDescent="0.25">
      <c r="A14356" s="56">
        <v>43576</v>
      </c>
    </row>
    <row r="14357" spans="1:1" x14ac:dyDescent="0.25">
      <c r="A14357" s="56">
        <v>43577</v>
      </c>
    </row>
    <row r="14358" spans="1:1" x14ac:dyDescent="0.25">
      <c r="A14358" s="56">
        <v>43578</v>
      </c>
    </row>
    <row r="14359" spans="1:1" x14ac:dyDescent="0.25">
      <c r="A14359" s="56">
        <v>43579</v>
      </c>
    </row>
    <row r="14360" spans="1:1" x14ac:dyDescent="0.25">
      <c r="A14360" s="56">
        <v>43580</v>
      </c>
    </row>
    <row r="14361" spans="1:1" x14ac:dyDescent="0.25">
      <c r="A14361" s="56">
        <v>43581</v>
      </c>
    </row>
    <row r="14362" spans="1:1" x14ac:dyDescent="0.25">
      <c r="A14362" s="56">
        <v>43582</v>
      </c>
    </row>
    <row r="14363" spans="1:1" x14ac:dyDescent="0.25">
      <c r="A14363" s="56">
        <v>43583</v>
      </c>
    </row>
    <row r="14364" spans="1:1" x14ac:dyDescent="0.25">
      <c r="A14364" s="56">
        <v>43584</v>
      </c>
    </row>
    <row r="14365" spans="1:1" x14ac:dyDescent="0.25">
      <c r="A14365" s="56">
        <v>43585</v>
      </c>
    </row>
    <row r="14366" spans="1:1" x14ac:dyDescent="0.25">
      <c r="A14366" s="56">
        <v>43586</v>
      </c>
    </row>
    <row r="14367" spans="1:1" x14ac:dyDescent="0.25">
      <c r="A14367" s="56">
        <v>43587</v>
      </c>
    </row>
    <row r="14368" spans="1:1" x14ac:dyDescent="0.25">
      <c r="A14368" s="56">
        <v>43588</v>
      </c>
    </row>
    <row r="14369" spans="1:1" x14ac:dyDescent="0.25">
      <c r="A14369" s="56">
        <v>43589</v>
      </c>
    </row>
    <row r="14370" spans="1:1" x14ac:dyDescent="0.25">
      <c r="A14370" s="56">
        <v>43590</v>
      </c>
    </row>
    <row r="14371" spans="1:1" x14ac:dyDescent="0.25">
      <c r="A14371" s="56">
        <v>43591</v>
      </c>
    </row>
    <row r="14372" spans="1:1" x14ac:dyDescent="0.25">
      <c r="A14372" s="56">
        <v>43592</v>
      </c>
    </row>
    <row r="14373" spans="1:1" x14ac:dyDescent="0.25">
      <c r="A14373" s="56">
        <v>43593</v>
      </c>
    </row>
    <row r="14374" spans="1:1" x14ac:dyDescent="0.25">
      <c r="A14374" s="56">
        <v>43594</v>
      </c>
    </row>
    <row r="14375" spans="1:1" x14ac:dyDescent="0.25">
      <c r="A14375" s="56">
        <v>43595</v>
      </c>
    </row>
    <row r="14376" spans="1:1" x14ac:dyDescent="0.25">
      <c r="A14376" s="56">
        <v>43596</v>
      </c>
    </row>
    <row r="14377" spans="1:1" x14ac:dyDescent="0.25">
      <c r="A14377" s="56">
        <v>43597</v>
      </c>
    </row>
    <row r="14378" spans="1:1" x14ac:dyDescent="0.25">
      <c r="A14378" s="56">
        <v>43598</v>
      </c>
    </row>
    <row r="14379" spans="1:1" x14ac:dyDescent="0.25">
      <c r="A14379" s="56">
        <v>43599</v>
      </c>
    </row>
    <row r="14380" spans="1:1" x14ac:dyDescent="0.25">
      <c r="A14380" s="56">
        <v>43600</v>
      </c>
    </row>
    <row r="14381" spans="1:1" x14ac:dyDescent="0.25">
      <c r="A14381" s="56">
        <v>43601</v>
      </c>
    </row>
    <row r="14382" spans="1:1" x14ac:dyDescent="0.25">
      <c r="A14382" s="56">
        <v>43602</v>
      </c>
    </row>
    <row r="14383" spans="1:1" x14ac:dyDescent="0.25">
      <c r="A14383" s="56">
        <v>43603</v>
      </c>
    </row>
    <row r="14384" spans="1:1" x14ac:dyDescent="0.25">
      <c r="A14384" s="56">
        <v>43604</v>
      </c>
    </row>
    <row r="14385" spans="1:1" x14ac:dyDescent="0.25">
      <c r="A14385" s="56">
        <v>43605</v>
      </c>
    </row>
    <row r="14386" spans="1:1" x14ac:dyDescent="0.25">
      <c r="A14386" s="56">
        <v>43606</v>
      </c>
    </row>
    <row r="14387" spans="1:1" x14ac:dyDescent="0.25">
      <c r="A14387" s="56">
        <v>43607</v>
      </c>
    </row>
    <row r="14388" spans="1:1" x14ac:dyDescent="0.25">
      <c r="A14388" s="56">
        <v>43608</v>
      </c>
    </row>
    <row r="14389" spans="1:1" x14ac:dyDescent="0.25">
      <c r="A14389" s="56">
        <v>43609</v>
      </c>
    </row>
    <row r="14390" spans="1:1" x14ac:dyDescent="0.25">
      <c r="A14390" s="56">
        <v>43610</v>
      </c>
    </row>
    <row r="14391" spans="1:1" x14ac:dyDescent="0.25">
      <c r="A14391" s="56">
        <v>43611</v>
      </c>
    </row>
    <row r="14392" spans="1:1" x14ac:dyDescent="0.25">
      <c r="A14392" s="56">
        <v>43612</v>
      </c>
    </row>
    <row r="14393" spans="1:1" x14ac:dyDescent="0.25">
      <c r="A14393" s="56">
        <v>43613</v>
      </c>
    </row>
    <row r="14394" spans="1:1" x14ac:dyDescent="0.25">
      <c r="A14394" s="56">
        <v>43614</v>
      </c>
    </row>
    <row r="14395" spans="1:1" x14ac:dyDescent="0.25">
      <c r="A14395" s="56">
        <v>43615</v>
      </c>
    </row>
    <row r="14396" spans="1:1" x14ac:dyDescent="0.25">
      <c r="A14396" s="56">
        <v>43616</v>
      </c>
    </row>
    <row r="14397" spans="1:1" x14ac:dyDescent="0.25">
      <c r="A14397" s="56">
        <v>43617</v>
      </c>
    </row>
    <row r="14398" spans="1:1" x14ac:dyDescent="0.25">
      <c r="A14398" s="56">
        <v>43618</v>
      </c>
    </row>
    <row r="14399" spans="1:1" x14ac:dyDescent="0.25">
      <c r="A14399" s="56">
        <v>43619</v>
      </c>
    </row>
    <row r="14400" spans="1:1" x14ac:dyDescent="0.25">
      <c r="A14400" s="56">
        <v>43620</v>
      </c>
    </row>
    <row r="14401" spans="1:1" x14ac:dyDescent="0.25">
      <c r="A14401" s="56">
        <v>43621</v>
      </c>
    </row>
    <row r="14402" spans="1:1" x14ac:dyDescent="0.25">
      <c r="A14402" s="56">
        <v>43622</v>
      </c>
    </row>
    <row r="14403" spans="1:1" x14ac:dyDescent="0.25">
      <c r="A14403" s="56">
        <v>43623</v>
      </c>
    </row>
    <row r="14404" spans="1:1" x14ac:dyDescent="0.25">
      <c r="A14404" s="56">
        <v>43624</v>
      </c>
    </row>
    <row r="14405" spans="1:1" x14ac:dyDescent="0.25">
      <c r="A14405" s="56">
        <v>43625</v>
      </c>
    </row>
    <row r="14406" spans="1:1" x14ac:dyDescent="0.25">
      <c r="A14406" s="56">
        <v>43626</v>
      </c>
    </row>
    <row r="14407" spans="1:1" x14ac:dyDescent="0.25">
      <c r="A14407" s="56">
        <v>43627</v>
      </c>
    </row>
    <row r="14408" spans="1:1" x14ac:dyDescent="0.25">
      <c r="A14408" s="56">
        <v>43628</v>
      </c>
    </row>
    <row r="14409" spans="1:1" x14ac:dyDescent="0.25">
      <c r="A14409" s="56">
        <v>43629</v>
      </c>
    </row>
    <row r="14410" spans="1:1" x14ac:dyDescent="0.25">
      <c r="A14410" s="56">
        <v>43630</v>
      </c>
    </row>
    <row r="14411" spans="1:1" x14ac:dyDescent="0.25">
      <c r="A14411" s="56">
        <v>43631</v>
      </c>
    </row>
    <row r="14412" spans="1:1" x14ac:dyDescent="0.25">
      <c r="A14412" s="56">
        <v>43632</v>
      </c>
    </row>
    <row r="14413" spans="1:1" x14ac:dyDescent="0.25">
      <c r="A14413" s="56">
        <v>43633</v>
      </c>
    </row>
    <row r="14414" spans="1:1" x14ac:dyDescent="0.25">
      <c r="A14414" s="56">
        <v>43634</v>
      </c>
    </row>
    <row r="14415" spans="1:1" x14ac:dyDescent="0.25">
      <c r="A14415" s="56">
        <v>43635</v>
      </c>
    </row>
    <row r="14416" spans="1:1" x14ac:dyDescent="0.25">
      <c r="A14416" s="56">
        <v>43636</v>
      </c>
    </row>
    <row r="14417" spans="1:1" x14ac:dyDescent="0.25">
      <c r="A14417" s="56">
        <v>43637</v>
      </c>
    </row>
    <row r="14418" spans="1:1" x14ac:dyDescent="0.25">
      <c r="A14418" s="56">
        <v>43638</v>
      </c>
    </row>
    <row r="14419" spans="1:1" x14ac:dyDescent="0.25">
      <c r="A14419" s="56">
        <v>43639</v>
      </c>
    </row>
    <row r="14420" spans="1:1" x14ac:dyDescent="0.25">
      <c r="A14420" s="56">
        <v>43640</v>
      </c>
    </row>
    <row r="14421" spans="1:1" x14ac:dyDescent="0.25">
      <c r="A14421" s="56">
        <v>43641</v>
      </c>
    </row>
    <row r="14422" spans="1:1" x14ac:dyDescent="0.25">
      <c r="A14422" s="56">
        <v>43642</v>
      </c>
    </row>
    <row r="14423" spans="1:1" x14ac:dyDescent="0.25">
      <c r="A14423" s="56">
        <v>43643</v>
      </c>
    </row>
    <row r="14424" spans="1:1" x14ac:dyDescent="0.25">
      <c r="A14424" s="56">
        <v>43644</v>
      </c>
    </row>
    <row r="14425" spans="1:1" x14ac:dyDescent="0.25">
      <c r="A14425" s="56">
        <v>43645</v>
      </c>
    </row>
    <row r="14426" spans="1:1" x14ac:dyDescent="0.25">
      <c r="A14426" s="56">
        <v>43646</v>
      </c>
    </row>
    <row r="14427" spans="1:1" x14ac:dyDescent="0.25">
      <c r="A14427" s="56">
        <v>43647</v>
      </c>
    </row>
    <row r="14428" spans="1:1" x14ac:dyDescent="0.25">
      <c r="A14428" s="56">
        <v>43648</v>
      </c>
    </row>
    <row r="14429" spans="1:1" x14ac:dyDescent="0.25">
      <c r="A14429" s="56">
        <v>43649</v>
      </c>
    </row>
    <row r="14430" spans="1:1" x14ac:dyDescent="0.25">
      <c r="A14430" s="56">
        <v>43650</v>
      </c>
    </row>
    <row r="14431" spans="1:1" x14ac:dyDescent="0.25">
      <c r="A14431" s="56">
        <v>43651</v>
      </c>
    </row>
    <row r="14432" spans="1:1" x14ac:dyDescent="0.25">
      <c r="A14432" s="56">
        <v>43652</v>
      </c>
    </row>
    <row r="14433" spans="1:1" x14ac:dyDescent="0.25">
      <c r="A14433" s="56">
        <v>43653</v>
      </c>
    </row>
    <row r="14434" spans="1:1" x14ac:dyDescent="0.25">
      <c r="A14434" s="56">
        <v>43654</v>
      </c>
    </row>
    <row r="14435" spans="1:1" x14ac:dyDescent="0.25">
      <c r="A14435" s="56">
        <v>43655</v>
      </c>
    </row>
    <row r="14436" spans="1:1" x14ac:dyDescent="0.25">
      <c r="A14436" s="56">
        <v>43656</v>
      </c>
    </row>
    <row r="14437" spans="1:1" x14ac:dyDescent="0.25">
      <c r="A14437" s="56">
        <v>43657</v>
      </c>
    </row>
    <row r="14438" spans="1:1" x14ac:dyDescent="0.25">
      <c r="A14438" s="56">
        <v>43658</v>
      </c>
    </row>
    <row r="14439" spans="1:1" x14ac:dyDescent="0.25">
      <c r="A14439" s="56">
        <v>43659</v>
      </c>
    </row>
    <row r="14440" spans="1:1" x14ac:dyDescent="0.25">
      <c r="A14440" s="56">
        <v>43660</v>
      </c>
    </row>
    <row r="14441" spans="1:1" x14ac:dyDescent="0.25">
      <c r="A14441" s="56">
        <v>43661</v>
      </c>
    </row>
    <row r="14442" spans="1:1" x14ac:dyDescent="0.25">
      <c r="A14442" s="56">
        <v>43662</v>
      </c>
    </row>
    <row r="14443" spans="1:1" x14ac:dyDescent="0.25">
      <c r="A14443" s="56">
        <v>43663</v>
      </c>
    </row>
    <row r="14444" spans="1:1" x14ac:dyDescent="0.25">
      <c r="A14444" s="56">
        <v>43664</v>
      </c>
    </row>
    <row r="14445" spans="1:1" x14ac:dyDescent="0.25">
      <c r="A14445" s="56">
        <v>43665</v>
      </c>
    </row>
    <row r="14446" spans="1:1" x14ac:dyDescent="0.25">
      <c r="A14446" s="56">
        <v>43666</v>
      </c>
    </row>
    <row r="14447" spans="1:1" x14ac:dyDescent="0.25">
      <c r="A14447" s="56">
        <v>43667</v>
      </c>
    </row>
    <row r="14448" spans="1:1" x14ac:dyDescent="0.25">
      <c r="A14448" s="56">
        <v>43668</v>
      </c>
    </row>
    <row r="14449" spans="1:1" x14ac:dyDescent="0.25">
      <c r="A14449" s="56">
        <v>43669</v>
      </c>
    </row>
    <row r="14450" spans="1:1" x14ac:dyDescent="0.25">
      <c r="A14450" s="56">
        <v>43670</v>
      </c>
    </row>
    <row r="14451" spans="1:1" x14ac:dyDescent="0.25">
      <c r="A14451" s="56">
        <v>43671</v>
      </c>
    </row>
    <row r="14452" spans="1:1" x14ac:dyDescent="0.25">
      <c r="A14452" s="56">
        <v>43672</v>
      </c>
    </row>
    <row r="14453" spans="1:1" x14ac:dyDescent="0.25">
      <c r="A14453" s="56">
        <v>43673</v>
      </c>
    </row>
    <row r="14454" spans="1:1" x14ac:dyDescent="0.25">
      <c r="A14454" s="56">
        <v>43674</v>
      </c>
    </row>
    <row r="14455" spans="1:1" x14ac:dyDescent="0.25">
      <c r="A14455" s="56">
        <v>43675</v>
      </c>
    </row>
    <row r="14456" spans="1:1" x14ac:dyDescent="0.25">
      <c r="A14456" s="56">
        <v>43676</v>
      </c>
    </row>
    <row r="14457" spans="1:1" x14ac:dyDescent="0.25">
      <c r="A14457" s="56">
        <v>43677</v>
      </c>
    </row>
    <row r="14458" spans="1:1" x14ac:dyDescent="0.25">
      <c r="A14458" s="56">
        <v>43678</v>
      </c>
    </row>
    <row r="14459" spans="1:1" x14ac:dyDescent="0.25">
      <c r="A14459" s="56">
        <v>43679</v>
      </c>
    </row>
    <row r="14460" spans="1:1" x14ac:dyDescent="0.25">
      <c r="A14460" s="56">
        <v>43680</v>
      </c>
    </row>
    <row r="14461" spans="1:1" x14ac:dyDescent="0.25">
      <c r="A14461" s="56">
        <v>43681</v>
      </c>
    </row>
    <row r="14462" spans="1:1" x14ac:dyDescent="0.25">
      <c r="A14462" s="56">
        <v>43682</v>
      </c>
    </row>
    <row r="14463" spans="1:1" x14ac:dyDescent="0.25">
      <c r="A14463" s="56">
        <v>43683</v>
      </c>
    </row>
    <row r="14464" spans="1:1" x14ac:dyDescent="0.25">
      <c r="A14464" s="56">
        <v>43684</v>
      </c>
    </row>
    <row r="14465" spans="1:1" x14ac:dyDescent="0.25">
      <c r="A14465" s="56">
        <v>43685</v>
      </c>
    </row>
    <row r="14466" spans="1:1" x14ac:dyDescent="0.25">
      <c r="A14466" s="56">
        <v>43686</v>
      </c>
    </row>
    <row r="14467" spans="1:1" x14ac:dyDescent="0.25">
      <c r="A14467" s="56">
        <v>43687</v>
      </c>
    </row>
    <row r="14468" spans="1:1" x14ac:dyDescent="0.25">
      <c r="A14468" s="56">
        <v>43688</v>
      </c>
    </row>
    <row r="14469" spans="1:1" x14ac:dyDescent="0.25">
      <c r="A14469" s="56">
        <v>43689</v>
      </c>
    </row>
    <row r="14470" spans="1:1" x14ac:dyDescent="0.25">
      <c r="A14470" s="56">
        <v>43690</v>
      </c>
    </row>
    <row r="14471" spans="1:1" x14ac:dyDescent="0.25">
      <c r="A14471" s="56">
        <v>43691</v>
      </c>
    </row>
    <row r="14472" spans="1:1" x14ac:dyDescent="0.25">
      <c r="A14472" s="56">
        <v>43692</v>
      </c>
    </row>
    <row r="14473" spans="1:1" x14ac:dyDescent="0.25">
      <c r="A14473" s="56">
        <v>43693</v>
      </c>
    </row>
    <row r="14474" spans="1:1" x14ac:dyDescent="0.25">
      <c r="A14474" s="56">
        <v>43694</v>
      </c>
    </row>
    <row r="14475" spans="1:1" x14ac:dyDescent="0.25">
      <c r="A14475" s="56">
        <v>43695</v>
      </c>
    </row>
    <row r="14476" spans="1:1" x14ac:dyDescent="0.25">
      <c r="A14476" s="56">
        <v>43696</v>
      </c>
    </row>
    <row r="14477" spans="1:1" x14ac:dyDescent="0.25">
      <c r="A14477" s="56">
        <v>43697</v>
      </c>
    </row>
    <row r="14478" spans="1:1" x14ac:dyDescent="0.25">
      <c r="A14478" s="56">
        <v>43698</v>
      </c>
    </row>
    <row r="14479" spans="1:1" x14ac:dyDescent="0.25">
      <c r="A14479" s="56">
        <v>43699</v>
      </c>
    </row>
    <row r="14480" spans="1:1" x14ac:dyDescent="0.25">
      <c r="A14480" s="56">
        <v>43700</v>
      </c>
    </row>
    <row r="14481" spans="1:1" x14ac:dyDescent="0.25">
      <c r="A14481" s="56">
        <v>43701</v>
      </c>
    </row>
    <row r="14482" spans="1:1" x14ac:dyDescent="0.25">
      <c r="A14482" s="56">
        <v>43702</v>
      </c>
    </row>
    <row r="14483" spans="1:1" x14ac:dyDescent="0.25">
      <c r="A14483" s="56">
        <v>43703</v>
      </c>
    </row>
    <row r="14484" spans="1:1" x14ac:dyDescent="0.25">
      <c r="A14484" s="56">
        <v>43704</v>
      </c>
    </row>
    <row r="14485" spans="1:1" x14ac:dyDescent="0.25">
      <c r="A14485" s="56">
        <v>43705</v>
      </c>
    </row>
    <row r="14486" spans="1:1" x14ac:dyDescent="0.25">
      <c r="A14486" s="56">
        <v>43706</v>
      </c>
    </row>
    <row r="14487" spans="1:1" x14ac:dyDescent="0.25">
      <c r="A14487" s="56">
        <v>43707</v>
      </c>
    </row>
    <row r="14488" spans="1:1" x14ac:dyDescent="0.25">
      <c r="A14488" s="56">
        <v>43708</v>
      </c>
    </row>
    <row r="14489" spans="1:1" x14ac:dyDescent="0.25">
      <c r="A14489" s="56">
        <v>43709</v>
      </c>
    </row>
    <row r="14490" spans="1:1" x14ac:dyDescent="0.25">
      <c r="A14490" s="56">
        <v>43710</v>
      </c>
    </row>
    <row r="14491" spans="1:1" x14ac:dyDescent="0.25">
      <c r="A14491" s="56">
        <v>43711</v>
      </c>
    </row>
    <row r="14492" spans="1:1" x14ac:dyDescent="0.25">
      <c r="A14492" s="56">
        <v>43712</v>
      </c>
    </row>
    <row r="14493" spans="1:1" x14ac:dyDescent="0.25">
      <c r="A14493" s="56">
        <v>43713</v>
      </c>
    </row>
    <row r="14494" spans="1:1" x14ac:dyDescent="0.25">
      <c r="A14494" s="56">
        <v>43714</v>
      </c>
    </row>
    <row r="14495" spans="1:1" x14ac:dyDescent="0.25">
      <c r="A14495" s="56">
        <v>43715</v>
      </c>
    </row>
    <row r="14496" spans="1:1" x14ac:dyDescent="0.25">
      <c r="A14496" s="56">
        <v>43716</v>
      </c>
    </row>
    <row r="14497" spans="1:1" x14ac:dyDescent="0.25">
      <c r="A14497" s="56">
        <v>43717</v>
      </c>
    </row>
    <row r="14498" spans="1:1" x14ac:dyDescent="0.25">
      <c r="A14498" s="56">
        <v>43718</v>
      </c>
    </row>
    <row r="14499" spans="1:1" x14ac:dyDescent="0.25">
      <c r="A14499" s="56">
        <v>43719</v>
      </c>
    </row>
    <row r="14500" spans="1:1" x14ac:dyDescent="0.25">
      <c r="A14500" s="56">
        <v>43720</v>
      </c>
    </row>
    <row r="14501" spans="1:1" x14ac:dyDescent="0.25">
      <c r="A14501" s="56">
        <v>43721</v>
      </c>
    </row>
    <row r="14502" spans="1:1" x14ac:dyDescent="0.25">
      <c r="A14502" s="56">
        <v>43722</v>
      </c>
    </row>
    <row r="14503" spans="1:1" x14ac:dyDescent="0.25">
      <c r="A14503" s="56">
        <v>43723</v>
      </c>
    </row>
    <row r="14504" spans="1:1" x14ac:dyDescent="0.25">
      <c r="A14504" s="56">
        <v>43724</v>
      </c>
    </row>
    <row r="14505" spans="1:1" x14ac:dyDescent="0.25">
      <c r="A14505" s="56">
        <v>43725</v>
      </c>
    </row>
    <row r="14506" spans="1:1" x14ac:dyDescent="0.25">
      <c r="A14506" s="56">
        <v>43726</v>
      </c>
    </row>
    <row r="14507" spans="1:1" x14ac:dyDescent="0.25">
      <c r="A14507" s="56">
        <v>43727</v>
      </c>
    </row>
    <row r="14508" spans="1:1" x14ac:dyDescent="0.25">
      <c r="A14508" s="56">
        <v>43728</v>
      </c>
    </row>
    <row r="14509" spans="1:1" x14ac:dyDescent="0.25">
      <c r="A14509" s="56">
        <v>43729</v>
      </c>
    </row>
    <row r="14510" spans="1:1" x14ac:dyDescent="0.25">
      <c r="A14510" s="56">
        <v>43730</v>
      </c>
    </row>
    <row r="14511" spans="1:1" x14ac:dyDescent="0.25">
      <c r="A14511" s="56">
        <v>43731</v>
      </c>
    </row>
    <row r="14512" spans="1:1" x14ac:dyDescent="0.25">
      <c r="A14512" s="56">
        <v>43732</v>
      </c>
    </row>
    <row r="14513" spans="1:1" x14ac:dyDescent="0.25">
      <c r="A14513" s="56">
        <v>43733</v>
      </c>
    </row>
    <row r="14514" spans="1:1" x14ac:dyDescent="0.25">
      <c r="A14514" s="56">
        <v>43734</v>
      </c>
    </row>
    <row r="14515" spans="1:1" x14ac:dyDescent="0.25">
      <c r="A14515" s="56">
        <v>43735</v>
      </c>
    </row>
    <row r="14516" spans="1:1" x14ac:dyDescent="0.25">
      <c r="A14516" s="56">
        <v>43736</v>
      </c>
    </row>
    <row r="14517" spans="1:1" x14ac:dyDescent="0.25">
      <c r="A14517" s="56">
        <v>43737</v>
      </c>
    </row>
    <row r="14518" spans="1:1" x14ac:dyDescent="0.25">
      <c r="A14518" s="56">
        <v>43738</v>
      </c>
    </row>
    <row r="14519" spans="1:1" x14ac:dyDescent="0.25">
      <c r="A14519" s="56">
        <v>43739</v>
      </c>
    </row>
    <row r="14520" spans="1:1" x14ac:dyDescent="0.25">
      <c r="A14520" s="56">
        <v>43740</v>
      </c>
    </row>
    <row r="14521" spans="1:1" x14ac:dyDescent="0.25">
      <c r="A14521" s="56">
        <v>43741</v>
      </c>
    </row>
    <row r="14522" spans="1:1" x14ac:dyDescent="0.25">
      <c r="A14522" s="56">
        <v>43742</v>
      </c>
    </row>
    <row r="14523" spans="1:1" x14ac:dyDescent="0.25">
      <c r="A14523" s="56">
        <v>43743</v>
      </c>
    </row>
    <row r="14524" spans="1:1" x14ac:dyDescent="0.25">
      <c r="A14524" s="56">
        <v>43744</v>
      </c>
    </row>
    <row r="14525" spans="1:1" x14ac:dyDescent="0.25">
      <c r="A14525" s="56">
        <v>43745</v>
      </c>
    </row>
    <row r="14526" spans="1:1" x14ac:dyDescent="0.25">
      <c r="A14526" s="56">
        <v>43746</v>
      </c>
    </row>
    <row r="14527" spans="1:1" x14ac:dyDescent="0.25">
      <c r="A14527" s="56">
        <v>43747</v>
      </c>
    </row>
    <row r="14528" spans="1:1" x14ac:dyDescent="0.25">
      <c r="A14528" s="56">
        <v>43748</v>
      </c>
    </row>
    <row r="14529" spans="1:1" x14ac:dyDescent="0.25">
      <c r="A14529" s="56">
        <v>43749</v>
      </c>
    </row>
    <row r="14530" spans="1:1" x14ac:dyDescent="0.25">
      <c r="A14530" s="56">
        <v>43750</v>
      </c>
    </row>
    <row r="14531" spans="1:1" x14ac:dyDescent="0.25">
      <c r="A14531" s="56">
        <v>43751</v>
      </c>
    </row>
    <row r="14532" spans="1:1" x14ac:dyDescent="0.25">
      <c r="A14532" s="56">
        <v>43752</v>
      </c>
    </row>
    <row r="14533" spans="1:1" x14ac:dyDescent="0.25">
      <c r="A14533" s="56">
        <v>43753</v>
      </c>
    </row>
    <row r="14534" spans="1:1" x14ac:dyDescent="0.25">
      <c r="A14534" s="56">
        <v>43754</v>
      </c>
    </row>
    <row r="14535" spans="1:1" x14ac:dyDescent="0.25">
      <c r="A14535" s="56">
        <v>43755</v>
      </c>
    </row>
    <row r="14536" spans="1:1" x14ac:dyDescent="0.25">
      <c r="A14536" s="56">
        <v>43756</v>
      </c>
    </row>
    <row r="14537" spans="1:1" x14ac:dyDescent="0.25">
      <c r="A14537" s="56">
        <v>43757</v>
      </c>
    </row>
    <row r="14538" spans="1:1" x14ac:dyDescent="0.25">
      <c r="A14538" s="56">
        <v>43758</v>
      </c>
    </row>
    <row r="14539" spans="1:1" x14ac:dyDescent="0.25">
      <c r="A14539" s="56">
        <v>43759</v>
      </c>
    </row>
    <row r="14540" spans="1:1" x14ac:dyDescent="0.25">
      <c r="A14540" s="56">
        <v>43760</v>
      </c>
    </row>
    <row r="14541" spans="1:1" x14ac:dyDescent="0.25">
      <c r="A14541" s="56">
        <v>43761</v>
      </c>
    </row>
    <row r="14542" spans="1:1" x14ac:dyDescent="0.25">
      <c r="A14542" s="56">
        <v>43762</v>
      </c>
    </row>
    <row r="14543" spans="1:1" x14ac:dyDescent="0.25">
      <c r="A14543" s="56">
        <v>43763</v>
      </c>
    </row>
    <row r="14544" spans="1:1" x14ac:dyDescent="0.25">
      <c r="A14544" s="56">
        <v>43764</v>
      </c>
    </row>
    <row r="14545" spans="1:1" x14ac:dyDescent="0.25">
      <c r="A14545" s="56">
        <v>43765</v>
      </c>
    </row>
    <row r="14546" spans="1:1" x14ac:dyDescent="0.25">
      <c r="A14546" s="56">
        <v>43766</v>
      </c>
    </row>
    <row r="14547" spans="1:1" x14ac:dyDescent="0.25">
      <c r="A14547" s="56">
        <v>43767</v>
      </c>
    </row>
    <row r="14548" spans="1:1" x14ac:dyDescent="0.25">
      <c r="A14548" s="56">
        <v>43768</v>
      </c>
    </row>
    <row r="14549" spans="1:1" x14ac:dyDescent="0.25">
      <c r="A14549" s="56">
        <v>43769</v>
      </c>
    </row>
    <row r="14550" spans="1:1" x14ac:dyDescent="0.25">
      <c r="A14550" s="56">
        <v>43770</v>
      </c>
    </row>
    <row r="14551" spans="1:1" x14ac:dyDescent="0.25">
      <c r="A14551" s="56">
        <v>43771</v>
      </c>
    </row>
    <row r="14552" spans="1:1" x14ac:dyDescent="0.25">
      <c r="A14552" s="56">
        <v>43772</v>
      </c>
    </row>
    <row r="14553" spans="1:1" x14ac:dyDescent="0.25">
      <c r="A14553" s="56">
        <v>43773</v>
      </c>
    </row>
    <row r="14554" spans="1:1" x14ac:dyDescent="0.25">
      <c r="A14554" s="56">
        <v>43774</v>
      </c>
    </row>
    <row r="14555" spans="1:1" x14ac:dyDescent="0.25">
      <c r="A14555" s="56">
        <v>43775</v>
      </c>
    </row>
    <row r="14556" spans="1:1" x14ac:dyDescent="0.25">
      <c r="A14556" s="56">
        <v>43776</v>
      </c>
    </row>
    <row r="14557" spans="1:1" x14ac:dyDescent="0.25">
      <c r="A14557" s="56">
        <v>43777</v>
      </c>
    </row>
    <row r="14558" spans="1:1" x14ac:dyDescent="0.25">
      <c r="A14558" s="56">
        <v>43778</v>
      </c>
    </row>
    <row r="14559" spans="1:1" x14ac:dyDescent="0.25">
      <c r="A14559" s="56">
        <v>43779</v>
      </c>
    </row>
    <row r="14560" spans="1:1" x14ac:dyDescent="0.25">
      <c r="A14560" s="56">
        <v>43780</v>
      </c>
    </row>
    <row r="14561" spans="1:1" x14ac:dyDescent="0.25">
      <c r="A14561" s="56">
        <v>43781</v>
      </c>
    </row>
    <row r="14562" spans="1:1" x14ac:dyDescent="0.25">
      <c r="A14562" s="56">
        <v>43782</v>
      </c>
    </row>
    <row r="14563" spans="1:1" x14ac:dyDescent="0.25">
      <c r="A14563" s="56">
        <v>43783</v>
      </c>
    </row>
    <row r="14564" spans="1:1" x14ac:dyDescent="0.25">
      <c r="A14564" s="56">
        <v>43784</v>
      </c>
    </row>
    <row r="14565" spans="1:1" x14ac:dyDescent="0.25">
      <c r="A14565" s="56">
        <v>43785</v>
      </c>
    </row>
    <row r="14566" spans="1:1" x14ac:dyDescent="0.25">
      <c r="A14566" s="56">
        <v>43786</v>
      </c>
    </row>
    <row r="14567" spans="1:1" x14ac:dyDescent="0.25">
      <c r="A14567" s="56">
        <v>43787</v>
      </c>
    </row>
    <row r="14568" spans="1:1" x14ac:dyDescent="0.25">
      <c r="A14568" s="56">
        <v>43788</v>
      </c>
    </row>
    <row r="14569" spans="1:1" x14ac:dyDescent="0.25">
      <c r="A14569" s="56">
        <v>43789</v>
      </c>
    </row>
    <row r="14570" spans="1:1" x14ac:dyDescent="0.25">
      <c r="A14570" s="56">
        <v>43790</v>
      </c>
    </row>
    <row r="14571" spans="1:1" x14ac:dyDescent="0.25">
      <c r="A14571" s="56">
        <v>43791</v>
      </c>
    </row>
    <row r="14572" spans="1:1" x14ac:dyDescent="0.25">
      <c r="A14572" s="56">
        <v>43792</v>
      </c>
    </row>
    <row r="14573" spans="1:1" x14ac:dyDescent="0.25">
      <c r="A14573" s="56">
        <v>43793</v>
      </c>
    </row>
    <row r="14574" spans="1:1" x14ac:dyDescent="0.25">
      <c r="A14574" s="56">
        <v>43794</v>
      </c>
    </row>
    <row r="14575" spans="1:1" x14ac:dyDescent="0.25">
      <c r="A14575" s="56">
        <v>43795</v>
      </c>
    </row>
    <row r="14576" spans="1:1" x14ac:dyDescent="0.25">
      <c r="A14576" s="56">
        <v>43796</v>
      </c>
    </row>
    <row r="14577" spans="1:1" x14ac:dyDescent="0.25">
      <c r="A14577" s="56">
        <v>43797</v>
      </c>
    </row>
    <row r="14578" spans="1:1" x14ac:dyDescent="0.25">
      <c r="A14578" s="56">
        <v>43798</v>
      </c>
    </row>
    <row r="14579" spans="1:1" x14ac:dyDescent="0.25">
      <c r="A14579" s="56">
        <v>43799</v>
      </c>
    </row>
    <row r="14580" spans="1:1" x14ac:dyDescent="0.25">
      <c r="A14580" s="56">
        <v>43800</v>
      </c>
    </row>
    <row r="14581" spans="1:1" x14ac:dyDescent="0.25">
      <c r="A14581" s="56">
        <v>43801</v>
      </c>
    </row>
    <row r="14582" spans="1:1" x14ac:dyDescent="0.25">
      <c r="A14582" s="56">
        <v>43802</v>
      </c>
    </row>
    <row r="14583" spans="1:1" x14ac:dyDescent="0.25">
      <c r="A14583" s="56">
        <v>43803</v>
      </c>
    </row>
    <row r="14584" spans="1:1" x14ac:dyDescent="0.25">
      <c r="A14584" s="56">
        <v>43804</v>
      </c>
    </row>
    <row r="14585" spans="1:1" x14ac:dyDescent="0.25">
      <c r="A14585" s="56">
        <v>43805</v>
      </c>
    </row>
    <row r="14586" spans="1:1" x14ac:dyDescent="0.25">
      <c r="A14586" s="56">
        <v>43806</v>
      </c>
    </row>
    <row r="14587" spans="1:1" x14ac:dyDescent="0.25">
      <c r="A14587" s="56">
        <v>43807</v>
      </c>
    </row>
    <row r="14588" spans="1:1" x14ac:dyDescent="0.25">
      <c r="A14588" s="56">
        <v>43808</v>
      </c>
    </row>
    <row r="14589" spans="1:1" x14ac:dyDescent="0.25">
      <c r="A14589" s="56">
        <v>43809</v>
      </c>
    </row>
    <row r="14590" spans="1:1" x14ac:dyDescent="0.25">
      <c r="A14590" s="56">
        <v>43810</v>
      </c>
    </row>
    <row r="14591" spans="1:1" x14ac:dyDescent="0.25">
      <c r="A14591" s="56">
        <v>43811</v>
      </c>
    </row>
    <row r="14592" spans="1:1" x14ac:dyDescent="0.25">
      <c r="A14592" s="56">
        <v>43812</v>
      </c>
    </row>
    <row r="14593" spans="1:1" x14ac:dyDescent="0.25">
      <c r="A14593" s="56">
        <v>43813</v>
      </c>
    </row>
    <row r="14594" spans="1:1" x14ac:dyDescent="0.25">
      <c r="A14594" s="56">
        <v>43814</v>
      </c>
    </row>
    <row r="14595" spans="1:1" x14ac:dyDescent="0.25">
      <c r="A14595" s="56">
        <v>43815</v>
      </c>
    </row>
    <row r="14596" spans="1:1" x14ac:dyDescent="0.25">
      <c r="A14596" s="56">
        <v>43816</v>
      </c>
    </row>
    <row r="14597" spans="1:1" x14ac:dyDescent="0.25">
      <c r="A14597" s="56">
        <v>43817</v>
      </c>
    </row>
    <row r="14598" spans="1:1" x14ac:dyDescent="0.25">
      <c r="A14598" s="56">
        <v>43818</v>
      </c>
    </row>
    <row r="14599" spans="1:1" x14ac:dyDescent="0.25">
      <c r="A14599" s="56">
        <v>43819</v>
      </c>
    </row>
    <row r="14600" spans="1:1" x14ac:dyDescent="0.25">
      <c r="A14600" s="56">
        <v>43820</v>
      </c>
    </row>
    <row r="14601" spans="1:1" x14ac:dyDescent="0.25">
      <c r="A14601" s="56">
        <v>43821</v>
      </c>
    </row>
    <row r="14602" spans="1:1" x14ac:dyDescent="0.25">
      <c r="A14602" s="56">
        <v>43822</v>
      </c>
    </row>
    <row r="14603" spans="1:1" x14ac:dyDescent="0.25">
      <c r="A14603" s="56">
        <v>43823</v>
      </c>
    </row>
    <row r="14604" spans="1:1" x14ac:dyDescent="0.25">
      <c r="A14604" s="56">
        <v>43824</v>
      </c>
    </row>
    <row r="14605" spans="1:1" x14ac:dyDescent="0.25">
      <c r="A14605" s="56">
        <v>43825</v>
      </c>
    </row>
    <row r="14606" spans="1:1" x14ac:dyDescent="0.25">
      <c r="A14606" s="56">
        <v>43826</v>
      </c>
    </row>
    <row r="14607" spans="1:1" x14ac:dyDescent="0.25">
      <c r="A14607" s="56">
        <v>43827</v>
      </c>
    </row>
    <row r="14608" spans="1:1" x14ac:dyDescent="0.25">
      <c r="A14608" s="56">
        <v>43828</v>
      </c>
    </row>
    <row r="14609" spans="1:1" x14ac:dyDescent="0.25">
      <c r="A14609" s="56">
        <v>43829</v>
      </c>
    </row>
    <row r="14610" spans="1:1" x14ac:dyDescent="0.25">
      <c r="A14610" s="56">
        <v>43830</v>
      </c>
    </row>
    <row r="14611" spans="1:1" x14ac:dyDescent="0.25">
      <c r="A14611" s="56">
        <v>43831</v>
      </c>
    </row>
    <row r="14612" spans="1:1" x14ac:dyDescent="0.25">
      <c r="A14612" s="56">
        <v>43832</v>
      </c>
    </row>
    <row r="14613" spans="1:1" x14ac:dyDescent="0.25">
      <c r="A14613" s="56">
        <v>43833</v>
      </c>
    </row>
    <row r="14614" spans="1:1" x14ac:dyDescent="0.25">
      <c r="A14614" s="56">
        <v>43834</v>
      </c>
    </row>
    <row r="14615" spans="1:1" x14ac:dyDescent="0.25">
      <c r="A14615" s="56">
        <v>43835</v>
      </c>
    </row>
    <row r="14616" spans="1:1" x14ac:dyDescent="0.25">
      <c r="A14616" s="56">
        <v>43836</v>
      </c>
    </row>
    <row r="14617" spans="1:1" x14ac:dyDescent="0.25">
      <c r="A14617" s="56">
        <v>43837</v>
      </c>
    </row>
    <row r="14618" spans="1:1" x14ac:dyDescent="0.25">
      <c r="A14618" s="56">
        <v>43838</v>
      </c>
    </row>
    <row r="14619" spans="1:1" x14ac:dyDescent="0.25">
      <c r="A14619" s="56">
        <v>43839</v>
      </c>
    </row>
    <row r="14620" spans="1:1" x14ac:dyDescent="0.25">
      <c r="A14620" s="56">
        <v>43840</v>
      </c>
    </row>
    <row r="14621" spans="1:1" x14ac:dyDescent="0.25">
      <c r="A14621" s="56">
        <v>43841</v>
      </c>
    </row>
    <row r="14622" spans="1:1" x14ac:dyDescent="0.25">
      <c r="A14622" s="56">
        <v>43842</v>
      </c>
    </row>
    <row r="14623" spans="1:1" x14ac:dyDescent="0.25">
      <c r="A14623" s="56">
        <v>43843</v>
      </c>
    </row>
    <row r="14624" spans="1:1" x14ac:dyDescent="0.25">
      <c r="A14624" s="56">
        <v>43844</v>
      </c>
    </row>
    <row r="14625" spans="1:1" x14ac:dyDescent="0.25">
      <c r="A14625" s="56">
        <v>43845</v>
      </c>
    </row>
    <row r="14626" spans="1:1" x14ac:dyDescent="0.25">
      <c r="A14626" s="56">
        <v>43846</v>
      </c>
    </row>
    <row r="14627" spans="1:1" x14ac:dyDescent="0.25">
      <c r="A14627" s="56">
        <v>43847</v>
      </c>
    </row>
    <row r="14628" spans="1:1" x14ac:dyDescent="0.25">
      <c r="A14628" s="56">
        <v>43848</v>
      </c>
    </row>
    <row r="14629" spans="1:1" x14ac:dyDescent="0.25">
      <c r="A14629" s="56">
        <v>43849</v>
      </c>
    </row>
    <row r="14630" spans="1:1" x14ac:dyDescent="0.25">
      <c r="A14630" s="56">
        <v>43850</v>
      </c>
    </row>
    <row r="14631" spans="1:1" x14ac:dyDescent="0.25">
      <c r="A14631" s="56">
        <v>43851</v>
      </c>
    </row>
    <row r="14632" spans="1:1" x14ac:dyDescent="0.25">
      <c r="A14632" s="56">
        <v>43852</v>
      </c>
    </row>
    <row r="14633" spans="1:1" x14ac:dyDescent="0.25">
      <c r="A14633" s="56">
        <v>43853</v>
      </c>
    </row>
    <row r="14634" spans="1:1" x14ac:dyDescent="0.25">
      <c r="A14634" s="56">
        <v>43854</v>
      </c>
    </row>
    <row r="14635" spans="1:1" x14ac:dyDescent="0.25">
      <c r="A14635" s="56">
        <v>43855</v>
      </c>
    </row>
    <row r="14636" spans="1:1" x14ac:dyDescent="0.25">
      <c r="A14636" s="56">
        <v>43856</v>
      </c>
    </row>
    <row r="14637" spans="1:1" x14ac:dyDescent="0.25">
      <c r="A14637" s="56">
        <v>43857</v>
      </c>
    </row>
    <row r="14638" spans="1:1" x14ac:dyDescent="0.25">
      <c r="A14638" s="56">
        <v>43858</v>
      </c>
    </row>
    <row r="14639" spans="1:1" x14ac:dyDescent="0.25">
      <c r="A14639" s="56">
        <v>43859</v>
      </c>
    </row>
    <row r="14640" spans="1:1" x14ac:dyDescent="0.25">
      <c r="A14640" s="56">
        <v>43860</v>
      </c>
    </row>
    <row r="14641" spans="1:1" x14ac:dyDescent="0.25">
      <c r="A14641" s="56">
        <v>43861</v>
      </c>
    </row>
    <row r="14642" spans="1:1" x14ac:dyDescent="0.25">
      <c r="A14642" s="56">
        <v>43862</v>
      </c>
    </row>
    <row r="14643" spans="1:1" x14ac:dyDescent="0.25">
      <c r="A14643" s="56">
        <v>43863</v>
      </c>
    </row>
    <row r="14644" spans="1:1" x14ac:dyDescent="0.25">
      <c r="A14644" s="56">
        <v>43864</v>
      </c>
    </row>
    <row r="14645" spans="1:1" x14ac:dyDescent="0.25">
      <c r="A14645" s="56">
        <v>43865</v>
      </c>
    </row>
    <row r="14646" spans="1:1" x14ac:dyDescent="0.25">
      <c r="A14646" s="56">
        <v>43866</v>
      </c>
    </row>
    <row r="14647" spans="1:1" x14ac:dyDescent="0.25">
      <c r="A14647" s="56">
        <v>43867</v>
      </c>
    </row>
    <row r="14648" spans="1:1" x14ac:dyDescent="0.25">
      <c r="A14648" s="56">
        <v>43868</v>
      </c>
    </row>
    <row r="14649" spans="1:1" x14ac:dyDescent="0.25">
      <c r="A14649" s="56">
        <v>43869</v>
      </c>
    </row>
    <row r="14650" spans="1:1" x14ac:dyDescent="0.25">
      <c r="A14650" s="56">
        <v>43870</v>
      </c>
    </row>
    <row r="14651" spans="1:1" x14ac:dyDescent="0.25">
      <c r="A14651" s="56">
        <v>43871</v>
      </c>
    </row>
    <row r="14652" spans="1:1" x14ac:dyDescent="0.25">
      <c r="A14652" s="56">
        <v>43872</v>
      </c>
    </row>
    <row r="14653" spans="1:1" x14ac:dyDescent="0.25">
      <c r="A14653" s="56">
        <v>43873</v>
      </c>
    </row>
    <row r="14654" spans="1:1" x14ac:dyDescent="0.25">
      <c r="A14654" s="56">
        <v>43874</v>
      </c>
    </row>
    <row r="14655" spans="1:1" x14ac:dyDescent="0.25">
      <c r="A14655" s="56">
        <v>43875</v>
      </c>
    </row>
    <row r="14656" spans="1:1" x14ac:dyDescent="0.25">
      <c r="A14656" s="56">
        <v>43876</v>
      </c>
    </row>
    <row r="14657" spans="1:1" x14ac:dyDescent="0.25">
      <c r="A14657" s="56">
        <v>43877</v>
      </c>
    </row>
    <row r="14658" spans="1:1" x14ac:dyDescent="0.25">
      <c r="A14658" s="56">
        <v>43878</v>
      </c>
    </row>
    <row r="14659" spans="1:1" x14ac:dyDescent="0.25">
      <c r="A14659" s="56">
        <v>43879</v>
      </c>
    </row>
    <row r="14660" spans="1:1" x14ac:dyDescent="0.25">
      <c r="A14660" s="56">
        <v>43880</v>
      </c>
    </row>
    <row r="14661" spans="1:1" x14ac:dyDescent="0.25">
      <c r="A14661" s="56">
        <v>43881</v>
      </c>
    </row>
    <row r="14662" spans="1:1" x14ac:dyDescent="0.25">
      <c r="A14662" s="56">
        <v>43882</v>
      </c>
    </row>
    <row r="14663" spans="1:1" x14ac:dyDescent="0.25">
      <c r="A14663" s="56">
        <v>43883</v>
      </c>
    </row>
    <row r="14664" spans="1:1" x14ac:dyDescent="0.25">
      <c r="A14664" s="56">
        <v>43884</v>
      </c>
    </row>
    <row r="14665" spans="1:1" x14ac:dyDescent="0.25">
      <c r="A14665" s="56">
        <v>43885</v>
      </c>
    </row>
    <row r="14666" spans="1:1" x14ac:dyDescent="0.25">
      <c r="A14666" s="56">
        <v>43886</v>
      </c>
    </row>
    <row r="14667" spans="1:1" x14ac:dyDescent="0.25">
      <c r="A14667" s="56">
        <v>43887</v>
      </c>
    </row>
    <row r="14668" spans="1:1" x14ac:dyDescent="0.25">
      <c r="A14668" s="56">
        <v>43888</v>
      </c>
    </row>
    <row r="14669" spans="1:1" x14ac:dyDescent="0.25">
      <c r="A14669" s="56">
        <v>43889</v>
      </c>
    </row>
    <row r="14670" spans="1:1" x14ac:dyDescent="0.25">
      <c r="A14670" s="56">
        <v>43890</v>
      </c>
    </row>
    <row r="14671" spans="1:1" x14ac:dyDescent="0.25">
      <c r="A14671" s="56">
        <v>43891</v>
      </c>
    </row>
    <row r="14672" spans="1:1" x14ac:dyDescent="0.25">
      <c r="A14672" s="56">
        <v>43892</v>
      </c>
    </row>
    <row r="14673" spans="1:1" x14ac:dyDescent="0.25">
      <c r="A14673" s="56">
        <v>43893</v>
      </c>
    </row>
    <row r="14674" spans="1:1" x14ac:dyDescent="0.25">
      <c r="A14674" s="56">
        <v>43894</v>
      </c>
    </row>
    <row r="14675" spans="1:1" x14ac:dyDescent="0.25">
      <c r="A14675" s="56">
        <v>43895</v>
      </c>
    </row>
    <row r="14676" spans="1:1" x14ac:dyDescent="0.25">
      <c r="A14676" s="56">
        <v>43896</v>
      </c>
    </row>
    <row r="14677" spans="1:1" x14ac:dyDescent="0.25">
      <c r="A14677" s="56">
        <v>43897</v>
      </c>
    </row>
    <row r="14678" spans="1:1" x14ac:dyDescent="0.25">
      <c r="A14678" s="56">
        <v>43898</v>
      </c>
    </row>
    <row r="14679" spans="1:1" x14ac:dyDescent="0.25">
      <c r="A14679" s="56">
        <v>43899</v>
      </c>
    </row>
    <row r="14680" spans="1:1" x14ac:dyDescent="0.25">
      <c r="A14680" s="56">
        <v>43900</v>
      </c>
    </row>
    <row r="14681" spans="1:1" x14ac:dyDescent="0.25">
      <c r="A14681" s="56">
        <v>43901</v>
      </c>
    </row>
    <row r="14682" spans="1:1" x14ac:dyDescent="0.25">
      <c r="A14682" s="56">
        <v>43902</v>
      </c>
    </row>
    <row r="14683" spans="1:1" x14ac:dyDescent="0.25">
      <c r="A14683" s="56">
        <v>43903</v>
      </c>
    </row>
    <row r="14684" spans="1:1" x14ac:dyDescent="0.25">
      <c r="A14684" s="56">
        <v>43904</v>
      </c>
    </row>
    <row r="14685" spans="1:1" x14ac:dyDescent="0.25">
      <c r="A14685" s="56">
        <v>43905</v>
      </c>
    </row>
    <row r="14686" spans="1:1" x14ac:dyDescent="0.25">
      <c r="A14686" s="56">
        <v>43906</v>
      </c>
    </row>
    <row r="14687" spans="1:1" x14ac:dyDescent="0.25">
      <c r="A14687" s="56">
        <v>43907</v>
      </c>
    </row>
    <row r="14688" spans="1:1" x14ac:dyDescent="0.25">
      <c r="A14688" s="56">
        <v>43908</v>
      </c>
    </row>
    <row r="14689" spans="1:1" x14ac:dyDescent="0.25">
      <c r="A14689" s="56">
        <v>43909</v>
      </c>
    </row>
    <row r="14690" spans="1:1" x14ac:dyDescent="0.25">
      <c r="A14690" s="56">
        <v>43910</v>
      </c>
    </row>
    <row r="14691" spans="1:1" x14ac:dyDescent="0.25">
      <c r="A14691" s="56">
        <v>43911</v>
      </c>
    </row>
    <row r="14692" spans="1:1" x14ac:dyDescent="0.25">
      <c r="A14692" s="56">
        <v>43912</v>
      </c>
    </row>
    <row r="14693" spans="1:1" x14ac:dyDescent="0.25">
      <c r="A14693" s="56">
        <v>43913</v>
      </c>
    </row>
    <row r="14694" spans="1:1" x14ac:dyDescent="0.25">
      <c r="A14694" s="56">
        <v>43914</v>
      </c>
    </row>
    <row r="14695" spans="1:1" x14ac:dyDescent="0.25">
      <c r="A14695" s="56">
        <v>43915</v>
      </c>
    </row>
    <row r="14696" spans="1:1" x14ac:dyDescent="0.25">
      <c r="A14696" s="56">
        <v>43916</v>
      </c>
    </row>
    <row r="14697" spans="1:1" x14ac:dyDescent="0.25">
      <c r="A14697" s="56">
        <v>43917</v>
      </c>
    </row>
    <row r="14698" spans="1:1" x14ac:dyDescent="0.25">
      <c r="A14698" s="56">
        <v>43918</v>
      </c>
    </row>
    <row r="14699" spans="1:1" x14ac:dyDescent="0.25">
      <c r="A14699" s="56">
        <v>43919</v>
      </c>
    </row>
    <row r="14700" spans="1:1" x14ac:dyDescent="0.25">
      <c r="A14700" s="56">
        <v>43920</v>
      </c>
    </row>
    <row r="14701" spans="1:1" x14ac:dyDescent="0.25">
      <c r="A14701" s="56">
        <v>43921</v>
      </c>
    </row>
    <row r="14702" spans="1:1" x14ac:dyDescent="0.25">
      <c r="A14702" s="56">
        <v>43922</v>
      </c>
    </row>
    <row r="14703" spans="1:1" x14ac:dyDescent="0.25">
      <c r="A14703" s="56">
        <v>43923</v>
      </c>
    </row>
    <row r="14704" spans="1:1" x14ac:dyDescent="0.25">
      <c r="A14704" s="56">
        <v>43924</v>
      </c>
    </row>
    <row r="14705" spans="1:1" x14ac:dyDescent="0.25">
      <c r="A14705" s="56">
        <v>43925</v>
      </c>
    </row>
    <row r="14706" spans="1:1" x14ac:dyDescent="0.25">
      <c r="A14706" s="56">
        <v>43926</v>
      </c>
    </row>
    <row r="14707" spans="1:1" x14ac:dyDescent="0.25">
      <c r="A14707" s="56">
        <v>43927</v>
      </c>
    </row>
    <row r="14708" spans="1:1" x14ac:dyDescent="0.25">
      <c r="A14708" s="56">
        <v>43928</v>
      </c>
    </row>
    <row r="14709" spans="1:1" x14ac:dyDescent="0.25">
      <c r="A14709" s="56">
        <v>43929</v>
      </c>
    </row>
    <row r="14710" spans="1:1" x14ac:dyDescent="0.25">
      <c r="A14710" s="56">
        <v>43930</v>
      </c>
    </row>
    <row r="14711" spans="1:1" x14ac:dyDescent="0.25">
      <c r="A14711" s="56">
        <v>43931</v>
      </c>
    </row>
    <row r="14712" spans="1:1" x14ac:dyDescent="0.25">
      <c r="A14712" s="56">
        <v>43932</v>
      </c>
    </row>
    <row r="14713" spans="1:1" x14ac:dyDescent="0.25">
      <c r="A14713" s="56">
        <v>43933</v>
      </c>
    </row>
    <row r="14714" spans="1:1" x14ac:dyDescent="0.25">
      <c r="A14714" s="56">
        <v>43934</v>
      </c>
    </row>
    <row r="14715" spans="1:1" x14ac:dyDescent="0.25">
      <c r="A14715" s="56">
        <v>43935</v>
      </c>
    </row>
    <row r="14716" spans="1:1" x14ac:dyDescent="0.25">
      <c r="A14716" s="56">
        <v>43936</v>
      </c>
    </row>
    <row r="14717" spans="1:1" x14ac:dyDescent="0.25">
      <c r="A14717" s="56">
        <v>43937</v>
      </c>
    </row>
    <row r="14718" spans="1:1" x14ac:dyDescent="0.25">
      <c r="A14718" s="56">
        <v>43938</v>
      </c>
    </row>
    <row r="14719" spans="1:1" x14ac:dyDescent="0.25">
      <c r="A14719" s="56">
        <v>43939</v>
      </c>
    </row>
    <row r="14720" spans="1:1" x14ac:dyDescent="0.25">
      <c r="A14720" s="56">
        <v>43940</v>
      </c>
    </row>
    <row r="14721" spans="1:1" x14ac:dyDescent="0.25">
      <c r="A14721" s="56">
        <v>43941</v>
      </c>
    </row>
    <row r="14722" spans="1:1" x14ac:dyDescent="0.25">
      <c r="A14722" s="56">
        <v>43942</v>
      </c>
    </row>
    <row r="14723" spans="1:1" x14ac:dyDescent="0.25">
      <c r="A14723" s="56">
        <v>43943</v>
      </c>
    </row>
    <row r="14724" spans="1:1" x14ac:dyDescent="0.25">
      <c r="A14724" s="56">
        <v>43944</v>
      </c>
    </row>
    <row r="14725" spans="1:1" x14ac:dyDescent="0.25">
      <c r="A14725" s="56">
        <v>43945</v>
      </c>
    </row>
    <row r="14726" spans="1:1" x14ac:dyDescent="0.25">
      <c r="A14726" s="56">
        <v>43946</v>
      </c>
    </row>
    <row r="14727" spans="1:1" x14ac:dyDescent="0.25">
      <c r="A14727" s="56">
        <v>43947</v>
      </c>
    </row>
    <row r="14728" spans="1:1" x14ac:dyDescent="0.25">
      <c r="A14728" s="56">
        <v>43948</v>
      </c>
    </row>
    <row r="14729" spans="1:1" x14ac:dyDescent="0.25">
      <c r="A14729" s="56">
        <v>43949</v>
      </c>
    </row>
    <row r="14730" spans="1:1" x14ac:dyDescent="0.25">
      <c r="A14730" s="56">
        <v>43950</v>
      </c>
    </row>
    <row r="14731" spans="1:1" x14ac:dyDescent="0.25">
      <c r="A14731" s="56">
        <v>43951</v>
      </c>
    </row>
    <row r="14732" spans="1:1" x14ac:dyDescent="0.25">
      <c r="A14732" s="56">
        <v>43952</v>
      </c>
    </row>
    <row r="14733" spans="1:1" x14ac:dyDescent="0.25">
      <c r="A14733" s="56">
        <v>43953</v>
      </c>
    </row>
    <row r="14734" spans="1:1" x14ac:dyDescent="0.25">
      <c r="A14734" s="56">
        <v>43954</v>
      </c>
    </row>
    <row r="14735" spans="1:1" x14ac:dyDescent="0.25">
      <c r="A14735" s="56">
        <v>43955</v>
      </c>
    </row>
    <row r="14736" spans="1:1" x14ac:dyDescent="0.25">
      <c r="A14736" s="56">
        <v>43956</v>
      </c>
    </row>
    <row r="14737" spans="1:1" x14ac:dyDescent="0.25">
      <c r="A14737" s="56">
        <v>43957</v>
      </c>
    </row>
    <row r="14738" spans="1:1" x14ac:dyDescent="0.25">
      <c r="A14738" s="56">
        <v>43958</v>
      </c>
    </row>
    <row r="14739" spans="1:1" x14ac:dyDescent="0.25">
      <c r="A14739" s="56">
        <v>43959</v>
      </c>
    </row>
    <row r="14740" spans="1:1" x14ac:dyDescent="0.25">
      <c r="A14740" s="56">
        <v>43960</v>
      </c>
    </row>
    <row r="14741" spans="1:1" x14ac:dyDescent="0.25">
      <c r="A14741" s="56">
        <v>43961</v>
      </c>
    </row>
    <row r="14742" spans="1:1" x14ac:dyDescent="0.25">
      <c r="A14742" s="56">
        <v>43962</v>
      </c>
    </row>
    <row r="14743" spans="1:1" x14ac:dyDescent="0.25">
      <c r="A14743" s="56">
        <v>43963</v>
      </c>
    </row>
    <row r="14744" spans="1:1" x14ac:dyDescent="0.25">
      <c r="A14744" s="56">
        <v>43964</v>
      </c>
    </row>
    <row r="14745" spans="1:1" x14ac:dyDescent="0.25">
      <c r="A14745" s="56">
        <v>43965</v>
      </c>
    </row>
    <row r="14746" spans="1:1" x14ac:dyDescent="0.25">
      <c r="A14746" s="56">
        <v>43966</v>
      </c>
    </row>
    <row r="14747" spans="1:1" x14ac:dyDescent="0.25">
      <c r="A14747" s="56">
        <v>43967</v>
      </c>
    </row>
    <row r="14748" spans="1:1" x14ac:dyDescent="0.25">
      <c r="A14748" s="56">
        <v>43968</v>
      </c>
    </row>
    <row r="14749" spans="1:1" x14ac:dyDescent="0.25">
      <c r="A14749" s="56">
        <v>43969</v>
      </c>
    </row>
    <row r="14750" spans="1:1" x14ac:dyDescent="0.25">
      <c r="A14750" s="56">
        <v>43970</v>
      </c>
    </row>
    <row r="14751" spans="1:1" x14ac:dyDescent="0.25">
      <c r="A14751" s="56">
        <v>43971</v>
      </c>
    </row>
    <row r="14752" spans="1:1" x14ac:dyDescent="0.25">
      <c r="A14752" s="56">
        <v>43972</v>
      </c>
    </row>
    <row r="14753" spans="1:1" x14ac:dyDescent="0.25">
      <c r="A14753" s="56">
        <v>43973</v>
      </c>
    </row>
    <row r="14754" spans="1:1" x14ac:dyDescent="0.25">
      <c r="A14754" s="56">
        <v>43974</v>
      </c>
    </row>
    <row r="14755" spans="1:1" x14ac:dyDescent="0.25">
      <c r="A14755" s="56">
        <v>43975</v>
      </c>
    </row>
    <row r="14756" spans="1:1" x14ac:dyDescent="0.25">
      <c r="A14756" s="56">
        <v>43976</v>
      </c>
    </row>
    <row r="14757" spans="1:1" x14ac:dyDescent="0.25">
      <c r="A14757" s="56">
        <v>43977</v>
      </c>
    </row>
    <row r="14758" spans="1:1" x14ac:dyDescent="0.25">
      <c r="A14758" s="56">
        <v>43978</v>
      </c>
    </row>
    <row r="14759" spans="1:1" x14ac:dyDescent="0.25">
      <c r="A14759" s="56">
        <v>43979</v>
      </c>
    </row>
    <row r="14760" spans="1:1" x14ac:dyDescent="0.25">
      <c r="A14760" s="56">
        <v>43980</v>
      </c>
    </row>
    <row r="14761" spans="1:1" x14ac:dyDescent="0.25">
      <c r="A14761" s="56">
        <v>43981</v>
      </c>
    </row>
    <row r="14762" spans="1:1" x14ac:dyDescent="0.25">
      <c r="A14762" s="56">
        <v>43982</v>
      </c>
    </row>
    <row r="14763" spans="1:1" x14ac:dyDescent="0.25">
      <c r="A14763" s="56">
        <v>43983</v>
      </c>
    </row>
    <row r="14764" spans="1:1" x14ac:dyDescent="0.25">
      <c r="A14764" s="56">
        <v>43984</v>
      </c>
    </row>
    <row r="14765" spans="1:1" x14ac:dyDescent="0.25">
      <c r="A14765" s="56">
        <v>43985</v>
      </c>
    </row>
    <row r="14766" spans="1:1" x14ac:dyDescent="0.25">
      <c r="A14766" s="56">
        <v>43986</v>
      </c>
    </row>
    <row r="14767" spans="1:1" x14ac:dyDescent="0.25">
      <c r="A14767" s="56">
        <v>43987</v>
      </c>
    </row>
    <row r="14768" spans="1:1" x14ac:dyDescent="0.25">
      <c r="A14768" s="56">
        <v>43988</v>
      </c>
    </row>
    <row r="14769" spans="1:1" x14ac:dyDescent="0.25">
      <c r="A14769" s="56">
        <v>43989</v>
      </c>
    </row>
    <row r="14770" spans="1:1" x14ac:dyDescent="0.25">
      <c r="A14770" s="56">
        <v>43990</v>
      </c>
    </row>
    <row r="14771" spans="1:1" x14ac:dyDescent="0.25">
      <c r="A14771" s="56">
        <v>43991</v>
      </c>
    </row>
    <row r="14772" spans="1:1" x14ac:dyDescent="0.25">
      <c r="A14772" s="56">
        <v>43992</v>
      </c>
    </row>
    <row r="14773" spans="1:1" x14ac:dyDescent="0.25">
      <c r="A14773" s="56">
        <v>43993</v>
      </c>
    </row>
    <row r="14774" spans="1:1" x14ac:dyDescent="0.25">
      <c r="A14774" s="56">
        <v>43994</v>
      </c>
    </row>
    <row r="14775" spans="1:1" x14ac:dyDescent="0.25">
      <c r="A14775" s="56">
        <v>43995</v>
      </c>
    </row>
    <row r="14776" spans="1:1" x14ac:dyDescent="0.25">
      <c r="A14776" s="56">
        <v>43996</v>
      </c>
    </row>
    <row r="14777" spans="1:1" x14ac:dyDescent="0.25">
      <c r="A14777" s="56">
        <v>43997</v>
      </c>
    </row>
    <row r="14778" spans="1:1" x14ac:dyDescent="0.25">
      <c r="A14778" s="56">
        <v>43998</v>
      </c>
    </row>
    <row r="14779" spans="1:1" x14ac:dyDescent="0.25">
      <c r="A14779" s="56">
        <v>43999</v>
      </c>
    </row>
    <row r="14780" spans="1:1" x14ac:dyDescent="0.25">
      <c r="A14780" s="56">
        <v>44000</v>
      </c>
    </row>
    <row r="14781" spans="1:1" x14ac:dyDescent="0.25">
      <c r="A14781" s="56">
        <v>44001</v>
      </c>
    </row>
    <row r="14782" spans="1:1" x14ac:dyDescent="0.25">
      <c r="A14782" s="56">
        <v>44002</v>
      </c>
    </row>
    <row r="14783" spans="1:1" x14ac:dyDescent="0.25">
      <c r="A14783" s="56">
        <v>44003</v>
      </c>
    </row>
    <row r="14784" spans="1:1" x14ac:dyDescent="0.25">
      <c r="A14784" s="56">
        <v>44004</v>
      </c>
    </row>
    <row r="14785" spans="1:1" x14ac:dyDescent="0.25">
      <c r="A14785" s="56">
        <v>44005</v>
      </c>
    </row>
    <row r="14786" spans="1:1" x14ac:dyDescent="0.25">
      <c r="A14786" s="56">
        <v>44006</v>
      </c>
    </row>
    <row r="14787" spans="1:1" x14ac:dyDescent="0.25">
      <c r="A14787" s="56">
        <v>44007</v>
      </c>
    </row>
    <row r="14788" spans="1:1" x14ac:dyDescent="0.25">
      <c r="A14788" s="56">
        <v>44008</v>
      </c>
    </row>
    <row r="14789" spans="1:1" x14ac:dyDescent="0.25">
      <c r="A14789" s="56">
        <v>44009</v>
      </c>
    </row>
    <row r="14790" spans="1:1" x14ac:dyDescent="0.25">
      <c r="A14790" s="56">
        <v>44010</v>
      </c>
    </row>
    <row r="14791" spans="1:1" x14ac:dyDescent="0.25">
      <c r="A14791" s="56">
        <v>44011</v>
      </c>
    </row>
    <row r="14792" spans="1:1" x14ac:dyDescent="0.25">
      <c r="A14792" s="56">
        <v>44012</v>
      </c>
    </row>
    <row r="14793" spans="1:1" x14ac:dyDescent="0.25">
      <c r="A14793" s="56">
        <v>44013</v>
      </c>
    </row>
    <row r="14794" spans="1:1" x14ac:dyDescent="0.25">
      <c r="A14794" s="56">
        <v>44014</v>
      </c>
    </row>
    <row r="14795" spans="1:1" x14ac:dyDescent="0.25">
      <c r="A14795" s="56">
        <v>44015</v>
      </c>
    </row>
    <row r="14796" spans="1:1" x14ac:dyDescent="0.25">
      <c r="A14796" s="56">
        <v>44016</v>
      </c>
    </row>
    <row r="14797" spans="1:1" x14ac:dyDescent="0.25">
      <c r="A14797" s="56">
        <v>44017</v>
      </c>
    </row>
    <row r="14798" spans="1:1" x14ac:dyDescent="0.25">
      <c r="A14798" s="56">
        <v>44018</v>
      </c>
    </row>
    <row r="14799" spans="1:1" x14ac:dyDescent="0.25">
      <c r="A14799" s="56">
        <v>44019</v>
      </c>
    </row>
    <row r="14800" spans="1:1" x14ac:dyDescent="0.25">
      <c r="A14800" s="56">
        <v>44020</v>
      </c>
    </row>
    <row r="14801" spans="1:1" x14ac:dyDescent="0.25">
      <c r="A14801" s="56">
        <v>44021</v>
      </c>
    </row>
    <row r="14802" spans="1:1" x14ac:dyDescent="0.25">
      <c r="A14802" s="56">
        <v>44022</v>
      </c>
    </row>
    <row r="14803" spans="1:1" x14ac:dyDescent="0.25">
      <c r="A14803" s="56">
        <v>44023</v>
      </c>
    </row>
    <row r="14804" spans="1:1" x14ac:dyDescent="0.25">
      <c r="A14804" s="56">
        <v>44024</v>
      </c>
    </row>
    <row r="14805" spans="1:1" x14ac:dyDescent="0.25">
      <c r="A14805" s="56">
        <v>44025</v>
      </c>
    </row>
    <row r="14806" spans="1:1" x14ac:dyDescent="0.25">
      <c r="A14806" s="56">
        <v>44026</v>
      </c>
    </row>
    <row r="14807" spans="1:1" x14ac:dyDescent="0.25">
      <c r="A14807" s="56">
        <v>44027</v>
      </c>
    </row>
    <row r="14808" spans="1:1" x14ac:dyDescent="0.25">
      <c r="A14808" s="56">
        <v>44028</v>
      </c>
    </row>
    <row r="14809" spans="1:1" x14ac:dyDescent="0.25">
      <c r="A14809" s="56">
        <v>44029</v>
      </c>
    </row>
    <row r="14810" spans="1:1" x14ac:dyDescent="0.25">
      <c r="A14810" s="56">
        <v>44030</v>
      </c>
    </row>
    <row r="14811" spans="1:1" x14ac:dyDescent="0.25">
      <c r="A14811" s="56">
        <v>44031</v>
      </c>
    </row>
    <row r="14812" spans="1:1" x14ac:dyDescent="0.25">
      <c r="A14812" s="56">
        <v>44032</v>
      </c>
    </row>
    <row r="14813" spans="1:1" x14ac:dyDescent="0.25">
      <c r="A14813" s="56">
        <v>44033</v>
      </c>
    </row>
    <row r="14814" spans="1:1" x14ac:dyDescent="0.25">
      <c r="A14814" s="56">
        <v>44034</v>
      </c>
    </row>
    <row r="14815" spans="1:1" x14ac:dyDescent="0.25">
      <c r="A14815" s="56">
        <v>44035</v>
      </c>
    </row>
    <row r="14816" spans="1:1" x14ac:dyDescent="0.25">
      <c r="A14816" s="56">
        <v>44036</v>
      </c>
    </row>
    <row r="14817" spans="1:1" x14ac:dyDescent="0.25">
      <c r="A14817" s="56">
        <v>44037</v>
      </c>
    </row>
    <row r="14818" spans="1:1" x14ac:dyDescent="0.25">
      <c r="A14818" s="56">
        <v>44038</v>
      </c>
    </row>
    <row r="14819" spans="1:1" x14ac:dyDescent="0.25">
      <c r="A14819" s="56">
        <v>44039</v>
      </c>
    </row>
    <row r="14820" spans="1:1" x14ac:dyDescent="0.25">
      <c r="A14820" s="56">
        <v>44040</v>
      </c>
    </row>
    <row r="14821" spans="1:1" x14ac:dyDescent="0.25">
      <c r="A14821" s="56">
        <v>44041</v>
      </c>
    </row>
    <row r="14822" spans="1:1" x14ac:dyDescent="0.25">
      <c r="A14822" s="56">
        <v>44042</v>
      </c>
    </row>
    <row r="14823" spans="1:1" x14ac:dyDescent="0.25">
      <c r="A14823" s="56">
        <v>44043</v>
      </c>
    </row>
    <row r="14824" spans="1:1" x14ac:dyDescent="0.25">
      <c r="A14824" s="56">
        <v>44044</v>
      </c>
    </row>
    <row r="14825" spans="1:1" x14ac:dyDescent="0.25">
      <c r="A14825" s="56">
        <v>44045</v>
      </c>
    </row>
    <row r="14826" spans="1:1" x14ac:dyDescent="0.25">
      <c r="A14826" s="56">
        <v>44046</v>
      </c>
    </row>
    <row r="14827" spans="1:1" x14ac:dyDescent="0.25">
      <c r="A14827" s="56">
        <v>44047</v>
      </c>
    </row>
    <row r="14828" spans="1:1" x14ac:dyDescent="0.25">
      <c r="A14828" s="56">
        <v>44048</v>
      </c>
    </row>
    <row r="14829" spans="1:1" x14ac:dyDescent="0.25">
      <c r="A14829" s="56">
        <v>44049</v>
      </c>
    </row>
    <row r="14830" spans="1:1" x14ac:dyDescent="0.25">
      <c r="A14830" s="56">
        <v>44050</v>
      </c>
    </row>
    <row r="14831" spans="1:1" x14ac:dyDescent="0.25">
      <c r="A14831" s="56">
        <v>44051</v>
      </c>
    </row>
    <row r="14832" spans="1:1" x14ac:dyDescent="0.25">
      <c r="A14832" s="56">
        <v>44052</v>
      </c>
    </row>
    <row r="14833" spans="1:1" x14ac:dyDescent="0.25">
      <c r="A14833" s="56">
        <v>44053</v>
      </c>
    </row>
    <row r="14834" spans="1:1" x14ac:dyDescent="0.25">
      <c r="A14834" s="56">
        <v>44054</v>
      </c>
    </row>
    <row r="14835" spans="1:1" x14ac:dyDescent="0.25">
      <c r="A14835" s="56">
        <v>44055</v>
      </c>
    </row>
    <row r="14836" spans="1:1" x14ac:dyDescent="0.25">
      <c r="A14836" s="56">
        <v>44056</v>
      </c>
    </row>
    <row r="14837" spans="1:1" x14ac:dyDescent="0.25">
      <c r="A14837" s="56">
        <v>44057</v>
      </c>
    </row>
    <row r="14838" spans="1:1" x14ac:dyDescent="0.25">
      <c r="A14838" s="56">
        <v>44058</v>
      </c>
    </row>
    <row r="14839" spans="1:1" x14ac:dyDescent="0.25">
      <c r="A14839" s="56">
        <v>44059</v>
      </c>
    </row>
    <row r="14840" spans="1:1" x14ac:dyDescent="0.25">
      <c r="A14840" s="56">
        <v>44060</v>
      </c>
    </row>
    <row r="14841" spans="1:1" x14ac:dyDescent="0.25">
      <c r="A14841" s="56">
        <v>44061</v>
      </c>
    </row>
    <row r="14842" spans="1:1" x14ac:dyDescent="0.25">
      <c r="A14842" s="56">
        <v>44062</v>
      </c>
    </row>
    <row r="14843" spans="1:1" x14ac:dyDescent="0.25">
      <c r="A14843" s="56">
        <v>44063</v>
      </c>
    </row>
    <row r="14844" spans="1:1" x14ac:dyDescent="0.25">
      <c r="A14844" s="56">
        <v>44064</v>
      </c>
    </row>
    <row r="14845" spans="1:1" x14ac:dyDescent="0.25">
      <c r="A14845" s="56">
        <v>44065</v>
      </c>
    </row>
    <row r="14846" spans="1:1" x14ac:dyDescent="0.25">
      <c r="A14846" s="56">
        <v>44066</v>
      </c>
    </row>
    <row r="14847" spans="1:1" x14ac:dyDescent="0.25">
      <c r="A14847" s="56">
        <v>44067</v>
      </c>
    </row>
    <row r="14848" spans="1:1" x14ac:dyDescent="0.25">
      <c r="A14848" s="56">
        <v>44068</v>
      </c>
    </row>
    <row r="14849" spans="1:1" x14ac:dyDescent="0.25">
      <c r="A14849" s="56">
        <v>44069</v>
      </c>
    </row>
    <row r="14850" spans="1:1" x14ac:dyDescent="0.25">
      <c r="A14850" s="56">
        <v>44070</v>
      </c>
    </row>
    <row r="14851" spans="1:1" x14ac:dyDescent="0.25">
      <c r="A14851" s="56">
        <v>44071</v>
      </c>
    </row>
    <row r="14852" spans="1:1" x14ac:dyDescent="0.25">
      <c r="A14852" s="56">
        <v>44072</v>
      </c>
    </row>
    <row r="14853" spans="1:1" x14ac:dyDescent="0.25">
      <c r="A14853" s="56">
        <v>44073</v>
      </c>
    </row>
    <row r="14854" spans="1:1" x14ac:dyDescent="0.25">
      <c r="A14854" s="56">
        <v>44074</v>
      </c>
    </row>
    <row r="14855" spans="1:1" x14ac:dyDescent="0.25">
      <c r="A14855" s="56">
        <v>44075</v>
      </c>
    </row>
    <row r="14856" spans="1:1" x14ac:dyDescent="0.25">
      <c r="A14856" s="56">
        <v>44076</v>
      </c>
    </row>
    <row r="14857" spans="1:1" x14ac:dyDescent="0.25">
      <c r="A14857" s="56">
        <v>44077</v>
      </c>
    </row>
    <row r="14858" spans="1:1" x14ac:dyDescent="0.25">
      <c r="A14858" s="56">
        <v>44078</v>
      </c>
    </row>
    <row r="14859" spans="1:1" x14ac:dyDescent="0.25">
      <c r="A14859" s="56">
        <v>44079</v>
      </c>
    </row>
    <row r="14860" spans="1:1" x14ac:dyDescent="0.25">
      <c r="A14860" s="56">
        <v>44080</v>
      </c>
    </row>
    <row r="14861" spans="1:1" x14ac:dyDescent="0.25">
      <c r="A14861" s="56">
        <v>44081</v>
      </c>
    </row>
    <row r="14862" spans="1:1" x14ac:dyDescent="0.25">
      <c r="A14862" s="56">
        <v>44082</v>
      </c>
    </row>
    <row r="14863" spans="1:1" x14ac:dyDescent="0.25">
      <c r="A14863" s="56">
        <v>44083</v>
      </c>
    </row>
    <row r="14864" spans="1:1" x14ac:dyDescent="0.25">
      <c r="A14864" s="56">
        <v>44084</v>
      </c>
    </row>
    <row r="14865" spans="1:1" x14ac:dyDescent="0.25">
      <c r="A14865" s="56">
        <v>44085</v>
      </c>
    </row>
    <row r="14866" spans="1:1" x14ac:dyDescent="0.25">
      <c r="A14866" s="56">
        <v>44086</v>
      </c>
    </row>
    <row r="14867" spans="1:1" x14ac:dyDescent="0.25">
      <c r="A14867" s="56">
        <v>44087</v>
      </c>
    </row>
    <row r="14868" spans="1:1" x14ac:dyDescent="0.25">
      <c r="A14868" s="56">
        <v>44088</v>
      </c>
    </row>
    <row r="14869" spans="1:1" x14ac:dyDescent="0.25">
      <c r="A14869" s="56">
        <v>44089</v>
      </c>
    </row>
    <row r="14870" spans="1:1" x14ac:dyDescent="0.25">
      <c r="A14870" s="56">
        <v>44090</v>
      </c>
    </row>
    <row r="14871" spans="1:1" x14ac:dyDescent="0.25">
      <c r="A14871" s="56">
        <v>44091</v>
      </c>
    </row>
    <row r="14872" spans="1:1" x14ac:dyDescent="0.25">
      <c r="A14872" s="56">
        <v>44092</v>
      </c>
    </row>
    <row r="14873" spans="1:1" x14ac:dyDescent="0.25">
      <c r="A14873" s="56">
        <v>44093</v>
      </c>
    </row>
    <row r="14874" spans="1:1" x14ac:dyDescent="0.25">
      <c r="A14874" s="56">
        <v>44094</v>
      </c>
    </row>
    <row r="14875" spans="1:1" x14ac:dyDescent="0.25">
      <c r="A14875" s="56">
        <v>44095</v>
      </c>
    </row>
    <row r="14876" spans="1:1" x14ac:dyDescent="0.25">
      <c r="A14876" s="56">
        <v>44096</v>
      </c>
    </row>
    <row r="14877" spans="1:1" x14ac:dyDescent="0.25">
      <c r="A14877" s="56">
        <v>44097</v>
      </c>
    </row>
    <row r="14878" spans="1:1" x14ac:dyDescent="0.25">
      <c r="A14878" s="56">
        <v>44098</v>
      </c>
    </row>
    <row r="14879" spans="1:1" x14ac:dyDescent="0.25">
      <c r="A14879" s="56">
        <v>44099</v>
      </c>
    </row>
    <row r="14880" spans="1:1" x14ac:dyDescent="0.25">
      <c r="A14880" s="56">
        <v>44100</v>
      </c>
    </row>
    <row r="14881" spans="1:1" x14ac:dyDescent="0.25">
      <c r="A14881" s="56">
        <v>44101</v>
      </c>
    </row>
    <row r="14882" spans="1:1" x14ac:dyDescent="0.25">
      <c r="A14882" s="56">
        <v>44102</v>
      </c>
    </row>
    <row r="14883" spans="1:1" x14ac:dyDescent="0.25">
      <c r="A14883" s="56">
        <v>44103</v>
      </c>
    </row>
    <row r="14884" spans="1:1" x14ac:dyDescent="0.25">
      <c r="A14884" s="56">
        <v>44104</v>
      </c>
    </row>
    <row r="14885" spans="1:1" x14ac:dyDescent="0.25">
      <c r="A14885" s="56">
        <v>44105</v>
      </c>
    </row>
    <row r="14886" spans="1:1" x14ac:dyDescent="0.25">
      <c r="A14886" s="56">
        <v>44106</v>
      </c>
    </row>
    <row r="14887" spans="1:1" x14ac:dyDescent="0.25">
      <c r="A14887" s="56">
        <v>44107</v>
      </c>
    </row>
    <row r="14888" spans="1:1" x14ac:dyDescent="0.25">
      <c r="A14888" s="56">
        <v>44108</v>
      </c>
    </row>
    <row r="14889" spans="1:1" x14ac:dyDescent="0.25">
      <c r="A14889" s="56">
        <v>44109</v>
      </c>
    </row>
    <row r="14890" spans="1:1" x14ac:dyDescent="0.25">
      <c r="A14890" s="56">
        <v>44110</v>
      </c>
    </row>
    <row r="14891" spans="1:1" x14ac:dyDescent="0.25">
      <c r="A14891" s="56">
        <v>44111</v>
      </c>
    </row>
    <row r="14892" spans="1:1" x14ac:dyDescent="0.25">
      <c r="A14892" s="56">
        <v>44112</v>
      </c>
    </row>
    <row r="14893" spans="1:1" x14ac:dyDescent="0.25">
      <c r="A14893" s="56">
        <v>44113</v>
      </c>
    </row>
    <row r="14894" spans="1:1" x14ac:dyDescent="0.25">
      <c r="A14894" s="56">
        <v>44114</v>
      </c>
    </row>
    <row r="14895" spans="1:1" x14ac:dyDescent="0.25">
      <c r="A14895" s="56">
        <v>44115</v>
      </c>
    </row>
    <row r="14896" spans="1:1" x14ac:dyDescent="0.25">
      <c r="A14896" s="56">
        <v>44116</v>
      </c>
    </row>
    <row r="14897" spans="1:1" x14ac:dyDescent="0.25">
      <c r="A14897" s="56">
        <v>44117</v>
      </c>
    </row>
    <row r="14898" spans="1:1" x14ac:dyDescent="0.25">
      <c r="A14898" s="56">
        <v>44118</v>
      </c>
    </row>
    <row r="14899" spans="1:1" x14ac:dyDescent="0.25">
      <c r="A14899" s="56">
        <v>44119</v>
      </c>
    </row>
    <row r="14900" spans="1:1" x14ac:dyDescent="0.25">
      <c r="A14900" s="56">
        <v>44120</v>
      </c>
    </row>
    <row r="14901" spans="1:1" x14ac:dyDescent="0.25">
      <c r="A14901" s="56">
        <v>44121</v>
      </c>
    </row>
    <row r="14902" spans="1:1" x14ac:dyDescent="0.25">
      <c r="A14902" s="56">
        <v>44122</v>
      </c>
    </row>
    <row r="14903" spans="1:1" x14ac:dyDescent="0.25">
      <c r="A14903" s="56">
        <v>44123</v>
      </c>
    </row>
    <row r="14904" spans="1:1" x14ac:dyDescent="0.25">
      <c r="A14904" s="56">
        <v>44124</v>
      </c>
    </row>
    <row r="14905" spans="1:1" x14ac:dyDescent="0.25">
      <c r="A14905" s="56">
        <v>44125</v>
      </c>
    </row>
    <row r="14906" spans="1:1" x14ac:dyDescent="0.25">
      <c r="A14906" s="56">
        <v>44126</v>
      </c>
    </row>
    <row r="14907" spans="1:1" x14ac:dyDescent="0.25">
      <c r="A14907" s="56">
        <v>44127</v>
      </c>
    </row>
    <row r="14908" spans="1:1" x14ac:dyDescent="0.25">
      <c r="A14908" s="56">
        <v>44128</v>
      </c>
    </row>
    <row r="14909" spans="1:1" x14ac:dyDescent="0.25">
      <c r="A14909" s="56">
        <v>44129</v>
      </c>
    </row>
    <row r="14910" spans="1:1" x14ac:dyDescent="0.25">
      <c r="A14910" s="56">
        <v>44130</v>
      </c>
    </row>
    <row r="14911" spans="1:1" x14ac:dyDescent="0.25">
      <c r="A14911" s="56">
        <v>44131</v>
      </c>
    </row>
    <row r="14912" spans="1:1" x14ac:dyDescent="0.25">
      <c r="A14912" s="56">
        <v>44132</v>
      </c>
    </row>
    <row r="14913" spans="1:1" x14ac:dyDescent="0.25">
      <c r="A14913" s="56">
        <v>44133</v>
      </c>
    </row>
    <row r="14914" spans="1:1" x14ac:dyDescent="0.25">
      <c r="A14914" s="56">
        <v>44134</v>
      </c>
    </row>
    <row r="14915" spans="1:1" x14ac:dyDescent="0.25">
      <c r="A14915" s="56">
        <v>44135</v>
      </c>
    </row>
    <row r="14916" spans="1:1" x14ac:dyDescent="0.25">
      <c r="A14916" s="56">
        <v>44136</v>
      </c>
    </row>
    <row r="14917" spans="1:1" x14ac:dyDescent="0.25">
      <c r="A14917" s="56">
        <v>44137</v>
      </c>
    </row>
    <row r="14918" spans="1:1" x14ac:dyDescent="0.25">
      <c r="A14918" s="56">
        <v>44138</v>
      </c>
    </row>
    <row r="14919" spans="1:1" x14ac:dyDescent="0.25">
      <c r="A14919" s="56">
        <v>44139</v>
      </c>
    </row>
    <row r="14920" spans="1:1" x14ac:dyDescent="0.25">
      <c r="A14920" s="56">
        <v>44140</v>
      </c>
    </row>
    <row r="14921" spans="1:1" x14ac:dyDescent="0.25">
      <c r="A14921" s="56">
        <v>44141</v>
      </c>
    </row>
    <row r="14922" spans="1:1" x14ac:dyDescent="0.25">
      <c r="A14922" s="56">
        <v>44142</v>
      </c>
    </row>
    <row r="14923" spans="1:1" x14ac:dyDescent="0.25">
      <c r="A14923" s="56">
        <v>44143</v>
      </c>
    </row>
    <row r="14924" spans="1:1" x14ac:dyDescent="0.25">
      <c r="A14924" s="56">
        <v>44144</v>
      </c>
    </row>
    <row r="14925" spans="1:1" x14ac:dyDescent="0.25">
      <c r="A14925" s="56">
        <v>44145</v>
      </c>
    </row>
    <row r="14926" spans="1:1" x14ac:dyDescent="0.25">
      <c r="A14926" s="56">
        <v>44146</v>
      </c>
    </row>
    <row r="14927" spans="1:1" x14ac:dyDescent="0.25">
      <c r="A14927" s="56">
        <v>44147</v>
      </c>
    </row>
    <row r="14928" spans="1:1" x14ac:dyDescent="0.25">
      <c r="A14928" s="56">
        <v>44148</v>
      </c>
    </row>
    <row r="14929" spans="1:1" x14ac:dyDescent="0.25">
      <c r="A14929" s="56">
        <v>44149</v>
      </c>
    </row>
    <row r="14930" spans="1:1" x14ac:dyDescent="0.25">
      <c r="A14930" s="56">
        <v>44150</v>
      </c>
    </row>
    <row r="14931" spans="1:1" x14ac:dyDescent="0.25">
      <c r="A14931" s="56">
        <v>44151</v>
      </c>
    </row>
    <row r="14932" spans="1:1" x14ac:dyDescent="0.25">
      <c r="A14932" s="56">
        <v>44152</v>
      </c>
    </row>
    <row r="14933" spans="1:1" x14ac:dyDescent="0.25">
      <c r="A14933" s="56">
        <v>44153</v>
      </c>
    </row>
    <row r="14934" spans="1:1" x14ac:dyDescent="0.25">
      <c r="A14934" s="56">
        <v>44154</v>
      </c>
    </row>
    <row r="14935" spans="1:1" x14ac:dyDescent="0.25">
      <c r="A14935" s="56">
        <v>44155</v>
      </c>
    </row>
    <row r="14936" spans="1:1" x14ac:dyDescent="0.25">
      <c r="A14936" s="56">
        <v>44156</v>
      </c>
    </row>
    <row r="14937" spans="1:1" x14ac:dyDescent="0.25">
      <c r="A14937" s="56">
        <v>44157</v>
      </c>
    </row>
    <row r="14938" spans="1:1" x14ac:dyDescent="0.25">
      <c r="A14938" s="56">
        <v>44158</v>
      </c>
    </row>
    <row r="14939" spans="1:1" x14ac:dyDescent="0.25">
      <c r="A14939" s="56">
        <v>44159</v>
      </c>
    </row>
    <row r="14940" spans="1:1" x14ac:dyDescent="0.25">
      <c r="A14940" s="56">
        <v>44160</v>
      </c>
    </row>
    <row r="14941" spans="1:1" x14ac:dyDescent="0.25">
      <c r="A14941" s="56">
        <v>44161</v>
      </c>
    </row>
    <row r="14942" spans="1:1" x14ac:dyDescent="0.25">
      <c r="A14942" s="56">
        <v>44162</v>
      </c>
    </row>
    <row r="14943" spans="1:1" x14ac:dyDescent="0.25">
      <c r="A14943" s="56">
        <v>44163</v>
      </c>
    </row>
    <row r="14944" spans="1:1" x14ac:dyDescent="0.25">
      <c r="A14944" s="56">
        <v>44164</v>
      </c>
    </row>
    <row r="14945" spans="1:1" x14ac:dyDescent="0.25">
      <c r="A14945" s="56">
        <v>44165</v>
      </c>
    </row>
    <row r="14946" spans="1:1" x14ac:dyDescent="0.25">
      <c r="A14946" s="56">
        <v>44166</v>
      </c>
    </row>
    <row r="14947" spans="1:1" x14ac:dyDescent="0.25">
      <c r="A14947" s="56">
        <v>44167</v>
      </c>
    </row>
    <row r="14948" spans="1:1" x14ac:dyDescent="0.25">
      <c r="A14948" s="56">
        <v>44168</v>
      </c>
    </row>
    <row r="14949" spans="1:1" x14ac:dyDescent="0.25">
      <c r="A14949" s="56">
        <v>44169</v>
      </c>
    </row>
    <row r="14950" spans="1:1" x14ac:dyDescent="0.25">
      <c r="A14950" s="56">
        <v>44170</v>
      </c>
    </row>
    <row r="14951" spans="1:1" x14ac:dyDescent="0.25">
      <c r="A14951" s="56">
        <v>44171</v>
      </c>
    </row>
    <row r="14952" spans="1:1" x14ac:dyDescent="0.25">
      <c r="A14952" s="56">
        <v>44172</v>
      </c>
    </row>
    <row r="14953" spans="1:1" x14ac:dyDescent="0.25">
      <c r="A14953" s="56">
        <v>44173</v>
      </c>
    </row>
    <row r="14954" spans="1:1" x14ac:dyDescent="0.25">
      <c r="A14954" s="56">
        <v>44174</v>
      </c>
    </row>
    <row r="14955" spans="1:1" x14ac:dyDescent="0.25">
      <c r="A14955" s="56">
        <v>44175</v>
      </c>
    </row>
    <row r="14956" spans="1:1" x14ac:dyDescent="0.25">
      <c r="A14956" s="56">
        <v>44176</v>
      </c>
    </row>
    <row r="14957" spans="1:1" x14ac:dyDescent="0.25">
      <c r="A14957" s="56">
        <v>44177</v>
      </c>
    </row>
    <row r="14958" spans="1:1" x14ac:dyDescent="0.25">
      <c r="A14958" s="56">
        <v>44178</v>
      </c>
    </row>
    <row r="14959" spans="1:1" x14ac:dyDescent="0.25">
      <c r="A14959" s="56">
        <v>44179</v>
      </c>
    </row>
    <row r="14960" spans="1:1" x14ac:dyDescent="0.25">
      <c r="A14960" s="56">
        <v>44180</v>
      </c>
    </row>
    <row r="14961" spans="1:1" x14ac:dyDescent="0.25">
      <c r="A14961" s="56">
        <v>44181</v>
      </c>
    </row>
    <row r="14962" spans="1:1" x14ac:dyDescent="0.25">
      <c r="A14962" s="56">
        <v>44182</v>
      </c>
    </row>
    <row r="14963" spans="1:1" x14ac:dyDescent="0.25">
      <c r="A14963" s="56">
        <v>44183</v>
      </c>
    </row>
    <row r="14964" spans="1:1" x14ac:dyDescent="0.25">
      <c r="A14964" s="56">
        <v>44184</v>
      </c>
    </row>
    <row r="14965" spans="1:1" x14ac:dyDescent="0.25">
      <c r="A14965" s="56">
        <v>44185</v>
      </c>
    </row>
    <row r="14966" spans="1:1" x14ac:dyDescent="0.25">
      <c r="A14966" s="56">
        <v>44186</v>
      </c>
    </row>
    <row r="14967" spans="1:1" x14ac:dyDescent="0.25">
      <c r="A14967" s="56">
        <v>44187</v>
      </c>
    </row>
    <row r="14968" spans="1:1" x14ac:dyDescent="0.25">
      <c r="A14968" s="56">
        <v>44188</v>
      </c>
    </row>
    <row r="14969" spans="1:1" x14ac:dyDescent="0.25">
      <c r="A14969" s="56">
        <v>44189</v>
      </c>
    </row>
    <row r="14970" spans="1:1" x14ac:dyDescent="0.25">
      <c r="A14970" s="56">
        <v>44190</v>
      </c>
    </row>
    <row r="14971" spans="1:1" x14ac:dyDescent="0.25">
      <c r="A14971" s="56">
        <v>44191</v>
      </c>
    </row>
    <row r="14972" spans="1:1" x14ac:dyDescent="0.25">
      <c r="A14972" s="56">
        <v>44192</v>
      </c>
    </row>
    <row r="14973" spans="1:1" x14ac:dyDescent="0.25">
      <c r="A14973" s="56">
        <v>44193</v>
      </c>
    </row>
    <row r="14974" spans="1:1" x14ac:dyDescent="0.25">
      <c r="A14974" s="56">
        <v>44194</v>
      </c>
    </row>
    <row r="14975" spans="1:1" x14ac:dyDescent="0.25">
      <c r="A14975" s="56">
        <v>44195</v>
      </c>
    </row>
    <row r="14976" spans="1:1" x14ac:dyDescent="0.25">
      <c r="A14976" s="56">
        <v>44196</v>
      </c>
    </row>
    <row r="14977" spans="1:8" x14ac:dyDescent="0.25">
      <c r="A14977" s="56">
        <v>44197</v>
      </c>
      <c r="H14977" s="59">
        <v>1</v>
      </c>
    </row>
    <row r="14978" spans="1:8" x14ac:dyDescent="0.25">
      <c r="A14978" s="56">
        <v>44198</v>
      </c>
      <c r="H14978" s="59">
        <v>1</v>
      </c>
    </row>
    <row r="14979" spans="1:8" x14ac:dyDescent="0.25">
      <c r="A14979" s="56">
        <v>44199</v>
      </c>
      <c r="H14979" s="59">
        <v>1</v>
      </c>
    </row>
    <row r="14980" spans="1:8" x14ac:dyDescent="0.25">
      <c r="A14980" s="56">
        <v>44200</v>
      </c>
      <c r="H14980" s="59">
        <v>1</v>
      </c>
    </row>
    <row r="14981" spans="1:8" x14ac:dyDescent="0.25">
      <c r="A14981" s="56">
        <v>44201</v>
      </c>
      <c r="H14981" s="59">
        <v>1</v>
      </c>
    </row>
    <row r="14982" spans="1:8" x14ac:dyDescent="0.25">
      <c r="A14982" s="56">
        <v>44202</v>
      </c>
      <c r="H14982" s="59">
        <v>1</v>
      </c>
    </row>
    <row r="14983" spans="1:8" x14ac:dyDescent="0.25">
      <c r="A14983" s="56">
        <v>44203</v>
      </c>
      <c r="H14983" s="59">
        <v>1</v>
      </c>
    </row>
    <row r="14984" spans="1:8" x14ac:dyDescent="0.25">
      <c r="A14984" s="56">
        <v>44204</v>
      </c>
      <c r="H14984" s="59">
        <v>1</v>
      </c>
    </row>
    <row r="14985" spans="1:8" x14ac:dyDescent="0.25">
      <c r="A14985" s="56">
        <v>44205</v>
      </c>
      <c r="H14985" s="59">
        <v>1</v>
      </c>
    </row>
    <row r="14986" spans="1:8" x14ac:dyDescent="0.25">
      <c r="A14986" s="56">
        <v>44206</v>
      </c>
      <c r="H14986" s="59">
        <v>1</v>
      </c>
    </row>
    <row r="14987" spans="1:8" x14ac:dyDescent="0.25">
      <c r="A14987" s="56">
        <v>44207</v>
      </c>
      <c r="H14987" s="59">
        <v>1</v>
      </c>
    </row>
    <row r="14988" spans="1:8" x14ac:dyDescent="0.25">
      <c r="A14988" s="56">
        <v>44208</v>
      </c>
      <c r="H14988" s="59">
        <v>1</v>
      </c>
    </row>
    <row r="14989" spans="1:8" x14ac:dyDescent="0.25">
      <c r="A14989" s="56">
        <v>44209</v>
      </c>
      <c r="H14989" s="59">
        <v>1</v>
      </c>
    </row>
    <row r="14990" spans="1:8" x14ac:dyDescent="0.25">
      <c r="A14990" s="56">
        <v>44210</v>
      </c>
      <c r="H14990" s="59">
        <v>1</v>
      </c>
    </row>
    <row r="14991" spans="1:8" x14ac:dyDescent="0.25">
      <c r="A14991" s="56">
        <v>44211</v>
      </c>
      <c r="H14991" s="59">
        <v>1</v>
      </c>
    </row>
    <row r="14992" spans="1:8" x14ac:dyDescent="0.25">
      <c r="A14992" s="56">
        <v>44212</v>
      </c>
      <c r="H14992" s="59">
        <v>1</v>
      </c>
    </row>
    <row r="14993" spans="1:8" x14ac:dyDescent="0.25">
      <c r="A14993" s="56">
        <v>44213</v>
      </c>
      <c r="H14993" s="59">
        <v>1</v>
      </c>
    </row>
    <row r="14994" spans="1:8" x14ac:dyDescent="0.25">
      <c r="A14994" s="56">
        <v>44214</v>
      </c>
      <c r="H14994" s="59">
        <v>1</v>
      </c>
    </row>
    <row r="14995" spans="1:8" x14ac:dyDescent="0.25">
      <c r="A14995" s="56">
        <v>44215</v>
      </c>
      <c r="H14995" s="59">
        <v>1</v>
      </c>
    </row>
    <row r="14996" spans="1:8" x14ac:dyDescent="0.25">
      <c r="A14996" s="56">
        <v>44216</v>
      </c>
      <c r="H14996" s="59">
        <v>1</v>
      </c>
    </row>
    <row r="14997" spans="1:8" x14ac:dyDescent="0.25">
      <c r="A14997" s="56">
        <v>44217</v>
      </c>
      <c r="H14997" s="59">
        <v>1</v>
      </c>
    </row>
    <row r="14998" spans="1:8" x14ac:dyDescent="0.25">
      <c r="A14998" s="56">
        <v>44218</v>
      </c>
      <c r="H14998" s="59">
        <v>1</v>
      </c>
    </row>
    <row r="14999" spans="1:8" x14ac:dyDescent="0.25">
      <c r="A14999" s="56">
        <v>44219</v>
      </c>
      <c r="H14999" s="59">
        <v>1</v>
      </c>
    </row>
    <row r="15000" spans="1:8" x14ac:dyDescent="0.25">
      <c r="A15000" s="56">
        <v>44220</v>
      </c>
      <c r="H15000" s="59">
        <v>1</v>
      </c>
    </row>
    <row r="15001" spans="1:8" x14ac:dyDescent="0.25">
      <c r="A15001" s="56">
        <v>44221</v>
      </c>
      <c r="H15001" s="59">
        <v>1</v>
      </c>
    </row>
    <row r="15002" spans="1:8" x14ac:dyDescent="0.25">
      <c r="A15002" s="56">
        <v>44222</v>
      </c>
      <c r="H15002" s="59">
        <v>1</v>
      </c>
    </row>
    <row r="15003" spans="1:8" x14ac:dyDescent="0.25">
      <c r="A15003" s="56">
        <v>44223</v>
      </c>
      <c r="H15003" s="59">
        <v>1</v>
      </c>
    </row>
    <row r="15004" spans="1:8" x14ac:dyDescent="0.25">
      <c r="A15004" s="56">
        <v>44224</v>
      </c>
      <c r="H15004" s="59">
        <v>1</v>
      </c>
    </row>
    <row r="15005" spans="1:8" x14ac:dyDescent="0.25">
      <c r="A15005" s="56">
        <v>44225</v>
      </c>
      <c r="H15005" s="59">
        <v>1</v>
      </c>
    </row>
    <row r="15006" spans="1:8" x14ac:dyDescent="0.25">
      <c r="A15006" s="56">
        <v>44226</v>
      </c>
      <c r="H15006" s="59">
        <v>1</v>
      </c>
    </row>
    <row r="15007" spans="1:8" x14ac:dyDescent="0.25">
      <c r="A15007" s="56">
        <v>44227</v>
      </c>
      <c r="H15007" s="59">
        <v>1</v>
      </c>
    </row>
    <row r="15008" spans="1:8" x14ac:dyDescent="0.25">
      <c r="A15008" s="56">
        <v>44228</v>
      </c>
      <c r="H15008" s="59">
        <v>1</v>
      </c>
    </row>
    <row r="15009" spans="1:8" x14ac:dyDescent="0.25">
      <c r="A15009" s="56">
        <v>44229</v>
      </c>
      <c r="H15009" s="59">
        <v>1</v>
      </c>
    </row>
    <row r="15010" spans="1:8" x14ac:dyDescent="0.25">
      <c r="A15010" s="56">
        <v>44230</v>
      </c>
      <c r="H15010" s="59">
        <v>1</v>
      </c>
    </row>
    <row r="15011" spans="1:8" x14ac:dyDescent="0.25">
      <c r="A15011" s="56">
        <v>44231</v>
      </c>
      <c r="H15011" s="59">
        <v>1</v>
      </c>
    </row>
    <row r="15012" spans="1:8" x14ac:dyDescent="0.25">
      <c r="A15012" s="56">
        <v>44232</v>
      </c>
      <c r="H15012" s="59">
        <v>1</v>
      </c>
    </row>
    <row r="15013" spans="1:8" x14ac:dyDescent="0.25">
      <c r="A15013" s="56">
        <v>44233</v>
      </c>
      <c r="H15013" s="59">
        <v>1</v>
      </c>
    </row>
    <row r="15014" spans="1:8" x14ac:dyDescent="0.25">
      <c r="A15014" s="56">
        <v>44234</v>
      </c>
      <c r="H15014" s="59">
        <v>1</v>
      </c>
    </row>
    <row r="15015" spans="1:8" x14ac:dyDescent="0.25">
      <c r="A15015" s="56">
        <v>44235</v>
      </c>
      <c r="H15015" s="59">
        <v>1</v>
      </c>
    </row>
    <row r="15016" spans="1:8" x14ac:dyDescent="0.25">
      <c r="A15016" s="56">
        <v>44236</v>
      </c>
      <c r="H15016" s="59">
        <v>1</v>
      </c>
    </row>
    <row r="15017" spans="1:8" x14ac:dyDescent="0.25">
      <c r="A15017" s="56">
        <v>44237</v>
      </c>
      <c r="H15017" s="59">
        <v>1</v>
      </c>
    </row>
    <row r="15018" spans="1:8" x14ac:dyDescent="0.25">
      <c r="A15018" s="56">
        <v>44238</v>
      </c>
      <c r="H15018" s="59">
        <v>1</v>
      </c>
    </row>
    <row r="15019" spans="1:8" x14ac:dyDescent="0.25">
      <c r="A15019" s="56">
        <v>44239</v>
      </c>
      <c r="H15019" s="59">
        <v>1</v>
      </c>
    </row>
    <row r="15020" spans="1:8" x14ac:dyDescent="0.25">
      <c r="A15020" s="56">
        <v>44240</v>
      </c>
      <c r="H15020" s="59">
        <v>1</v>
      </c>
    </row>
    <row r="15021" spans="1:8" x14ac:dyDescent="0.25">
      <c r="A15021" s="56">
        <v>44241</v>
      </c>
      <c r="H15021" s="59">
        <v>1</v>
      </c>
    </row>
    <row r="15022" spans="1:8" x14ac:dyDescent="0.25">
      <c r="A15022" s="56">
        <v>44242</v>
      </c>
      <c r="H15022" s="59">
        <v>1</v>
      </c>
    </row>
    <row r="15023" spans="1:8" x14ac:dyDescent="0.25">
      <c r="A15023" s="56">
        <v>44243</v>
      </c>
      <c r="H15023" s="59">
        <v>1</v>
      </c>
    </row>
    <row r="15024" spans="1:8" x14ac:dyDescent="0.25">
      <c r="A15024" s="56">
        <v>44244</v>
      </c>
      <c r="H15024" s="59">
        <v>1</v>
      </c>
    </row>
    <row r="15025" spans="1:8" x14ac:dyDescent="0.25">
      <c r="A15025" s="56">
        <v>44245</v>
      </c>
      <c r="H15025" s="59">
        <v>1</v>
      </c>
    </row>
    <row r="15026" spans="1:8" x14ac:dyDescent="0.25">
      <c r="A15026" s="56">
        <v>44246</v>
      </c>
      <c r="H15026" s="59">
        <v>1</v>
      </c>
    </row>
    <row r="15027" spans="1:8" x14ac:dyDescent="0.25">
      <c r="A15027" s="56">
        <v>44247</v>
      </c>
      <c r="H15027" s="59">
        <v>1</v>
      </c>
    </row>
    <row r="15028" spans="1:8" x14ac:dyDescent="0.25">
      <c r="A15028" s="56">
        <v>44248</v>
      </c>
      <c r="H15028" s="59">
        <v>1</v>
      </c>
    </row>
    <row r="15029" spans="1:8" x14ac:dyDescent="0.25">
      <c r="A15029" s="56">
        <v>44249</v>
      </c>
      <c r="H15029" s="59">
        <v>1</v>
      </c>
    </row>
    <row r="15030" spans="1:8" x14ac:dyDescent="0.25">
      <c r="A15030" s="56">
        <v>44250</v>
      </c>
      <c r="H15030" s="59">
        <v>1</v>
      </c>
    </row>
    <row r="15031" spans="1:8" x14ac:dyDescent="0.25">
      <c r="A15031" s="56">
        <v>44251</v>
      </c>
      <c r="H15031" s="59">
        <v>1</v>
      </c>
    </row>
    <row r="15032" spans="1:8" x14ac:dyDescent="0.25">
      <c r="A15032" s="56">
        <v>44252</v>
      </c>
      <c r="H15032" s="59">
        <v>1</v>
      </c>
    </row>
    <row r="15033" spans="1:8" x14ac:dyDescent="0.25">
      <c r="A15033" s="56">
        <v>44253</v>
      </c>
      <c r="H15033" s="59">
        <v>1</v>
      </c>
    </row>
    <row r="15034" spans="1:8" x14ac:dyDescent="0.25">
      <c r="A15034" s="56">
        <v>44254</v>
      </c>
      <c r="H15034" s="59">
        <v>1</v>
      </c>
    </row>
    <row r="15035" spans="1:8" x14ac:dyDescent="0.25">
      <c r="A15035" s="56">
        <v>44255</v>
      </c>
      <c r="H15035" s="59">
        <v>1</v>
      </c>
    </row>
    <row r="15036" spans="1:8" x14ac:dyDescent="0.25">
      <c r="A15036" s="56">
        <v>44256</v>
      </c>
      <c r="H15036" s="59">
        <v>1</v>
      </c>
    </row>
    <row r="15037" spans="1:8" x14ac:dyDescent="0.25">
      <c r="A15037" s="56">
        <v>44257</v>
      </c>
      <c r="H15037" s="59">
        <v>1</v>
      </c>
    </row>
    <row r="15038" spans="1:8" x14ac:dyDescent="0.25">
      <c r="A15038" s="56">
        <v>44258</v>
      </c>
      <c r="H15038" s="59">
        <v>1</v>
      </c>
    </row>
    <row r="15039" spans="1:8" x14ac:dyDescent="0.25">
      <c r="A15039" s="56">
        <v>44259</v>
      </c>
      <c r="H15039" s="59">
        <v>1</v>
      </c>
    </row>
    <row r="15040" spans="1:8" x14ac:dyDescent="0.25">
      <c r="A15040" s="56">
        <v>44260</v>
      </c>
      <c r="H15040" s="59">
        <v>1</v>
      </c>
    </row>
    <row r="15041" spans="1:8" x14ac:dyDescent="0.25">
      <c r="A15041" s="56">
        <v>44261</v>
      </c>
      <c r="H15041" s="59">
        <v>1</v>
      </c>
    </row>
    <row r="15042" spans="1:8" x14ac:dyDescent="0.25">
      <c r="A15042" s="56">
        <v>44262</v>
      </c>
      <c r="H15042" s="59">
        <v>1</v>
      </c>
    </row>
    <row r="15043" spans="1:8" x14ac:dyDescent="0.25">
      <c r="A15043" s="56">
        <v>44263</v>
      </c>
      <c r="H15043" s="59">
        <v>1</v>
      </c>
    </row>
    <row r="15044" spans="1:8" x14ac:dyDescent="0.25">
      <c r="A15044" s="56">
        <v>44264</v>
      </c>
      <c r="H15044" s="59">
        <v>1</v>
      </c>
    </row>
    <row r="15045" spans="1:8" x14ac:dyDescent="0.25">
      <c r="A15045" s="56">
        <v>44265</v>
      </c>
      <c r="H15045" s="59">
        <v>1</v>
      </c>
    </row>
    <row r="15046" spans="1:8" x14ac:dyDescent="0.25">
      <c r="A15046" s="56">
        <v>44266</v>
      </c>
      <c r="H15046" s="59">
        <v>1</v>
      </c>
    </row>
    <row r="15047" spans="1:8" x14ac:dyDescent="0.25">
      <c r="A15047" s="56">
        <v>44267</v>
      </c>
      <c r="H15047" s="59">
        <v>1</v>
      </c>
    </row>
    <row r="15048" spans="1:8" x14ac:dyDescent="0.25">
      <c r="A15048" s="56">
        <v>44268</v>
      </c>
      <c r="H15048" s="59">
        <v>1</v>
      </c>
    </row>
    <row r="15049" spans="1:8" x14ac:dyDescent="0.25">
      <c r="A15049" s="56">
        <v>44269</v>
      </c>
      <c r="H15049" s="59">
        <v>1</v>
      </c>
    </row>
    <row r="15050" spans="1:8" x14ac:dyDescent="0.25">
      <c r="A15050" s="56">
        <v>44270</v>
      </c>
      <c r="H15050" s="59">
        <v>1</v>
      </c>
    </row>
    <row r="15051" spans="1:8" x14ac:dyDescent="0.25">
      <c r="A15051" s="56">
        <v>44271</v>
      </c>
      <c r="H15051" s="59">
        <v>1</v>
      </c>
    </row>
    <row r="15052" spans="1:8" x14ac:dyDescent="0.25">
      <c r="A15052" s="56">
        <v>44272</v>
      </c>
      <c r="H15052" s="59">
        <v>1</v>
      </c>
    </row>
    <row r="15053" spans="1:8" x14ac:dyDescent="0.25">
      <c r="A15053" s="56">
        <v>44273</v>
      </c>
      <c r="H15053" s="59">
        <v>1</v>
      </c>
    </row>
    <row r="15054" spans="1:8" x14ac:dyDescent="0.25">
      <c r="A15054" s="56">
        <v>44274</v>
      </c>
      <c r="H15054" s="59">
        <v>1</v>
      </c>
    </row>
    <row r="15055" spans="1:8" x14ac:dyDescent="0.25">
      <c r="A15055" s="56">
        <v>44275</v>
      </c>
      <c r="H15055" s="59">
        <v>1</v>
      </c>
    </row>
    <row r="15056" spans="1:8" x14ac:dyDescent="0.25">
      <c r="A15056" s="56">
        <v>44276</v>
      </c>
      <c r="H15056" s="59">
        <v>1</v>
      </c>
    </row>
    <row r="15057" spans="1:8" x14ac:dyDescent="0.25">
      <c r="A15057" s="56">
        <v>44277</v>
      </c>
      <c r="H15057" s="59">
        <v>1</v>
      </c>
    </row>
    <row r="15058" spans="1:8" x14ac:dyDescent="0.25">
      <c r="A15058" s="56">
        <v>44278</v>
      </c>
      <c r="H15058" s="59">
        <v>1</v>
      </c>
    </row>
    <row r="15059" spans="1:8" x14ac:dyDescent="0.25">
      <c r="A15059" s="56">
        <v>44279</v>
      </c>
      <c r="H15059" s="59">
        <v>1</v>
      </c>
    </row>
    <row r="15060" spans="1:8" x14ac:dyDescent="0.25">
      <c r="A15060" s="56">
        <v>44280</v>
      </c>
      <c r="H15060" s="59">
        <v>1</v>
      </c>
    </row>
    <row r="15061" spans="1:8" x14ac:dyDescent="0.25">
      <c r="A15061" s="56">
        <v>44281</v>
      </c>
      <c r="H15061" s="59">
        <v>1</v>
      </c>
    </row>
    <row r="15062" spans="1:8" x14ac:dyDescent="0.25">
      <c r="A15062" s="56">
        <v>44282</v>
      </c>
      <c r="H15062" s="59">
        <v>1</v>
      </c>
    </row>
    <row r="15063" spans="1:8" x14ac:dyDescent="0.25">
      <c r="A15063" s="56">
        <v>44283</v>
      </c>
      <c r="H15063" s="59">
        <v>1</v>
      </c>
    </row>
    <row r="15064" spans="1:8" x14ac:dyDescent="0.25">
      <c r="A15064" s="56">
        <v>44284</v>
      </c>
      <c r="H15064" s="59">
        <v>1</v>
      </c>
    </row>
    <row r="15065" spans="1:8" x14ac:dyDescent="0.25">
      <c r="A15065" s="56">
        <v>44285</v>
      </c>
      <c r="H15065" s="59">
        <v>1</v>
      </c>
    </row>
    <row r="15066" spans="1:8" x14ac:dyDescent="0.25">
      <c r="A15066" s="56">
        <v>44286</v>
      </c>
      <c r="H15066" s="59">
        <v>1</v>
      </c>
    </row>
    <row r="15067" spans="1:8" x14ac:dyDescent="0.25">
      <c r="A15067" s="56">
        <v>44287</v>
      </c>
      <c r="H15067" s="59">
        <v>1</v>
      </c>
    </row>
    <row r="15068" spans="1:8" x14ac:dyDescent="0.25">
      <c r="A15068" s="56">
        <v>44288</v>
      </c>
      <c r="H15068" s="59">
        <v>1</v>
      </c>
    </row>
    <row r="15069" spans="1:8" x14ac:dyDescent="0.25">
      <c r="A15069" s="56">
        <v>44289</v>
      </c>
      <c r="H15069" s="59">
        <v>1</v>
      </c>
    </row>
    <row r="15070" spans="1:8" x14ac:dyDescent="0.25">
      <c r="A15070" s="56">
        <v>44290</v>
      </c>
      <c r="H15070" s="59">
        <v>1</v>
      </c>
    </row>
    <row r="15071" spans="1:8" x14ac:dyDescent="0.25">
      <c r="A15071" s="56">
        <v>44291</v>
      </c>
      <c r="H15071" s="59">
        <v>1</v>
      </c>
    </row>
    <row r="15072" spans="1:8" x14ac:dyDescent="0.25">
      <c r="A15072" s="56">
        <v>44292</v>
      </c>
      <c r="H15072" s="59">
        <v>1</v>
      </c>
    </row>
    <row r="15073" spans="1:8" x14ac:dyDescent="0.25">
      <c r="A15073" s="56">
        <v>44293</v>
      </c>
      <c r="H15073" s="59">
        <v>1</v>
      </c>
    </row>
    <row r="15074" spans="1:8" x14ac:dyDescent="0.25">
      <c r="A15074" s="56">
        <v>44294</v>
      </c>
      <c r="H15074" s="59">
        <v>1</v>
      </c>
    </row>
    <row r="15075" spans="1:8" x14ac:dyDescent="0.25">
      <c r="A15075" s="56">
        <v>44295</v>
      </c>
      <c r="H15075" s="59">
        <v>1</v>
      </c>
    </row>
    <row r="15076" spans="1:8" x14ac:dyDescent="0.25">
      <c r="A15076" s="56">
        <v>44296</v>
      </c>
      <c r="H15076" s="59">
        <v>1</v>
      </c>
    </row>
    <row r="15077" spans="1:8" x14ac:dyDescent="0.25">
      <c r="A15077" s="56">
        <v>44297</v>
      </c>
      <c r="H15077" s="59">
        <v>1</v>
      </c>
    </row>
    <row r="15078" spans="1:8" x14ac:dyDescent="0.25">
      <c r="A15078" s="56">
        <v>44298</v>
      </c>
      <c r="H15078" s="59">
        <v>1</v>
      </c>
    </row>
    <row r="15079" spans="1:8" x14ac:dyDescent="0.25">
      <c r="A15079" s="56">
        <v>44299</v>
      </c>
      <c r="H15079" s="59">
        <v>1</v>
      </c>
    </row>
    <row r="15080" spans="1:8" x14ac:dyDescent="0.25">
      <c r="A15080" s="56">
        <v>44300</v>
      </c>
      <c r="H15080" s="59">
        <v>1</v>
      </c>
    </row>
    <row r="15081" spans="1:8" x14ac:dyDescent="0.25">
      <c r="A15081" s="56">
        <v>44301</v>
      </c>
      <c r="H15081" s="59">
        <v>1</v>
      </c>
    </row>
    <row r="15082" spans="1:8" x14ac:dyDescent="0.25">
      <c r="A15082" s="56">
        <v>44302</v>
      </c>
      <c r="H15082" s="59">
        <v>1</v>
      </c>
    </row>
    <row r="15083" spans="1:8" x14ac:dyDescent="0.25">
      <c r="A15083" s="56">
        <v>44303</v>
      </c>
      <c r="H15083" s="59">
        <v>1</v>
      </c>
    </row>
    <row r="15084" spans="1:8" x14ac:dyDescent="0.25">
      <c r="A15084" s="56">
        <v>44304</v>
      </c>
      <c r="H15084" s="59">
        <v>1</v>
      </c>
    </row>
    <row r="15085" spans="1:8" x14ac:dyDescent="0.25">
      <c r="A15085" s="56">
        <v>44305</v>
      </c>
      <c r="H15085" s="59">
        <v>1</v>
      </c>
    </row>
    <row r="15086" spans="1:8" x14ac:dyDescent="0.25">
      <c r="A15086" s="56">
        <v>44306</v>
      </c>
      <c r="H15086" s="59">
        <v>1</v>
      </c>
    </row>
    <row r="15087" spans="1:8" x14ac:dyDescent="0.25">
      <c r="A15087" s="56">
        <v>44307</v>
      </c>
      <c r="H15087" s="59">
        <v>1</v>
      </c>
    </row>
    <row r="15088" spans="1:8" x14ac:dyDescent="0.25">
      <c r="A15088" s="56">
        <v>44308</v>
      </c>
      <c r="H15088" s="59">
        <v>1</v>
      </c>
    </row>
    <row r="15089" spans="1:8" x14ac:dyDescent="0.25">
      <c r="A15089" s="56">
        <v>44309</v>
      </c>
      <c r="H15089" s="59">
        <v>1</v>
      </c>
    </row>
    <row r="15090" spans="1:8" x14ac:dyDescent="0.25">
      <c r="A15090" s="56">
        <v>44310</v>
      </c>
      <c r="H15090" s="59">
        <v>1</v>
      </c>
    </row>
    <row r="15091" spans="1:8" x14ac:dyDescent="0.25">
      <c r="A15091" s="56">
        <v>44311</v>
      </c>
      <c r="H15091" s="59">
        <v>1</v>
      </c>
    </row>
    <row r="15092" spans="1:8" x14ac:dyDescent="0.25">
      <c r="A15092" s="56">
        <v>44312</v>
      </c>
      <c r="H15092" s="59">
        <v>1</v>
      </c>
    </row>
    <row r="15093" spans="1:8" x14ac:dyDescent="0.25">
      <c r="A15093" s="56">
        <v>44313</v>
      </c>
      <c r="H15093" s="59">
        <v>1</v>
      </c>
    </row>
    <row r="15094" spans="1:8" x14ac:dyDescent="0.25">
      <c r="A15094" s="56">
        <v>44314</v>
      </c>
      <c r="H15094" s="59">
        <v>1</v>
      </c>
    </row>
    <row r="15095" spans="1:8" x14ac:dyDescent="0.25">
      <c r="A15095" s="56">
        <v>44315</v>
      </c>
      <c r="H15095" s="59">
        <v>1</v>
      </c>
    </row>
    <row r="15096" spans="1:8" x14ac:dyDescent="0.25">
      <c r="A15096" s="56">
        <v>44316</v>
      </c>
      <c r="H15096" s="59">
        <v>1</v>
      </c>
    </row>
    <row r="15097" spans="1:8" x14ac:dyDescent="0.25">
      <c r="A15097" s="56">
        <v>44317</v>
      </c>
      <c r="H15097" s="59">
        <v>1</v>
      </c>
    </row>
    <row r="15098" spans="1:8" x14ac:dyDescent="0.25">
      <c r="A15098" s="56">
        <v>44318</v>
      </c>
      <c r="H15098" s="59">
        <v>1</v>
      </c>
    </row>
    <row r="15099" spans="1:8" x14ac:dyDescent="0.25">
      <c r="A15099" s="56">
        <v>44319</v>
      </c>
      <c r="H15099" s="59">
        <v>1</v>
      </c>
    </row>
    <row r="15100" spans="1:8" x14ac:dyDescent="0.25">
      <c r="A15100" s="56">
        <v>44320</v>
      </c>
      <c r="H15100" s="59">
        <v>1</v>
      </c>
    </row>
    <row r="15101" spans="1:8" x14ac:dyDescent="0.25">
      <c r="A15101" s="56">
        <v>44321</v>
      </c>
      <c r="H15101" s="59">
        <v>1</v>
      </c>
    </row>
    <row r="15102" spans="1:8" x14ac:dyDescent="0.25">
      <c r="A15102" s="56">
        <v>44322</v>
      </c>
      <c r="H15102" s="59">
        <v>1</v>
      </c>
    </row>
    <row r="15103" spans="1:8" x14ac:dyDescent="0.25">
      <c r="A15103" s="56">
        <v>44323</v>
      </c>
      <c r="H15103" s="59">
        <v>1</v>
      </c>
    </row>
    <row r="15104" spans="1:8" x14ac:dyDescent="0.25">
      <c r="A15104" s="56">
        <v>44324</v>
      </c>
      <c r="H15104" s="59">
        <v>1</v>
      </c>
    </row>
    <row r="15105" spans="1:8" x14ac:dyDescent="0.25">
      <c r="A15105" s="56">
        <v>44325</v>
      </c>
      <c r="H15105" s="59">
        <v>1</v>
      </c>
    </row>
    <row r="15106" spans="1:8" x14ac:dyDescent="0.25">
      <c r="A15106" s="56">
        <v>44326</v>
      </c>
      <c r="H15106" s="59">
        <v>1</v>
      </c>
    </row>
    <row r="15107" spans="1:8" x14ac:dyDescent="0.25">
      <c r="A15107" s="56">
        <v>44327</v>
      </c>
      <c r="H15107" s="59">
        <v>1</v>
      </c>
    </row>
    <row r="15108" spans="1:8" x14ac:dyDescent="0.25">
      <c r="A15108" s="56">
        <v>44328</v>
      </c>
      <c r="H15108" s="59">
        <v>1</v>
      </c>
    </row>
    <row r="15109" spans="1:8" x14ac:dyDescent="0.25">
      <c r="A15109" s="56">
        <v>44329</v>
      </c>
      <c r="H15109" s="59">
        <v>1</v>
      </c>
    </row>
    <row r="15110" spans="1:8" x14ac:dyDescent="0.25">
      <c r="A15110" s="56">
        <v>44330</v>
      </c>
      <c r="H15110" s="59">
        <v>1</v>
      </c>
    </row>
    <row r="15111" spans="1:8" x14ac:dyDescent="0.25">
      <c r="A15111" s="56">
        <v>44331</v>
      </c>
      <c r="H15111" s="59">
        <v>1</v>
      </c>
    </row>
    <row r="15112" spans="1:8" x14ac:dyDescent="0.25">
      <c r="A15112" s="56">
        <v>44332</v>
      </c>
      <c r="H15112" s="59">
        <v>1</v>
      </c>
    </row>
    <row r="15113" spans="1:8" x14ac:dyDescent="0.25">
      <c r="A15113" s="56">
        <v>44333</v>
      </c>
      <c r="H15113" s="59">
        <v>1</v>
      </c>
    </row>
    <row r="15114" spans="1:8" x14ac:dyDescent="0.25">
      <c r="A15114" s="56">
        <v>44334</v>
      </c>
      <c r="H15114" s="59">
        <v>1</v>
      </c>
    </row>
    <row r="15115" spans="1:8" x14ac:dyDescent="0.25">
      <c r="A15115" s="56">
        <v>44335</v>
      </c>
      <c r="H15115" s="59">
        <v>1</v>
      </c>
    </row>
    <row r="15116" spans="1:8" x14ac:dyDescent="0.25">
      <c r="A15116" s="56">
        <v>44336</v>
      </c>
      <c r="H15116" s="59">
        <v>1</v>
      </c>
    </row>
    <row r="15117" spans="1:8" x14ac:dyDescent="0.25">
      <c r="A15117" s="56">
        <v>44337</v>
      </c>
      <c r="H15117" s="59">
        <v>1</v>
      </c>
    </row>
    <row r="15118" spans="1:8" x14ac:dyDescent="0.25">
      <c r="A15118" s="56">
        <v>44338</v>
      </c>
      <c r="H15118" s="59">
        <v>1</v>
      </c>
    </row>
    <row r="15119" spans="1:8" x14ac:dyDescent="0.25">
      <c r="A15119" s="56">
        <v>44339</v>
      </c>
      <c r="H15119" s="59">
        <v>1</v>
      </c>
    </row>
    <row r="15120" spans="1:8" x14ac:dyDescent="0.25">
      <c r="A15120" s="56">
        <v>44340</v>
      </c>
      <c r="H15120" s="59">
        <v>1</v>
      </c>
    </row>
    <row r="15121" spans="1:8" x14ac:dyDescent="0.25">
      <c r="A15121" s="56">
        <v>44341</v>
      </c>
      <c r="H15121" s="59">
        <v>1</v>
      </c>
    </row>
    <row r="15122" spans="1:8" x14ac:dyDescent="0.25">
      <c r="A15122" s="56">
        <v>44342</v>
      </c>
      <c r="H15122" s="59">
        <v>1</v>
      </c>
    </row>
    <row r="15123" spans="1:8" x14ac:dyDescent="0.25">
      <c r="A15123" s="56">
        <v>44343</v>
      </c>
      <c r="H15123" s="59">
        <v>1</v>
      </c>
    </row>
    <row r="15124" spans="1:8" x14ac:dyDescent="0.25">
      <c r="A15124" s="56">
        <v>44344</v>
      </c>
      <c r="H15124" s="59">
        <v>1</v>
      </c>
    </row>
    <row r="15125" spans="1:8" x14ac:dyDescent="0.25">
      <c r="A15125" s="56">
        <v>44345</v>
      </c>
      <c r="H15125" s="59">
        <v>1</v>
      </c>
    </row>
    <row r="15126" spans="1:8" x14ac:dyDescent="0.25">
      <c r="A15126" s="56">
        <v>44346</v>
      </c>
      <c r="H15126" s="59">
        <v>1</v>
      </c>
    </row>
    <row r="15127" spans="1:8" x14ac:dyDescent="0.25">
      <c r="A15127" s="56">
        <v>44347</v>
      </c>
      <c r="H15127" s="59">
        <v>1</v>
      </c>
    </row>
    <row r="15128" spans="1:8" x14ac:dyDescent="0.25">
      <c r="A15128" s="56">
        <v>44348</v>
      </c>
      <c r="H15128" s="59">
        <v>1</v>
      </c>
    </row>
    <row r="15129" spans="1:8" x14ac:dyDescent="0.25">
      <c r="A15129" s="56">
        <v>44349</v>
      </c>
      <c r="H15129" s="59">
        <v>1</v>
      </c>
    </row>
    <row r="15130" spans="1:8" x14ac:dyDescent="0.25">
      <c r="A15130" s="56">
        <v>44350</v>
      </c>
      <c r="H15130" s="59">
        <v>1</v>
      </c>
    </row>
    <row r="15131" spans="1:8" x14ac:dyDescent="0.25">
      <c r="A15131" s="56">
        <v>44351</v>
      </c>
      <c r="H15131" s="59">
        <v>1</v>
      </c>
    </row>
    <row r="15132" spans="1:8" x14ac:dyDescent="0.25">
      <c r="A15132" s="56">
        <v>44352</v>
      </c>
      <c r="H15132" s="59">
        <v>1</v>
      </c>
    </row>
    <row r="15133" spans="1:8" x14ac:dyDescent="0.25">
      <c r="A15133" s="56">
        <v>44353</v>
      </c>
      <c r="H15133" s="59">
        <v>1</v>
      </c>
    </row>
    <row r="15134" spans="1:8" x14ac:dyDescent="0.25">
      <c r="A15134" s="56">
        <v>44354</v>
      </c>
      <c r="H15134" s="59">
        <v>1</v>
      </c>
    </row>
    <row r="15135" spans="1:8" x14ac:dyDescent="0.25">
      <c r="A15135" s="56">
        <v>44355</v>
      </c>
      <c r="H15135" s="59">
        <v>1</v>
      </c>
    </row>
    <row r="15136" spans="1:8" x14ac:dyDescent="0.25">
      <c r="A15136" s="56">
        <v>44356</v>
      </c>
      <c r="H15136" s="59">
        <v>1</v>
      </c>
    </row>
    <row r="15137" spans="1:8" x14ac:dyDescent="0.25">
      <c r="A15137" s="56">
        <v>44357</v>
      </c>
      <c r="H15137" s="59">
        <v>1</v>
      </c>
    </row>
    <row r="15138" spans="1:8" x14ac:dyDescent="0.25">
      <c r="A15138" s="56">
        <v>44358</v>
      </c>
      <c r="H15138" s="59">
        <v>1</v>
      </c>
    </row>
    <row r="15139" spans="1:8" x14ac:dyDescent="0.25">
      <c r="A15139" s="56">
        <v>44359</v>
      </c>
      <c r="H15139" s="59">
        <v>1</v>
      </c>
    </row>
    <row r="15140" spans="1:8" x14ac:dyDescent="0.25">
      <c r="A15140" s="56">
        <v>44360</v>
      </c>
      <c r="H15140" s="59">
        <v>1</v>
      </c>
    </row>
    <row r="15141" spans="1:8" x14ac:dyDescent="0.25">
      <c r="A15141" s="56">
        <v>44361</v>
      </c>
      <c r="H15141" s="59">
        <v>1</v>
      </c>
    </row>
    <row r="15142" spans="1:8" x14ac:dyDescent="0.25">
      <c r="A15142" s="56">
        <v>44362</v>
      </c>
      <c r="H15142" s="59">
        <v>1</v>
      </c>
    </row>
    <row r="15143" spans="1:8" x14ac:dyDescent="0.25">
      <c r="A15143" s="56">
        <v>44363</v>
      </c>
      <c r="H15143" s="59">
        <v>1</v>
      </c>
    </row>
    <row r="15144" spans="1:8" x14ac:dyDescent="0.25">
      <c r="A15144" s="56">
        <v>44364</v>
      </c>
      <c r="H15144" s="59">
        <v>1</v>
      </c>
    </row>
    <row r="15145" spans="1:8" x14ac:dyDescent="0.25">
      <c r="A15145" s="56">
        <v>44365</v>
      </c>
      <c r="H15145" s="59">
        <v>1</v>
      </c>
    </row>
    <row r="15146" spans="1:8" x14ac:dyDescent="0.25">
      <c r="A15146" s="56">
        <v>44366</v>
      </c>
      <c r="H15146" s="59">
        <v>1</v>
      </c>
    </row>
    <row r="15147" spans="1:8" x14ac:dyDescent="0.25">
      <c r="A15147" s="56">
        <v>44367</v>
      </c>
      <c r="H15147" s="59">
        <v>1</v>
      </c>
    </row>
    <row r="15148" spans="1:8" x14ac:dyDescent="0.25">
      <c r="A15148" s="56">
        <v>44368</v>
      </c>
      <c r="H15148" s="59">
        <v>1</v>
      </c>
    </row>
    <row r="15149" spans="1:8" x14ac:dyDescent="0.25">
      <c r="A15149" s="56">
        <v>44369</v>
      </c>
      <c r="H15149" s="59">
        <v>1</v>
      </c>
    </row>
    <row r="15150" spans="1:8" x14ac:dyDescent="0.25">
      <c r="A15150" s="56">
        <v>44370</v>
      </c>
      <c r="H15150" s="59">
        <v>1</v>
      </c>
    </row>
    <row r="15151" spans="1:8" x14ac:dyDescent="0.25">
      <c r="A15151" s="56">
        <v>44371</v>
      </c>
      <c r="H15151" s="59">
        <v>1</v>
      </c>
    </row>
    <row r="15152" spans="1:8" x14ac:dyDescent="0.25">
      <c r="A15152" s="56">
        <v>44372</v>
      </c>
      <c r="H15152" s="59">
        <v>1</v>
      </c>
    </row>
    <row r="15153" spans="1:8" x14ac:dyDescent="0.25">
      <c r="A15153" s="56">
        <v>44373</v>
      </c>
      <c r="H15153" s="59">
        <v>1</v>
      </c>
    </row>
    <row r="15154" spans="1:8" x14ac:dyDescent="0.25">
      <c r="A15154" s="56">
        <v>44374</v>
      </c>
      <c r="H15154" s="59">
        <v>1</v>
      </c>
    </row>
    <row r="15155" spans="1:8" x14ac:dyDescent="0.25">
      <c r="A15155" s="56">
        <v>44375</v>
      </c>
      <c r="H15155" s="59">
        <v>1</v>
      </c>
    </row>
    <row r="15156" spans="1:8" x14ac:dyDescent="0.25">
      <c r="A15156" s="56">
        <v>44376</v>
      </c>
      <c r="H15156" s="59">
        <v>1</v>
      </c>
    </row>
    <row r="15157" spans="1:8" x14ac:dyDescent="0.25">
      <c r="A15157" s="56">
        <v>44377</v>
      </c>
      <c r="H15157" s="59">
        <v>1</v>
      </c>
    </row>
    <row r="15158" spans="1:8" x14ac:dyDescent="0.25">
      <c r="A15158" s="56">
        <v>44378</v>
      </c>
      <c r="H15158" s="59">
        <v>1</v>
      </c>
    </row>
    <row r="15159" spans="1:8" x14ac:dyDescent="0.25">
      <c r="A15159" s="56">
        <v>44379</v>
      </c>
      <c r="H15159" s="59">
        <v>1</v>
      </c>
    </row>
    <row r="15160" spans="1:8" x14ac:dyDescent="0.25">
      <c r="A15160" s="56">
        <v>44380</v>
      </c>
      <c r="H15160" s="59">
        <v>1</v>
      </c>
    </row>
    <row r="15161" spans="1:8" x14ac:dyDescent="0.25">
      <c r="A15161" s="56">
        <v>44381</v>
      </c>
      <c r="H15161" s="59">
        <v>1</v>
      </c>
    </row>
    <row r="15162" spans="1:8" x14ac:dyDescent="0.25">
      <c r="A15162" s="56">
        <v>44382</v>
      </c>
      <c r="H15162" s="59">
        <v>1</v>
      </c>
    </row>
    <row r="15163" spans="1:8" x14ac:dyDescent="0.25">
      <c r="A15163" s="56">
        <v>44383</v>
      </c>
      <c r="H15163" s="59">
        <v>1</v>
      </c>
    </row>
    <row r="15164" spans="1:8" x14ac:dyDescent="0.25">
      <c r="A15164" s="56">
        <v>44384</v>
      </c>
      <c r="H15164" s="59">
        <v>1</v>
      </c>
    </row>
    <row r="15165" spans="1:8" x14ac:dyDescent="0.25">
      <c r="A15165" s="56">
        <v>44385</v>
      </c>
      <c r="H15165" s="59">
        <v>1</v>
      </c>
    </row>
    <row r="15166" spans="1:8" x14ac:dyDescent="0.25">
      <c r="A15166" s="56">
        <v>44386</v>
      </c>
      <c r="H15166" s="59">
        <v>1</v>
      </c>
    </row>
    <row r="15167" spans="1:8" x14ac:dyDescent="0.25">
      <c r="A15167" s="56">
        <v>44387</v>
      </c>
      <c r="H15167" s="59">
        <v>1</v>
      </c>
    </row>
    <row r="15168" spans="1:8" x14ac:dyDescent="0.25">
      <c r="A15168" s="56">
        <v>44388</v>
      </c>
      <c r="H15168" s="59">
        <v>1</v>
      </c>
    </row>
    <row r="15169" spans="1:8" x14ac:dyDescent="0.25">
      <c r="A15169" s="56">
        <v>44389</v>
      </c>
      <c r="H15169" s="59">
        <v>1</v>
      </c>
    </row>
    <row r="15170" spans="1:8" x14ac:dyDescent="0.25">
      <c r="A15170" s="56">
        <v>44390</v>
      </c>
      <c r="H15170" s="59">
        <v>1</v>
      </c>
    </row>
    <row r="15171" spans="1:8" x14ac:dyDescent="0.25">
      <c r="A15171" s="56">
        <v>44391</v>
      </c>
      <c r="H15171" s="59">
        <v>1</v>
      </c>
    </row>
    <row r="15172" spans="1:8" x14ac:dyDescent="0.25">
      <c r="A15172" s="56">
        <v>44392</v>
      </c>
      <c r="H15172" s="59">
        <v>1</v>
      </c>
    </row>
    <row r="15173" spans="1:8" x14ac:dyDescent="0.25">
      <c r="A15173" s="56">
        <v>44393</v>
      </c>
      <c r="H15173" s="59">
        <v>1</v>
      </c>
    </row>
    <row r="15174" spans="1:8" x14ac:dyDescent="0.25">
      <c r="A15174" s="56">
        <v>44394</v>
      </c>
      <c r="H15174" s="59">
        <v>1</v>
      </c>
    </row>
    <row r="15175" spans="1:8" x14ac:dyDescent="0.25">
      <c r="A15175" s="56">
        <v>44395</v>
      </c>
      <c r="H15175" s="59">
        <v>1</v>
      </c>
    </row>
    <row r="15176" spans="1:8" x14ac:dyDescent="0.25">
      <c r="A15176" s="56">
        <v>44396</v>
      </c>
      <c r="H15176" s="59">
        <v>1</v>
      </c>
    </row>
    <row r="15177" spans="1:8" x14ac:dyDescent="0.25">
      <c r="A15177" s="56">
        <v>44397</v>
      </c>
      <c r="H15177" s="59">
        <v>1</v>
      </c>
    </row>
    <row r="15178" spans="1:8" x14ac:dyDescent="0.25">
      <c r="A15178" s="56">
        <v>44398</v>
      </c>
      <c r="H15178" s="59">
        <v>1</v>
      </c>
    </row>
    <row r="15179" spans="1:8" x14ac:dyDescent="0.25">
      <c r="A15179" s="56">
        <v>44399</v>
      </c>
      <c r="H15179" s="59">
        <v>1</v>
      </c>
    </row>
    <row r="15180" spans="1:8" x14ac:dyDescent="0.25">
      <c r="A15180" s="56">
        <v>44400</v>
      </c>
      <c r="H15180" s="59">
        <v>1</v>
      </c>
    </row>
    <row r="15181" spans="1:8" x14ac:dyDescent="0.25">
      <c r="A15181" s="56">
        <v>44401</v>
      </c>
      <c r="H15181" s="59">
        <v>1</v>
      </c>
    </row>
    <row r="15182" spans="1:8" x14ac:dyDescent="0.25">
      <c r="A15182" s="56">
        <v>44402</v>
      </c>
      <c r="H15182" s="59">
        <v>1</v>
      </c>
    </row>
    <row r="15183" spans="1:8" x14ac:dyDescent="0.25">
      <c r="A15183" s="56">
        <v>44403</v>
      </c>
      <c r="H15183" s="59">
        <v>1</v>
      </c>
    </row>
    <row r="15184" spans="1:8" x14ac:dyDescent="0.25">
      <c r="A15184" s="56">
        <v>44404</v>
      </c>
      <c r="H15184" s="59">
        <v>1</v>
      </c>
    </row>
    <row r="15185" spans="1:8" x14ac:dyDescent="0.25">
      <c r="A15185" s="56">
        <v>44405</v>
      </c>
      <c r="H15185" s="59">
        <v>1</v>
      </c>
    </row>
    <row r="15186" spans="1:8" x14ac:dyDescent="0.25">
      <c r="A15186" s="56">
        <v>44406</v>
      </c>
      <c r="H15186" s="59">
        <v>1</v>
      </c>
    </row>
    <row r="15187" spans="1:8" x14ac:dyDescent="0.25">
      <c r="A15187" s="56">
        <v>44407</v>
      </c>
      <c r="H15187" s="59">
        <v>1</v>
      </c>
    </row>
    <row r="15188" spans="1:8" x14ac:dyDescent="0.25">
      <c r="A15188" s="56">
        <v>44408</v>
      </c>
      <c r="H15188" s="59">
        <v>1</v>
      </c>
    </row>
    <row r="15189" spans="1:8" x14ac:dyDescent="0.25">
      <c r="A15189" s="56">
        <v>44409</v>
      </c>
      <c r="H15189" s="59">
        <v>1</v>
      </c>
    </row>
    <row r="15190" spans="1:8" x14ac:dyDescent="0.25">
      <c r="A15190" s="56">
        <v>44410</v>
      </c>
      <c r="H15190" s="59">
        <v>1</v>
      </c>
    </row>
    <row r="15191" spans="1:8" x14ac:dyDescent="0.25">
      <c r="A15191" s="56">
        <v>44411</v>
      </c>
      <c r="H15191" s="59">
        <v>1</v>
      </c>
    </row>
    <row r="15192" spans="1:8" x14ac:dyDescent="0.25">
      <c r="A15192" s="56">
        <v>44412</v>
      </c>
      <c r="H15192" s="59">
        <v>1</v>
      </c>
    </row>
    <row r="15193" spans="1:8" x14ac:dyDescent="0.25">
      <c r="A15193" s="56">
        <v>44413</v>
      </c>
      <c r="H15193" s="59">
        <v>1</v>
      </c>
    </row>
    <row r="15194" spans="1:8" x14ac:dyDescent="0.25">
      <c r="A15194" s="56">
        <v>44414</v>
      </c>
      <c r="H15194" s="59">
        <v>1</v>
      </c>
    </row>
    <row r="15195" spans="1:8" x14ac:dyDescent="0.25">
      <c r="A15195" s="56">
        <v>44415</v>
      </c>
      <c r="H15195" s="59">
        <v>1</v>
      </c>
    </row>
    <row r="15196" spans="1:8" x14ac:dyDescent="0.25">
      <c r="A15196" s="56">
        <v>44416</v>
      </c>
      <c r="H15196" s="59">
        <v>1</v>
      </c>
    </row>
    <row r="15197" spans="1:8" x14ac:dyDescent="0.25">
      <c r="A15197" s="56">
        <v>44417</v>
      </c>
      <c r="H15197" s="59">
        <v>1</v>
      </c>
    </row>
    <row r="15198" spans="1:8" x14ac:dyDescent="0.25">
      <c r="A15198" s="56">
        <v>44418</v>
      </c>
      <c r="H15198" s="59">
        <v>1</v>
      </c>
    </row>
    <row r="15199" spans="1:8" x14ac:dyDescent="0.25">
      <c r="A15199" s="56">
        <v>44419</v>
      </c>
      <c r="H15199" s="59">
        <v>1</v>
      </c>
    </row>
    <row r="15200" spans="1:8" x14ac:dyDescent="0.25">
      <c r="A15200" s="56">
        <v>44420</v>
      </c>
      <c r="H15200" s="59">
        <v>1</v>
      </c>
    </row>
    <row r="15201" spans="1:8" x14ac:dyDescent="0.25">
      <c r="A15201" s="56">
        <v>44421</v>
      </c>
      <c r="H15201" s="59">
        <v>1</v>
      </c>
    </row>
    <row r="15202" spans="1:8" x14ac:dyDescent="0.25">
      <c r="A15202" s="56">
        <v>44422</v>
      </c>
      <c r="H15202" s="59">
        <v>1</v>
      </c>
    </row>
    <row r="15203" spans="1:8" x14ac:dyDescent="0.25">
      <c r="A15203" s="56">
        <v>44423</v>
      </c>
      <c r="H15203" s="59">
        <v>1</v>
      </c>
    </row>
    <row r="15204" spans="1:8" x14ac:dyDescent="0.25">
      <c r="A15204" s="56">
        <v>44424</v>
      </c>
      <c r="H15204" s="59">
        <v>1</v>
      </c>
    </row>
    <row r="15205" spans="1:8" x14ac:dyDescent="0.25">
      <c r="A15205" s="56">
        <v>44425</v>
      </c>
      <c r="H15205" s="59">
        <v>1</v>
      </c>
    </row>
    <row r="15206" spans="1:8" x14ac:dyDescent="0.25">
      <c r="A15206" s="56">
        <v>44426</v>
      </c>
      <c r="H15206" s="59">
        <v>1</v>
      </c>
    </row>
    <row r="15207" spans="1:8" x14ac:dyDescent="0.25">
      <c r="A15207" s="56">
        <v>44427</v>
      </c>
      <c r="H15207" s="59">
        <v>1</v>
      </c>
    </row>
    <row r="15208" spans="1:8" x14ac:dyDescent="0.25">
      <c r="A15208" s="56">
        <v>44428</v>
      </c>
      <c r="H15208" s="59">
        <v>1</v>
      </c>
    </row>
    <row r="15209" spans="1:8" x14ac:dyDescent="0.25">
      <c r="A15209" s="56">
        <v>44429</v>
      </c>
      <c r="H15209" s="59">
        <v>1</v>
      </c>
    </row>
    <row r="15210" spans="1:8" x14ac:dyDescent="0.25">
      <c r="A15210" s="56">
        <v>44430</v>
      </c>
      <c r="H15210" s="59">
        <v>1</v>
      </c>
    </row>
    <row r="15211" spans="1:8" x14ac:dyDescent="0.25">
      <c r="A15211" s="56">
        <v>44431</v>
      </c>
      <c r="H15211" s="59">
        <v>1</v>
      </c>
    </row>
    <row r="15212" spans="1:8" x14ac:dyDescent="0.25">
      <c r="A15212" s="56">
        <v>44432</v>
      </c>
      <c r="H15212" s="59">
        <v>1</v>
      </c>
    </row>
    <row r="15213" spans="1:8" x14ac:dyDescent="0.25">
      <c r="A15213" s="56">
        <v>44433</v>
      </c>
      <c r="H15213" s="59">
        <v>1</v>
      </c>
    </row>
    <row r="15214" spans="1:8" x14ac:dyDescent="0.25">
      <c r="A15214" s="56">
        <v>44434</v>
      </c>
      <c r="H15214" s="59">
        <v>1</v>
      </c>
    </row>
    <row r="15215" spans="1:8" x14ac:dyDescent="0.25">
      <c r="A15215" s="56">
        <v>44435</v>
      </c>
      <c r="H15215" s="59">
        <v>1</v>
      </c>
    </row>
    <row r="15216" spans="1:8" x14ac:dyDescent="0.25">
      <c r="A15216" s="56">
        <v>44436</v>
      </c>
      <c r="H15216" s="59">
        <v>1</v>
      </c>
    </row>
    <row r="15217" spans="1:8" x14ac:dyDescent="0.25">
      <c r="A15217" s="56">
        <v>44437</v>
      </c>
      <c r="H15217" s="59">
        <v>1</v>
      </c>
    </row>
    <row r="15218" spans="1:8" x14ac:dyDescent="0.25">
      <c r="A15218" s="56">
        <v>44438</v>
      </c>
      <c r="H15218" s="59">
        <v>1</v>
      </c>
    </row>
    <row r="15219" spans="1:8" x14ac:dyDescent="0.25">
      <c r="A15219" s="56">
        <v>44439</v>
      </c>
      <c r="H15219" s="59">
        <v>1</v>
      </c>
    </row>
    <row r="15220" spans="1:8" x14ac:dyDescent="0.25">
      <c r="A15220" s="56">
        <v>44440</v>
      </c>
      <c r="H15220" s="59">
        <v>1</v>
      </c>
    </row>
    <row r="15221" spans="1:8" x14ac:dyDescent="0.25">
      <c r="A15221" s="56">
        <v>44441</v>
      </c>
      <c r="H15221" s="59">
        <v>1</v>
      </c>
    </row>
    <row r="15222" spans="1:8" x14ac:dyDescent="0.25">
      <c r="A15222" s="56">
        <v>44442</v>
      </c>
      <c r="H15222" s="59">
        <v>1</v>
      </c>
    </row>
    <row r="15223" spans="1:8" x14ac:dyDescent="0.25">
      <c r="A15223" s="56">
        <v>44443</v>
      </c>
      <c r="H15223" s="59">
        <v>1</v>
      </c>
    </row>
    <row r="15224" spans="1:8" x14ac:dyDescent="0.25">
      <c r="A15224" s="56">
        <v>44444</v>
      </c>
      <c r="H15224" s="59">
        <v>1</v>
      </c>
    </row>
    <row r="15225" spans="1:8" x14ac:dyDescent="0.25">
      <c r="A15225" s="56">
        <v>44445</v>
      </c>
      <c r="H15225" s="59">
        <v>1</v>
      </c>
    </row>
    <row r="15226" spans="1:8" x14ac:dyDescent="0.25">
      <c r="A15226" s="56">
        <v>44446</v>
      </c>
      <c r="H15226" s="59">
        <v>1</v>
      </c>
    </row>
    <row r="15227" spans="1:8" x14ac:dyDescent="0.25">
      <c r="A15227" s="56">
        <v>44447</v>
      </c>
      <c r="H15227" s="59">
        <v>1</v>
      </c>
    </row>
    <row r="15228" spans="1:8" x14ac:dyDescent="0.25">
      <c r="A15228" s="56">
        <v>44448</v>
      </c>
      <c r="H15228" s="59">
        <v>1</v>
      </c>
    </row>
    <row r="15229" spans="1:8" x14ac:dyDescent="0.25">
      <c r="A15229" s="56">
        <v>44449</v>
      </c>
      <c r="H15229" s="59">
        <v>1</v>
      </c>
    </row>
    <row r="15230" spans="1:8" x14ac:dyDescent="0.25">
      <c r="A15230" s="56">
        <v>44450</v>
      </c>
      <c r="H15230" s="59">
        <v>1</v>
      </c>
    </row>
    <row r="15231" spans="1:8" x14ac:dyDescent="0.25">
      <c r="A15231" s="56">
        <v>44451</v>
      </c>
      <c r="H15231" s="59">
        <v>1</v>
      </c>
    </row>
    <row r="15232" spans="1:8" x14ac:dyDescent="0.25">
      <c r="A15232" s="56">
        <v>44452</v>
      </c>
      <c r="H15232" s="59">
        <v>1</v>
      </c>
    </row>
    <row r="15233" spans="1:8" x14ac:dyDescent="0.25">
      <c r="A15233" s="56">
        <v>44453</v>
      </c>
      <c r="H15233" s="59">
        <v>1</v>
      </c>
    </row>
    <row r="15234" spans="1:8" x14ac:dyDescent="0.25">
      <c r="A15234" s="56">
        <v>44454</v>
      </c>
      <c r="H15234" s="59">
        <v>1</v>
      </c>
    </row>
    <row r="15235" spans="1:8" x14ac:dyDescent="0.25">
      <c r="A15235" s="56">
        <v>44455</v>
      </c>
      <c r="H15235" s="59">
        <v>1</v>
      </c>
    </row>
    <row r="15236" spans="1:8" x14ac:dyDescent="0.25">
      <c r="A15236" s="56">
        <v>44456</v>
      </c>
      <c r="H15236" s="59">
        <v>1</v>
      </c>
    </row>
    <row r="15237" spans="1:8" x14ac:dyDescent="0.25">
      <c r="A15237" s="56">
        <v>44457</v>
      </c>
      <c r="H15237" s="59">
        <v>1</v>
      </c>
    </row>
    <row r="15238" spans="1:8" x14ac:dyDescent="0.25">
      <c r="A15238" s="56">
        <v>44458</v>
      </c>
      <c r="H15238" s="59">
        <v>1</v>
      </c>
    </row>
    <row r="15239" spans="1:8" x14ac:dyDescent="0.25">
      <c r="A15239" s="56">
        <v>44459</v>
      </c>
      <c r="H15239" s="59">
        <v>1</v>
      </c>
    </row>
    <row r="15240" spans="1:8" x14ac:dyDescent="0.25">
      <c r="A15240" s="56">
        <v>44460</v>
      </c>
      <c r="H15240" s="59">
        <v>1</v>
      </c>
    </row>
    <row r="15241" spans="1:8" x14ac:dyDescent="0.25">
      <c r="A15241" s="56">
        <v>44461</v>
      </c>
      <c r="H15241" s="59">
        <v>1</v>
      </c>
    </row>
    <row r="15242" spans="1:8" x14ac:dyDescent="0.25">
      <c r="A15242" s="56">
        <v>44462</v>
      </c>
      <c r="H15242" s="59">
        <v>1</v>
      </c>
    </row>
    <row r="15243" spans="1:8" x14ac:dyDescent="0.25">
      <c r="A15243" s="56">
        <v>44463</v>
      </c>
      <c r="H15243" s="59">
        <v>1</v>
      </c>
    </row>
    <row r="15244" spans="1:8" x14ac:dyDescent="0.25">
      <c r="A15244" s="56">
        <v>44464</v>
      </c>
      <c r="H15244" s="59">
        <v>1</v>
      </c>
    </row>
    <row r="15245" spans="1:8" x14ac:dyDescent="0.25">
      <c r="A15245" s="56">
        <v>44465</v>
      </c>
      <c r="H15245" s="59">
        <v>1</v>
      </c>
    </row>
    <row r="15246" spans="1:8" x14ac:dyDescent="0.25">
      <c r="A15246" s="56">
        <v>44466</v>
      </c>
      <c r="H15246" s="59">
        <v>1</v>
      </c>
    </row>
    <row r="15247" spans="1:8" x14ac:dyDescent="0.25">
      <c r="A15247" s="56">
        <v>44467</v>
      </c>
      <c r="H15247" s="59">
        <v>1</v>
      </c>
    </row>
    <row r="15248" spans="1:8" x14ac:dyDescent="0.25">
      <c r="A15248" s="56">
        <v>44468</v>
      </c>
      <c r="H15248" s="59">
        <v>1</v>
      </c>
    </row>
    <row r="15249" spans="1:8" x14ac:dyDescent="0.25">
      <c r="A15249" s="56">
        <v>44469</v>
      </c>
      <c r="H15249" s="59">
        <v>1</v>
      </c>
    </row>
    <row r="15250" spans="1:8" x14ac:dyDescent="0.25">
      <c r="A15250" s="56">
        <v>44470</v>
      </c>
      <c r="H15250" s="59">
        <v>1</v>
      </c>
    </row>
    <row r="15251" spans="1:8" x14ac:dyDescent="0.25">
      <c r="A15251" s="56">
        <v>44471</v>
      </c>
      <c r="H15251" s="59">
        <v>1</v>
      </c>
    </row>
    <row r="15252" spans="1:8" x14ac:dyDescent="0.25">
      <c r="A15252" s="56">
        <v>44472</v>
      </c>
      <c r="H15252" s="59">
        <v>1</v>
      </c>
    </row>
    <row r="15253" spans="1:8" x14ac:dyDescent="0.25">
      <c r="A15253" s="56">
        <v>44473</v>
      </c>
      <c r="H15253" s="59">
        <v>1</v>
      </c>
    </row>
    <row r="15254" spans="1:8" x14ac:dyDescent="0.25">
      <c r="A15254" s="56">
        <v>44474</v>
      </c>
      <c r="H15254" s="59">
        <v>1</v>
      </c>
    </row>
    <row r="15255" spans="1:8" x14ac:dyDescent="0.25">
      <c r="A15255" s="56">
        <v>44475</v>
      </c>
      <c r="H15255" s="59">
        <v>1</v>
      </c>
    </row>
    <row r="15256" spans="1:8" x14ac:dyDescent="0.25">
      <c r="A15256" s="56">
        <v>44476</v>
      </c>
      <c r="H15256" s="59">
        <v>1</v>
      </c>
    </row>
    <row r="15257" spans="1:8" x14ac:dyDescent="0.25">
      <c r="A15257" s="56">
        <v>44477</v>
      </c>
      <c r="H15257" s="59">
        <v>1</v>
      </c>
    </row>
    <row r="15258" spans="1:8" x14ac:dyDescent="0.25">
      <c r="A15258" s="56">
        <v>44478</v>
      </c>
      <c r="H15258" s="59">
        <v>1</v>
      </c>
    </row>
    <row r="15259" spans="1:8" x14ac:dyDescent="0.25">
      <c r="A15259" s="56">
        <v>44479</v>
      </c>
      <c r="H15259" s="59">
        <v>1</v>
      </c>
    </row>
    <row r="15260" spans="1:8" x14ac:dyDescent="0.25">
      <c r="A15260" s="56">
        <v>44480</v>
      </c>
      <c r="H15260" s="59">
        <v>1</v>
      </c>
    </row>
    <row r="15261" spans="1:8" x14ac:dyDescent="0.25">
      <c r="A15261" s="56">
        <v>44481</v>
      </c>
      <c r="H15261" s="59">
        <v>1</v>
      </c>
    </row>
    <row r="15262" spans="1:8" x14ac:dyDescent="0.25">
      <c r="A15262" s="56">
        <v>44482</v>
      </c>
      <c r="H15262" s="59">
        <v>1</v>
      </c>
    </row>
    <row r="15263" spans="1:8" x14ac:dyDescent="0.25">
      <c r="A15263" s="56">
        <v>44483</v>
      </c>
      <c r="H15263" s="59">
        <v>1</v>
      </c>
    </row>
    <row r="15264" spans="1:8" x14ac:dyDescent="0.25">
      <c r="A15264" s="56">
        <v>44484</v>
      </c>
      <c r="H15264" s="59">
        <v>1</v>
      </c>
    </row>
    <row r="15265" spans="1:8" x14ac:dyDescent="0.25">
      <c r="A15265" s="56">
        <v>44485</v>
      </c>
      <c r="H15265" s="59">
        <v>1</v>
      </c>
    </row>
    <row r="15266" spans="1:8" x14ac:dyDescent="0.25">
      <c r="A15266" s="56">
        <v>44486</v>
      </c>
      <c r="H15266" s="59">
        <v>1</v>
      </c>
    </row>
    <row r="15267" spans="1:8" x14ac:dyDescent="0.25">
      <c r="A15267" s="56">
        <v>44487</v>
      </c>
      <c r="H15267" s="59">
        <v>1</v>
      </c>
    </row>
    <row r="15268" spans="1:8" x14ac:dyDescent="0.25">
      <c r="A15268" s="56">
        <v>44488</v>
      </c>
      <c r="H15268" s="59">
        <v>1</v>
      </c>
    </row>
    <row r="15269" spans="1:8" x14ac:dyDescent="0.25">
      <c r="A15269" s="56">
        <v>44489</v>
      </c>
      <c r="H15269" s="59">
        <v>1</v>
      </c>
    </row>
    <row r="15270" spans="1:8" x14ac:dyDescent="0.25">
      <c r="A15270" s="56">
        <v>44490</v>
      </c>
      <c r="H15270" s="59">
        <v>1</v>
      </c>
    </row>
    <row r="15271" spans="1:8" x14ac:dyDescent="0.25">
      <c r="A15271" s="56">
        <v>44491</v>
      </c>
      <c r="H15271" s="59">
        <v>1</v>
      </c>
    </row>
    <row r="15272" spans="1:8" x14ac:dyDescent="0.25">
      <c r="A15272" s="56">
        <v>44492</v>
      </c>
      <c r="H15272" s="59">
        <v>1</v>
      </c>
    </row>
    <row r="15273" spans="1:8" x14ac:dyDescent="0.25">
      <c r="A15273" s="56">
        <v>44493</v>
      </c>
      <c r="H15273" s="59">
        <v>1</v>
      </c>
    </row>
    <row r="15274" spans="1:8" x14ac:dyDescent="0.25">
      <c r="A15274" s="56">
        <v>44494</v>
      </c>
      <c r="H15274" s="59">
        <v>1</v>
      </c>
    </row>
    <row r="15275" spans="1:8" x14ac:dyDescent="0.25">
      <c r="A15275" s="56">
        <v>44495</v>
      </c>
      <c r="H15275" s="59">
        <v>1</v>
      </c>
    </row>
    <row r="15276" spans="1:8" x14ac:dyDescent="0.25">
      <c r="A15276" s="56">
        <v>44496</v>
      </c>
      <c r="H15276" s="59">
        <v>1</v>
      </c>
    </row>
    <row r="15277" spans="1:8" x14ac:dyDescent="0.25">
      <c r="A15277" s="56">
        <v>44497</v>
      </c>
      <c r="H15277" s="59">
        <v>1</v>
      </c>
    </row>
    <row r="15278" spans="1:8" x14ac:dyDescent="0.25">
      <c r="A15278" s="56">
        <v>44498</v>
      </c>
      <c r="H15278" s="59">
        <v>1</v>
      </c>
    </row>
    <row r="15279" spans="1:8" x14ac:dyDescent="0.25">
      <c r="A15279" s="56">
        <v>44499</v>
      </c>
      <c r="H15279" s="59">
        <v>1</v>
      </c>
    </row>
    <row r="15280" spans="1:8" x14ac:dyDescent="0.25">
      <c r="A15280" s="56">
        <v>44500</v>
      </c>
      <c r="H15280" s="59">
        <v>1</v>
      </c>
    </row>
    <row r="15281" spans="1:8" x14ac:dyDescent="0.25">
      <c r="A15281" s="56">
        <v>44501</v>
      </c>
      <c r="H15281" s="59">
        <v>1</v>
      </c>
    </row>
    <row r="15282" spans="1:8" x14ac:dyDescent="0.25">
      <c r="A15282" s="56">
        <v>44502</v>
      </c>
      <c r="H15282" s="59">
        <v>1</v>
      </c>
    </row>
    <row r="15283" spans="1:8" x14ac:dyDescent="0.25">
      <c r="A15283" s="56">
        <v>44503</v>
      </c>
      <c r="H15283" s="59">
        <v>1</v>
      </c>
    </row>
    <row r="15284" spans="1:8" x14ac:dyDescent="0.25">
      <c r="A15284" s="56">
        <v>44504</v>
      </c>
      <c r="H15284" s="59">
        <v>1</v>
      </c>
    </row>
    <row r="15285" spans="1:8" x14ac:dyDescent="0.25">
      <c r="A15285" s="56">
        <v>44505</v>
      </c>
      <c r="H15285" s="59">
        <v>1</v>
      </c>
    </row>
    <row r="15286" spans="1:8" x14ac:dyDescent="0.25">
      <c r="A15286" s="56">
        <v>44506</v>
      </c>
      <c r="H15286" s="59">
        <v>1</v>
      </c>
    </row>
    <row r="15287" spans="1:8" x14ac:dyDescent="0.25">
      <c r="A15287" s="56">
        <v>44507</v>
      </c>
      <c r="H15287" s="59">
        <v>1</v>
      </c>
    </row>
    <row r="15288" spans="1:8" x14ac:dyDescent="0.25">
      <c r="A15288" s="56">
        <v>44508</v>
      </c>
      <c r="H15288" s="59">
        <v>1</v>
      </c>
    </row>
    <row r="15289" spans="1:8" x14ac:dyDescent="0.25">
      <c r="A15289" s="56">
        <v>44509</v>
      </c>
      <c r="H15289" s="59">
        <v>1</v>
      </c>
    </row>
    <row r="15290" spans="1:8" x14ac:dyDescent="0.25">
      <c r="A15290" s="56">
        <v>44510</v>
      </c>
      <c r="H15290" s="59">
        <v>1</v>
      </c>
    </row>
    <row r="15291" spans="1:8" x14ac:dyDescent="0.25">
      <c r="A15291" s="56">
        <v>44511</v>
      </c>
      <c r="H15291" s="59">
        <v>1</v>
      </c>
    </row>
    <row r="15292" spans="1:8" x14ac:dyDescent="0.25">
      <c r="A15292" s="56">
        <v>44512</v>
      </c>
      <c r="H15292" s="59">
        <v>1</v>
      </c>
    </row>
    <row r="15293" spans="1:8" x14ac:dyDescent="0.25">
      <c r="A15293" s="56">
        <v>44513</v>
      </c>
      <c r="H15293" s="59">
        <v>1</v>
      </c>
    </row>
    <row r="15294" spans="1:8" x14ac:dyDescent="0.25">
      <c r="A15294" s="56">
        <v>44514</v>
      </c>
      <c r="H15294" s="59">
        <v>1</v>
      </c>
    </row>
    <row r="15295" spans="1:8" x14ac:dyDescent="0.25">
      <c r="A15295" s="56">
        <v>44515</v>
      </c>
      <c r="H15295" s="59">
        <v>1</v>
      </c>
    </row>
    <row r="15296" spans="1:8" x14ac:dyDescent="0.25">
      <c r="A15296" s="56">
        <v>44516</v>
      </c>
      <c r="H15296" s="59">
        <v>1</v>
      </c>
    </row>
    <row r="15297" spans="1:8" x14ac:dyDescent="0.25">
      <c r="A15297" s="56">
        <v>44517</v>
      </c>
      <c r="H15297" s="59">
        <v>1</v>
      </c>
    </row>
    <row r="15298" spans="1:8" x14ac:dyDescent="0.25">
      <c r="A15298" s="56">
        <v>44518</v>
      </c>
      <c r="H15298" s="59">
        <v>1</v>
      </c>
    </row>
    <row r="15299" spans="1:8" x14ac:dyDescent="0.25">
      <c r="A15299" s="56">
        <v>44519</v>
      </c>
      <c r="H15299" s="59">
        <v>1</v>
      </c>
    </row>
    <row r="15300" spans="1:8" x14ac:dyDescent="0.25">
      <c r="A15300" s="56">
        <v>44520</v>
      </c>
      <c r="H15300" s="59">
        <v>1</v>
      </c>
    </row>
    <row r="15301" spans="1:8" x14ac:dyDescent="0.25">
      <c r="A15301" s="56">
        <v>44521</v>
      </c>
      <c r="H15301" s="59">
        <v>1</v>
      </c>
    </row>
    <row r="15302" spans="1:8" x14ac:dyDescent="0.25">
      <c r="A15302" s="56">
        <v>44522</v>
      </c>
      <c r="H15302" s="59">
        <v>1</v>
      </c>
    </row>
    <row r="15303" spans="1:8" x14ac:dyDescent="0.25">
      <c r="A15303" s="56">
        <v>44523</v>
      </c>
      <c r="H15303" s="59">
        <v>1</v>
      </c>
    </row>
    <row r="15304" spans="1:8" x14ac:dyDescent="0.25">
      <c r="A15304" s="56">
        <v>44524</v>
      </c>
      <c r="H15304" s="59">
        <v>1</v>
      </c>
    </row>
    <row r="15305" spans="1:8" x14ac:dyDescent="0.25">
      <c r="A15305" s="56">
        <v>44525</v>
      </c>
      <c r="H15305" s="59">
        <v>1</v>
      </c>
    </row>
    <row r="15306" spans="1:8" x14ac:dyDescent="0.25">
      <c r="A15306" s="56">
        <v>44526</v>
      </c>
      <c r="H15306" s="59">
        <v>1</v>
      </c>
    </row>
    <row r="15307" spans="1:8" x14ac:dyDescent="0.25">
      <c r="A15307" s="56">
        <v>44527</v>
      </c>
      <c r="H15307" s="59">
        <v>1</v>
      </c>
    </row>
    <row r="15308" spans="1:8" x14ac:dyDescent="0.25">
      <c r="A15308" s="56">
        <v>44528</v>
      </c>
      <c r="H15308" s="59">
        <v>1</v>
      </c>
    </row>
    <row r="15309" spans="1:8" x14ac:dyDescent="0.25">
      <c r="A15309" s="56">
        <v>44529</v>
      </c>
      <c r="H15309" s="59">
        <v>1</v>
      </c>
    </row>
    <row r="15310" spans="1:8" x14ac:dyDescent="0.25">
      <c r="A15310" s="56">
        <v>44530</v>
      </c>
      <c r="H15310" s="59">
        <v>1</v>
      </c>
    </row>
    <row r="15311" spans="1:8" x14ac:dyDescent="0.25">
      <c r="A15311" s="56">
        <v>44531</v>
      </c>
      <c r="H15311" s="59">
        <v>1</v>
      </c>
    </row>
    <row r="15312" spans="1:8" x14ac:dyDescent="0.25">
      <c r="A15312" s="56">
        <v>44532</v>
      </c>
      <c r="H15312" s="59">
        <v>1</v>
      </c>
    </row>
    <row r="15313" spans="1:8" x14ac:dyDescent="0.25">
      <c r="A15313" s="56">
        <v>44533</v>
      </c>
      <c r="H15313" s="59">
        <v>1</v>
      </c>
    </row>
    <row r="15314" spans="1:8" x14ac:dyDescent="0.25">
      <c r="A15314" s="56">
        <v>44534</v>
      </c>
      <c r="H15314" s="59">
        <v>1</v>
      </c>
    </row>
    <row r="15315" spans="1:8" x14ac:dyDescent="0.25">
      <c r="A15315" s="56">
        <v>44535</v>
      </c>
      <c r="H15315" s="59">
        <v>1</v>
      </c>
    </row>
    <row r="15316" spans="1:8" x14ac:dyDescent="0.25">
      <c r="A15316" s="56">
        <v>44536</v>
      </c>
      <c r="H15316" s="59">
        <v>1</v>
      </c>
    </row>
    <row r="15317" spans="1:8" x14ac:dyDescent="0.25">
      <c r="A15317" s="56">
        <v>44537</v>
      </c>
      <c r="H15317" s="59">
        <v>1</v>
      </c>
    </row>
    <row r="15318" spans="1:8" x14ac:dyDescent="0.25">
      <c r="A15318" s="56">
        <v>44538</v>
      </c>
      <c r="H15318" s="59">
        <v>1</v>
      </c>
    </row>
    <row r="15319" spans="1:8" x14ac:dyDescent="0.25">
      <c r="A15319" s="56">
        <v>44539</v>
      </c>
      <c r="H15319" s="59">
        <v>1</v>
      </c>
    </row>
    <row r="15320" spans="1:8" x14ac:dyDescent="0.25">
      <c r="A15320" s="56">
        <v>44540</v>
      </c>
      <c r="H15320" s="59">
        <v>1</v>
      </c>
    </row>
    <row r="15321" spans="1:8" x14ac:dyDescent="0.25">
      <c r="A15321" s="56">
        <v>44541</v>
      </c>
      <c r="H15321" s="59">
        <v>1</v>
      </c>
    </row>
    <row r="15322" spans="1:8" x14ac:dyDescent="0.25">
      <c r="A15322" s="56">
        <v>44542</v>
      </c>
      <c r="H15322" s="59">
        <v>1</v>
      </c>
    </row>
    <row r="15323" spans="1:8" x14ac:dyDescent="0.25">
      <c r="A15323" s="56">
        <v>44543</v>
      </c>
      <c r="H15323" s="59">
        <v>1</v>
      </c>
    </row>
    <row r="15324" spans="1:8" x14ac:dyDescent="0.25">
      <c r="A15324" s="56">
        <v>44544</v>
      </c>
      <c r="H15324" s="59">
        <v>1</v>
      </c>
    </row>
    <row r="15325" spans="1:8" x14ac:dyDescent="0.25">
      <c r="A15325" s="56">
        <v>44545</v>
      </c>
      <c r="H15325" s="59">
        <v>1</v>
      </c>
    </row>
    <row r="15326" spans="1:8" x14ac:dyDescent="0.25">
      <c r="A15326" s="56">
        <v>44546</v>
      </c>
      <c r="H15326" s="59">
        <v>1</v>
      </c>
    </row>
    <row r="15327" spans="1:8" x14ac:dyDescent="0.25">
      <c r="A15327" s="56">
        <v>44547</v>
      </c>
      <c r="H15327" s="59">
        <v>1</v>
      </c>
    </row>
    <row r="15328" spans="1:8" x14ac:dyDescent="0.25">
      <c r="A15328" s="56">
        <v>44548</v>
      </c>
      <c r="H15328" s="59">
        <v>1</v>
      </c>
    </row>
    <row r="15329" spans="1:8" x14ac:dyDescent="0.25">
      <c r="A15329" s="56">
        <v>44549</v>
      </c>
      <c r="H15329" s="59">
        <v>1</v>
      </c>
    </row>
    <row r="15330" spans="1:8" x14ac:dyDescent="0.25">
      <c r="A15330" s="56">
        <v>44550</v>
      </c>
      <c r="H15330" s="59">
        <v>1</v>
      </c>
    </row>
    <row r="15331" spans="1:8" x14ac:dyDescent="0.25">
      <c r="A15331" s="56">
        <v>44551</v>
      </c>
      <c r="H15331" s="59">
        <v>1</v>
      </c>
    </row>
    <row r="15332" spans="1:8" x14ac:dyDescent="0.25">
      <c r="A15332" s="56">
        <v>44552</v>
      </c>
      <c r="H15332" s="59">
        <v>1</v>
      </c>
    </row>
    <row r="15333" spans="1:8" x14ac:dyDescent="0.25">
      <c r="A15333" s="56">
        <v>44553</v>
      </c>
      <c r="H15333" s="59">
        <v>1</v>
      </c>
    </row>
    <row r="15334" spans="1:8" x14ac:dyDescent="0.25">
      <c r="A15334" s="56">
        <v>44554</v>
      </c>
      <c r="H15334" s="59">
        <v>1</v>
      </c>
    </row>
    <row r="15335" spans="1:8" x14ac:dyDescent="0.25">
      <c r="A15335" s="56">
        <v>44555</v>
      </c>
      <c r="H15335" s="59">
        <v>1</v>
      </c>
    </row>
    <row r="15336" spans="1:8" x14ac:dyDescent="0.25">
      <c r="A15336" s="56">
        <v>44556</v>
      </c>
      <c r="H15336" s="59">
        <v>1</v>
      </c>
    </row>
    <row r="15337" spans="1:8" x14ac:dyDescent="0.25">
      <c r="A15337" s="56">
        <v>44557</v>
      </c>
      <c r="H15337" s="59">
        <v>1</v>
      </c>
    </row>
    <row r="15338" spans="1:8" x14ac:dyDescent="0.25">
      <c r="A15338" s="56">
        <v>44558</v>
      </c>
      <c r="H15338" s="59">
        <v>1</v>
      </c>
    </row>
    <row r="15339" spans="1:8" x14ac:dyDescent="0.25">
      <c r="A15339" s="56">
        <v>44559</v>
      </c>
      <c r="H15339" s="59">
        <v>1</v>
      </c>
    </row>
    <row r="15340" spans="1:8" x14ac:dyDescent="0.25">
      <c r="A15340" s="56">
        <v>44560</v>
      </c>
      <c r="H15340" s="59">
        <v>1</v>
      </c>
    </row>
    <row r="15341" spans="1:8" x14ac:dyDescent="0.25">
      <c r="A15341" s="56">
        <v>44561</v>
      </c>
      <c r="H15341" s="59">
        <v>1</v>
      </c>
    </row>
    <row r="15342" spans="1:8" x14ac:dyDescent="0.25">
      <c r="A15342" s="56">
        <v>44562</v>
      </c>
      <c r="H15342" s="59">
        <v>1</v>
      </c>
    </row>
    <row r="15343" spans="1:8" x14ac:dyDescent="0.25">
      <c r="A15343" s="56">
        <v>44563</v>
      </c>
      <c r="H15343" s="59">
        <v>1</v>
      </c>
    </row>
    <row r="15344" spans="1:8" x14ac:dyDescent="0.25">
      <c r="A15344" s="56">
        <v>44564</v>
      </c>
      <c r="H15344" s="59">
        <v>1</v>
      </c>
    </row>
    <row r="15345" spans="1:8" x14ac:dyDescent="0.25">
      <c r="A15345" s="56">
        <v>44565</v>
      </c>
      <c r="H15345" s="59">
        <v>1</v>
      </c>
    </row>
    <row r="15346" spans="1:8" x14ac:dyDescent="0.25">
      <c r="A15346" s="56">
        <v>44566</v>
      </c>
      <c r="H15346" s="59">
        <v>1</v>
      </c>
    </row>
    <row r="15347" spans="1:8" x14ac:dyDescent="0.25">
      <c r="A15347" s="56">
        <v>44567</v>
      </c>
      <c r="H15347" s="59">
        <v>1</v>
      </c>
    </row>
    <row r="15348" spans="1:8" x14ac:dyDescent="0.25">
      <c r="A15348" s="56">
        <v>44568</v>
      </c>
      <c r="H15348" s="59">
        <v>1</v>
      </c>
    </row>
    <row r="15349" spans="1:8" x14ac:dyDescent="0.25">
      <c r="A15349" s="56">
        <v>44569</v>
      </c>
      <c r="H15349" s="59">
        <v>1</v>
      </c>
    </row>
    <row r="15350" spans="1:8" x14ac:dyDescent="0.25">
      <c r="A15350" s="56">
        <v>44570</v>
      </c>
      <c r="H15350" s="59">
        <v>1</v>
      </c>
    </row>
    <row r="15351" spans="1:8" x14ac:dyDescent="0.25">
      <c r="A15351" s="56">
        <v>44571</v>
      </c>
      <c r="H15351" s="59">
        <v>1</v>
      </c>
    </row>
    <row r="15352" spans="1:8" x14ac:dyDescent="0.25">
      <c r="A15352" s="56">
        <v>44572</v>
      </c>
      <c r="H15352" s="59">
        <v>1</v>
      </c>
    </row>
    <row r="15353" spans="1:8" x14ac:dyDescent="0.25">
      <c r="A15353" s="56">
        <v>44573</v>
      </c>
      <c r="H15353" s="59">
        <v>1</v>
      </c>
    </row>
    <row r="15354" spans="1:8" x14ac:dyDescent="0.25">
      <c r="A15354" s="56">
        <v>44574</v>
      </c>
      <c r="H15354" s="59">
        <v>1</v>
      </c>
    </row>
    <row r="15355" spans="1:8" x14ac:dyDescent="0.25">
      <c r="A15355" s="56">
        <v>44575</v>
      </c>
      <c r="H15355" s="59">
        <v>1</v>
      </c>
    </row>
    <row r="15356" spans="1:8" x14ac:dyDescent="0.25">
      <c r="A15356" s="56">
        <v>44576</v>
      </c>
      <c r="H15356" s="59">
        <v>1</v>
      </c>
    </row>
    <row r="15357" spans="1:8" x14ac:dyDescent="0.25">
      <c r="A15357" s="56">
        <v>44577</v>
      </c>
      <c r="H15357" s="59">
        <v>1</v>
      </c>
    </row>
    <row r="15358" spans="1:8" x14ac:dyDescent="0.25">
      <c r="A15358" s="56">
        <v>44578</v>
      </c>
      <c r="H15358" s="59">
        <v>1</v>
      </c>
    </row>
    <row r="15359" spans="1:8" x14ac:dyDescent="0.25">
      <c r="A15359" s="56">
        <v>44579</v>
      </c>
      <c r="H15359" s="59">
        <v>1</v>
      </c>
    </row>
    <row r="15360" spans="1:8" x14ac:dyDescent="0.25">
      <c r="A15360" s="56">
        <v>44580</v>
      </c>
      <c r="H15360" s="59">
        <v>1</v>
      </c>
    </row>
    <row r="15361" spans="1:8" x14ac:dyDescent="0.25">
      <c r="A15361" s="56">
        <v>44581</v>
      </c>
      <c r="H15361" s="59">
        <v>1</v>
      </c>
    </row>
    <row r="15362" spans="1:8" x14ac:dyDescent="0.25">
      <c r="A15362" s="56">
        <v>44582</v>
      </c>
      <c r="H15362" s="59">
        <v>1</v>
      </c>
    </row>
    <row r="15363" spans="1:8" x14ac:dyDescent="0.25">
      <c r="A15363" s="56">
        <v>44583</v>
      </c>
      <c r="H15363" s="59">
        <v>1</v>
      </c>
    </row>
    <row r="15364" spans="1:8" x14ac:dyDescent="0.25">
      <c r="A15364" s="56">
        <v>44584</v>
      </c>
      <c r="H15364" s="59">
        <v>1</v>
      </c>
    </row>
    <row r="15365" spans="1:8" x14ac:dyDescent="0.25">
      <c r="A15365" s="56">
        <v>44585</v>
      </c>
      <c r="H15365" s="59">
        <v>1</v>
      </c>
    </row>
    <row r="15366" spans="1:8" x14ac:dyDescent="0.25">
      <c r="A15366" s="56">
        <v>44586</v>
      </c>
      <c r="H15366" s="59">
        <v>1</v>
      </c>
    </row>
    <row r="15367" spans="1:8" x14ac:dyDescent="0.25">
      <c r="A15367" s="56">
        <v>44587</v>
      </c>
      <c r="H15367" s="59">
        <v>1</v>
      </c>
    </row>
    <row r="15368" spans="1:8" x14ac:dyDescent="0.25">
      <c r="A15368" s="56">
        <v>44588</v>
      </c>
      <c r="H15368" s="59">
        <v>1</v>
      </c>
    </row>
    <row r="15369" spans="1:8" x14ac:dyDescent="0.25">
      <c r="A15369" s="56">
        <v>44589</v>
      </c>
      <c r="H15369" s="59">
        <v>1</v>
      </c>
    </row>
    <row r="15370" spans="1:8" x14ac:dyDescent="0.25">
      <c r="A15370" s="56">
        <v>44590</v>
      </c>
      <c r="H15370" s="59">
        <v>1</v>
      </c>
    </row>
    <row r="15371" spans="1:8" x14ac:dyDescent="0.25">
      <c r="A15371" s="56">
        <v>44591</v>
      </c>
      <c r="H15371" s="59">
        <v>1</v>
      </c>
    </row>
    <row r="15372" spans="1:8" x14ac:dyDescent="0.25">
      <c r="A15372" s="56">
        <v>44592</v>
      </c>
      <c r="H15372" s="59">
        <v>1</v>
      </c>
    </row>
    <row r="15373" spans="1:8" x14ac:dyDescent="0.25">
      <c r="A15373" s="56">
        <v>44593</v>
      </c>
      <c r="H15373" s="59">
        <v>1</v>
      </c>
    </row>
    <row r="15374" spans="1:8" x14ac:dyDescent="0.25">
      <c r="A15374" s="56">
        <v>44594</v>
      </c>
      <c r="H15374" s="59">
        <v>1</v>
      </c>
    </row>
    <row r="15375" spans="1:8" x14ac:dyDescent="0.25">
      <c r="A15375" s="56">
        <v>44595</v>
      </c>
      <c r="H15375" s="59">
        <v>1</v>
      </c>
    </row>
    <row r="15376" spans="1:8" x14ac:dyDescent="0.25">
      <c r="A15376" s="56">
        <v>44596</v>
      </c>
      <c r="H15376" s="59">
        <v>1</v>
      </c>
    </row>
    <row r="15377" spans="1:8" x14ac:dyDescent="0.25">
      <c r="A15377" s="56">
        <v>44597</v>
      </c>
      <c r="H15377" s="59">
        <v>1</v>
      </c>
    </row>
    <row r="15378" spans="1:8" x14ac:dyDescent="0.25">
      <c r="A15378" s="56">
        <v>44598</v>
      </c>
      <c r="H15378" s="59">
        <v>1</v>
      </c>
    </row>
    <row r="15379" spans="1:8" x14ac:dyDescent="0.25">
      <c r="A15379" s="56">
        <v>44599</v>
      </c>
      <c r="H15379" s="59">
        <v>1</v>
      </c>
    </row>
    <row r="15380" spans="1:8" x14ac:dyDescent="0.25">
      <c r="A15380" s="56">
        <v>44600</v>
      </c>
      <c r="H15380" s="59">
        <v>1</v>
      </c>
    </row>
    <row r="15381" spans="1:8" x14ac:dyDescent="0.25">
      <c r="A15381" s="56">
        <v>44601</v>
      </c>
      <c r="H15381" s="59">
        <v>1</v>
      </c>
    </row>
    <row r="15382" spans="1:8" x14ac:dyDescent="0.25">
      <c r="A15382" s="56">
        <v>44602</v>
      </c>
      <c r="H15382" s="59">
        <v>1</v>
      </c>
    </row>
    <row r="15383" spans="1:8" x14ac:dyDescent="0.25">
      <c r="A15383" s="56">
        <v>44603</v>
      </c>
      <c r="H15383" s="59">
        <v>1</v>
      </c>
    </row>
    <row r="15384" spans="1:8" x14ac:dyDescent="0.25">
      <c r="A15384" s="56">
        <v>44604</v>
      </c>
      <c r="H15384" s="59">
        <v>1</v>
      </c>
    </row>
    <row r="15385" spans="1:8" x14ac:dyDescent="0.25">
      <c r="A15385" s="56">
        <v>44605</v>
      </c>
      <c r="H15385" s="59">
        <v>1</v>
      </c>
    </row>
    <row r="15386" spans="1:8" x14ac:dyDescent="0.25">
      <c r="A15386" s="56">
        <v>44606</v>
      </c>
      <c r="H15386" s="59">
        <v>1</v>
      </c>
    </row>
    <row r="15387" spans="1:8" x14ac:dyDescent="0.25">
      <c r="A15387" s="56">
        <v>44607</v>
      </c>
      <c r="H15387" s="59">
        <v>1</v>
      </c>
    </row>
    <row r="15388" spans="1:8" x14ac:dyDescent="0.25">
      <c r="A15388" s="56">
        <v>44608</v>
      </c>
      <c r="H15388" s="59">
        <v>1</v>
      </c>
    </row>
    <row r="15389" spans="1:8" x14ac:dyDescent="0.25">
      <c r="A15389" s="56">
        <v>44609</v>
      </c>
      <c r="H15389" s="59">
        <v>1</v>
      </c>
    </row>
    <row r="15390" spans="1:8" x14ac:dyDescent="0.25">
      <c r="A15390" s="56">
        <v>44610</v>
      </c>
      <c r="H15390" s="59">
        <v>1</v>
      </c>
    </row>
    <row r="15391" spans="1:8" x14ac:dyDescent="0.25">
      <c r="A15391" s="56">
        <v>44611</v>
      </c>
      <c r="H15391" s="59">
        <v>1</v>
      </c>
    </row>
    <row r="15392" spans="1:8" x14ac:dyDescent="0.25">
      <c r="A15392" s="56">
        <v>44612</v>
      </c>
      <c r="H15392" s="59">
        <v>1</v>
      </c>
    </row>
    <row r="15393" spans="1:8" x14ac:dyDescent="0.25">
      <c r="A15393" s="56">
        <v>44613</v>
      </c>
      <c r="H15393" s="59">
        <v>1</v>
      </c>
    </row>
    <row r="15394" spans="1:8" x14ac:dyDescent="0.25">
      <c r="A15394" s="56">
        <v>44614</v>
      </c>
      <c r="H15394" s="59">
        <v>1</v>
      </c>
    </row>
    <row r="15395" spans="1:8" x14ac:dyDescent="0.25">
      <c r="A15395" s="56">
        <v>44615</v>
      </c>
      <c r="H15395" s="59">
        <v>1</v>
      </c>
    </row>
    <row r="15396" spans="1:8" x14ac:dyDescent="0.25">
      <c r="A15396" s="56">
        <v>44616</v>
      </c>
      <c r="H15396" s="59">
        <v>1</v>
      </c>
    </row>
    <row r="15397" spans="1:8" x14ac:dyDescent="0.25">
      <c r="A15397" s="56">
        <v>44617</v>
      </c>
      <c r="H15397" s="59">
        <v>1</v>
      </c>
    </row>
    <row r="15398" spans="1:8" x14ac:dyDescent="0.25">
      <c r="A15398" s="56">
        <v>44618</v>
      </c>
      <c r="H15398" s="59">
        <v>1</v>
      </c>
    </row>
    <row r="15399" spans="1:8" x14ac:dyDescent="0.25">
      <c r="A15399" s="56">
        <v>44619</v>
      </c>
      <c r="H15399" s="59">
        <v>1</v>
      </c>
    </row>
    <row r="15400" spans="1:8" x14ac:dyDescent="0.25">
      <c r="A15400" s="56">
        <v>44620</v>
      </c>
      <c r="H15400" s="59">
        <v>1</v>
      </c>
    </row>
    <row r="15401" spans="1:8" x14ac:dyDescent="0.25">
      <c r="A15401" s="56">
        <v>44621</v>
      </c>
      <c r="H15401" s="59">
        <v>1</v>
      </c>
    </row>
    <row r="15402" spans="1:8" x14ac:dyDescent="0.25">
      <c r="A15402" s="56">
        <v>44622</v>
      </c>
      <c r="H15402" s="59">
        <v>1</v>
      </c>
    </row>
    <row r="15403" spans="1:8" x14ac:dyDescent="0.25">
      <c r="A15403" s="56">
        <v>44623</v>
      </c>
      <c r="H15403" s="59">
        <v>1</v>
      </c>
    </row>
    <row r="15404" spans="1:8" x14ac:dyDescent="0.25">
      <c r="A15404" s="56">
        <v>44624</v>
      </c>
      <c r="H15404" s="59">
        <v>1</v>
      </c>
    </row>
    <row r="15405" spans="1:8" x14ac:dyDescent="0.25">
      <c r="A15405" s="56">
        <v>44625</v>
      </c>
      <c r="H15405" s="59">
        <v>1</v>
      </c>
    </row>
    <row r="15406" spans="1:8" x14ac:dyDescent="0.25">
      <c r="A15406" s="56">
        <v>44626</v>
      </c>
      <c r="H15406" s="59">
        <v>1</v>
      </c>
    </row>
    <row r="15407" spans="1:8" x14ac:dyDescent="0.25">
      <c r="A15407" s="56">
        <v>44627</v>
      </c>
      <c r="H15407" s="59">
        <v>1</v>
      </c>
    </row>
    <row r="15408" spans="1:8" x14ac:dyDescent="0.25">
      <c r="A15408" s="56">
        <v>44628</v>
      </c>
      <c r="H15408" s="59">
        <v>1</v>
      </c>
    </row>
    <row r="15409" spans="1:8" x14ac:dyDescent="0.25">
      <c r="A15409" s="56">
        <v>44629</v>
      </c>
      <c r="H15409" s="59">
        <v>1</v>
      </c>
    </row>
    <row r="15410" spans="1:8" x14ac:dyDescent="0.25">
      <c r="A15410" s="56">
        <v>44630</v>
      </c>
      <c r="H15410" s="59">
        <v>1</v>
      </c>
    </row>
    <row r="15411" spans="1:8" x14ac:dyDescent="0.25">
      <c r="A15411" s="56">
        <v>44631</v>
      </c>
      <c r="H15411" s="59">
        <v>1</v>
      </c>
    </row>
    <row r="15412" spans="1:8" x14ac:dyDescent="0.25">
      <c r="A15412" s="56">
        <v>44632</v>
      </c>
      <c r="H15412" s="59">
        <v>1</v>
      </c>
    </row>
    <row r="15413" spans="1:8" x14ac:dyDescent="0.25">
      <c r="A15413" s="56">
        <v>44633</v>
      </c>
      <c r="H15413" s="59">
        <v>1</v>
      </c>
    </row>
    <row r="15414" spans="1:8" x14ac:dyDescent="0.25">
      <c r="A15414" s="56">
        <v>44634</v>
      </c>
      <c r="H15414" s="59">
        <v>1</v>
      </c>
    </row>
    <row r="15415" spans="1:8" x14ac:dyDescent="0.25">
      <c r="A15415" s="56">
        <v>44635</v>
      </c>
      <c r="H15415" s="59">
        <v>1</v>
      </c>
    </row>
    <row r="15416" spans="1:8" x14ac:dyDescent="0.25">
      <c r="A15416" s="56">
        <v>44636</v>
      </c>
      <c r="H15416" s="59">
        <v>1</v>
      </c>
    </row>
    <row r="15417" spans="1:8" x14ac:dyDescent="0.25">
      <c r="A15417" s="56">
        <v>44637</v>
      </c>
      <c r="H15417" s="59">
        <v>1</v>
      </c>
    </row>
    <row r="15418" spans="1:8" x14ac:dyDescent="0.25">
      <c r="A15418" s="56">
        <v>44638</v>
      </c>
      <c r="H15418" s="59">
        <v>1</v>
      </c>
    </row>
    <row r="15419" spans="1:8" x14ac:dyDescent="0.25">
      <c r="A15419" s="56">
        <v>44639</v>
      </c>
      <c r="H15419" s="59">
        <v>1</v>
      </c>
    </row>
    <row r="15420" spans="1:8" x14ac:dyDescent="0.25">
      <c r="A15420" s="56">
        <v>44640</v>
      </c>
      <c r="H15420" s="59">
        <v>1</v>
      </c>
    </row>
    <row r="15421" spans="1:8" x14ac:dyDescent="0.25">
      <c r="A15421" s="56">
        <v>44641</v>
      </c>
      <c r="H15421" s="59">
        <v>1</v>
      </c>
    </row>
    <row r="15422" spans="1:8" x14ac:dyDescent="0.25">
      <c r="A15422" s="56">
        <v>44642</v>
      </c>
      <c r="H15422" s="59">
        <v>1</v>
      </c>
    </row>
    <row r="15423" spans="1:8" x14ac:dyDescent="0.25">
      <c r="A15423" s="56">
        <v>44643</v>
      </c>
      <c r="H15423" s="59">
        <v>1</v>
      </c>
    </row>
    <row r="15424" spans="1:8" x14ac:dyDescent="0.25">
      <c r="A15424" s="56">
        <v>44644</v>
      </c>
      <c r="H15424" s="59">
        <v>1</v>
      </c>
    </row>
    <row r="15425" spans="1:8" x14ac:dyDescent="0.25">
      <c r="A15425" s="56">
        <v>44645</v>
      </c>
      <c r="H15425" s="59">
        <v>1</v>
      </c>
    </row>
    <row r="15426" spans="1:8" x14ac:dyDescent="0.25">
      <c r="A15426" s="56">
        <v>44646</v>
      </c>
      <c r="H15426" s="59">
        <v>1</v>
      </c>
    </row>
    <row r="15427" spans="1:8" x14ac:dyDescent="0.25">
      <c r="A15427" s="56">
        <v>44647</v>
      </c>
      <c r="H15427" s="59">
        <v>1</v>
      </c>
    </row>
    <row r="15428" spans="1:8" x14ac:dyDescent="0.25">
      <c r="A15428" s="56">
        <v>44648</v>
      </c>
      <c r="H15428" s="59">
        <v>1</v>
      </c>
    </row>
    <row r="15429" spans="1:8" x14ac:dyDescent="0.25">
      <c r="A15429" s="56">
        <v>44649</v>
      </c>
      <c r="H15429" s="59">
        <v>1</v>
      </c>
    </row>
    <row r="15430" spans="1:8" x14ac:dyDescent="0.25">
      <c r="A15430" s="56">
        <v>44650</v>
      </c>
      <c r="H15430" s="59">
        <v>1</v>
      </c>
    </row>
    <row r="15431" spans="1:8" x14ac:dyDescent="0.25">
      <c r="A15431" s="56">
        <v>44651</v>
      </c>
      <c r="H15431" s="59">
        <v>1</v>
      </c>
    </row>
    <row r="15432" spans="1:8" x14ac:dyDescent="0.25">
      <c r="A15432" s="56">
        <v>44652</v>
      </c>
      <c r="H15432" s="59">
        <v>1</v>
      </c>
    </row>
    <row r="15433" spans="1:8" x14ac:dyDescent="0.25">
      <c r="A15433" s="56">
        <v>44653</v>
      </c>
      <c r="H15433" s="59">
        <v>1</v>
      </c>
    </row>
    <row r="15434" spans="1:8" x14ac:dyDescent="0.25">
      <c r="A15434" s="56">
        <v>44654</v>
      </c>
      <c r="H15434" s="59">
        <v>1</v>
      </c>
    </row>
    <row r="15435" spans="1:8" x14ac:dyDescent="0.25">
      <c r="A15435" s="56">
        <v>44655</v>
      </c>
      <c r="H15435" s="59">
        <v>1</v>
      </c>
    </row>
    <row r="15436" spans="1:8" x14ac:dyDescent="0.25">
      <c r="A15436" s="56">
        <v>44656</v>
      </c>
      <c r="H15436" s="59">
        <v>1</v>
      </c>
    </row>
    <row r="15437" spans="1:8" x14ac:dyDescent="0.25">
      <c r="A15437" s="56">
        <v>44657</v>
      </c>
      <c r="H15437" s="59">
        <v>1</v>
      </c>
    </row>
    <row r="15438" spans="1:8" x14ac:dyDescent="0.25">
      <c r="A15438" s="56">
        <v>44658</v>
      </c>
      <c r="H15438" s="59">
        <v>1</v>
      </c>
    </row>
    <row r="15439" spans="1:8" x14ac:dyDescent="0.25">
      <c r="A15439" s="56">
        <v>44659</v>
      </c>
      <c r="H15439" s="59">
        <v>1</v>
      </c>
    </row>
    <row r="15440" spans="1:8" x14ac:dyDescent="0.25">
      <c r="A15440" s="56">
        <v>44660</v>
      </c>
      <c r="H15440" s="59">
        <v>1</v>
      </c>
    </row>
    <row r="15441" spans="1:8" x14ac:dyDescent="0.25">
      <c r="A15441" s="56">
        <v>44661</v>
      </c>
      <c r="H15441" s="59">
        <v>1</v>
      </c>
    </row>
    <row r="15442" spans="1:8" x14ac:dyDescent="0.25">
      <c r="A15442" s="56">
        <v>44662</v>
      </c>
      <c r="H15442" s="59">
        <v>1</v>
      </c>
    </row>
    <row r="15443" spans="1:8" x14ac:dyDescent="0.25">
      <c r="A15443" s="56">
        <v>44663</v>
      </c>
      <c r="H15443" s="59">
        <v>1</v>
      </c>
    </row>
    <row r="15444" spans="1:8" x14ac:dyDescent="0.25">
      <c r="A15444" s="56">
        <v>44664</v>
      </c>
      <c r="H15444" s="59">
        <v>1</v>
      </c>
    </row>
    <row r="15445" spans="1:8" x14ac:dyDescent="0.25">
      <c r="A15445" s="56">
        <v>44665</v>
      </c>
      <c r="H15445" s="59">
        <v>1</v>
      </c>
    </row>
    <row r="15446" spans="1:8" x14ac:dyDescent="0.25">
      <c r="A15446" s="56">
        <v>44666</v>
      </c>
      <c r="H15446" s="59">
        <v>1</v>
      </c>
    </row>
    <row r="15447" spans="1:8" x14ac:dyDescent="0.25">
      <c r="A15447" s="56">
        <v>44667</v>
      </c>
      <c r="H15447" s="59">
        <v>1</v>
      </c>
    </row>
    <row r="15448" spans="1:8" x14ac:dyDescent="0.25">
      <c r="A15448" s="56">
        <v>44668</v>
      </c>
      <c r="H15448" s="59">
        <v>1</v>
      </c>
    </row>
    <row r="15449" spans="1:8" x14ac:dyDescent="0.25">
      <c r="A15449" s="56">
        <v>44669</v>
      </c>
      <c r="H15449" s="59">
        <v>1</v>
      </c>
    </row>
    <row r="15450" spans="1:8" x14ac:dyDescent="0.25">
      <c r="A15450" s="56">
        <v>44670</v>
      </c>
      <c r="H15450" s="59">
        <v>1</v>
      </c>
    </row>
    <row r="15451" spans="1:8" x14ac:dyDescent="0.25">
      <c r="A15451" s="56">
        <v>44671</v>
      </c>
      <c r="H15451" s="59">
        <v>1</v>
      </c>
    </row>
    <row r="15452" spans="1:8" x14ac:dyDescent="0.25">
      <c r="A15452" s="56">
        <v>44672</v>
      </c>
      <c r="H15452" s="59">
        <v>1</v>
      </c>
    </row>
    <row r="15453" spans="1:8" x14ac:dyDescent="0.25">
      <c r="A15453" s="56">
        <v>44673</v>
      </c>
      <c r="H15453" s="59">
        <v>1</v>
      </c>
    </row>
    <row r="15454" spans="1:8" x14ac:dyDescent="0.25">
      <c r="A15454" s="56">
        <v>44674</v>
      </c>
      <c r="H15454" s="59">
        <v>1</v>
      </c>
    </row>
    <row r="15455" spans="1:8" x14ac:dyDescent="0.25">
      <c r="A15455" s="56">
        <v>44675</v>
      </c>
      <c r="H15455" s="59">
        <v>1</v>
      </c>
    </row>
    <row r="15456" spans="1:8" x14ac:dyDescent="0.25">
      <c r="A15456" s="56">
        <v>44676</v>
      </c>
      <c r="H15456" s="59">
        <v>1</v>
      </c>
    </row>
    <row r="15457" spans="1:8" x14ac:dyDescent="0.25">
      <c r="A15457" s="56">
        <v>44677</v>
      </c>
      <c r="H15457" s="59">
        <v>1</v>
      </c>
    </row>
    <row r="15458" spans="1:8" x14ac:dyDescent="0.25">
      <c r="A15458" s="56">
        <v>44678</v>
      </c>
      <c r="H15458" s="59">
        <v>1</v>
      </c>
    </row>
    <row r="15459" spans="1:8" x14ac:dyDescent="0.25">
      <c r="A15459" s="56">
        <v>44679</v>
      </c>
      <c r="H15459" s="59">
        <v>1</v>
      </c>
    </row>
    <row r="15460" spans="1:8" x14ac:dyDescent="0.25">
      <c r="A15460" s="56">
        <v>44680</v>
      </c>
      <c r="H15460" s="59">
        <v>1</v>
      </c>
    </row>
    <row r="15461" spans="1:8" x14ac:dyDescent="0.25">
      <c r="A15461" s="56">
        <v>44681</v>
      </c>
      <c r="H15461" s="59">
        <v>1</v>
      </c>
    </row>
    <row r="15462" spans="1:8" x14ac:dyDescent="0.25">
      <c r="A15462" s="56">
        <v>44682</v>
      </c>
      <c r="H15462" s="59">
        <v>1</v>
      </c>
    </row>
    <row r="15463" spans="1:8" x14ac:dyDescent="0.25">
      <c r="A15463" s="56">
        <v>44683</v>
      </c>
      <c r="H15463" s="59">
        <v>1</v>
      </c>
    </row>
    <row r="15464" spans="1:8" x14ac:dyDescent="0.25">
      <c r="A15464" s="56">
        <v>44684</v>
      </c>
      <c r="H15464" s="59">
        <v>1</v>
      </c>
    </row>
    <row r="15465" spans="1:8" x14ac:dyDescent="0.25">
      <c r="A15465" s="56">
        <v>44685</v>
      </c>
      <c r="H15465" s="59">
        <v>1</v>
      </c>
    </row>
    <row r="15466" spans="1:8" x14ac:dyDescent="0.25">
      <c r="A15466" s="56">
        <v>44686</v>
      </c>
      <c r="H15466" s="59">
        <v>1</v>
      </c>
    </row>
    <row r="15467" spans="1:8" x14ac:dyDescent="0.25">
      <c r="A15467" s="56">
        <v>44687</v>
      </c>
      <c r="H15467" s="59">
        <v>1</v>
      </c>
    </row>
    <row r="15468" spans="1:8" x14ac:dyDescent="0.25">
      <c r="A15468" s="56">
        <v>44688</v>
      </c>
      <c r="H15468" s="59">
        <v>1</v>
      </c>
    </row>
    <row r="15469" spans="1:8" x14ac:dyDescent="0.25">
      <c r="A15469" s="56">
        <v>44689</v>
      </c>
      <c r="H15469" s="59">
        <v>1</v>
      </c>
    </row>
    <row r="15470" spans="1:8" x14ac:dyDescent="0.25">
      <c r="A15470" s="56">
        <v>44690</v>
      </c>
      <c r="H15470" s="59">
        <v>1</v>
      </c>
    </row>
    <row r="15471" spans="1:8" x14ac:dyDescent="0.25">
      <c r="A15471" s="56">
        <v>44691</v>
      </c>
      <c r="H15471" s="59">
        <v>1</v>
      </c>
    </row>
    <row r="15472" spans="1:8" x14ac:dyDescent="0.25">
      <c r="A15472" s="56">
        <v>44692</v>
      </c>
      <c r="H15472" s="59">
        <v>1</v>
      </c>
    </row>
    <row r="15473" spans="1:8" x14ac:dyDescent="0.25">
      <c r="A15473" s="56">
        <v>44693</v>
      </c>
      <c r="H15473" s="59">
        <v>1</v>
      </c>
    </row>
    <row r="15474" spans="1:8" x14ac:dyDescent="0.25">
      <c r="A15474" s="56">
        <v>44694</v>
      </c>
      <c r="H15474" s="59">
        <v>1</v>
      </c>
    </row>
    <row r="15475" spans="1:8" x14ac:dyDescent="0.25">
      <c r="A15475" s="56">
        <v>44695</v>
      </c>
      <c r="H15475" s="59">
        <v>1</v>
      </c>
    </row>
    <row r="15476" spans="1:8" x14ac:dyDescent="0.25">
      <c r="A15476" s="56">
        <v>44696</v>
      </c>
      <c r="H15476" s="59">
        <v>1</v>
      </c>
    </row>
    <row r="15477" spans="1:8" x14ac:dyDescent="0.25">
      <c r="A15477" s="56">
        <v>44697</v>
      </c>
      <c r="H15477" s="59">
        <v>1</v>
      </c>
    </row>
    <row r="15478" spans="1:8" x14ac:dyDescent="0.25">
      <c r="A15478" s="56">
        <v>44698</v>
      </c>
      <c r="H15478" s="59">
        <v>1</v>
      </c>
    </row>
    <row r="15479" spans="1:8" x14ac:dyDescent="0.25">
      <c r="A15479" s="56">
        <v>44699</v>
      </c>
      <c r="H15479" s="59">
        <v>1</v>
      </c>
    </row>
    <row r="15480" spans="1:8" x14ac:dyDescent="0.25">
      <c r="A15480" s="56">
        <v>44700</v>
      </c>
      <c r="H15480" s="59">
        <v>1</v>
      </c>
    </row>
    <row r="15481" spans="1:8" x14ac:dyDescent="0.25">
      <c r="A15481" s="56">
        <v>44701</v>
      </c>
      <c r="H15481" s="59">
        <v>1</v>
      </c>
    </row>
    <row r="15482" spans="1:8" x14ac:dyDescent="0.25">
      <c r="A15482" s="56">
        <v>44702</v>
      </c>
      <c r="H15482" s="59">
        <v>1</v>
      </c>
    </row>
    <row r="15483" spans="1:8" x14ac:dyDescent="0.25">
      <c r="A15483" s="56">
        <v>44703</v>
      </c>
      <c r="H15483" s="59">
        <v>1</v>
      </c>
    </row>
    <row r="15484" spans="1:8" x14ac:dyDescent="0.25">
      <c r="A15484" s="56">
        <v>44704</v>
      </c>
      <c r="H15484" s="59">
        <v>1</v>
      </c>
    </row>
    <row r="15485" spans="1:8" x14ac:dyDescent="0.25">
      <c r="A15485" s="56">
        <v>44705</v>
      </c>
      <c r="H15485" s="59">
        <v>1</v>
      </c>
    </row>
    <row r="15486" spans="1:8" x14ac:dyDescent="0.25">
      <c r="A15486" s="56">
        <v>44706</v>
      </c>
      <c r="H15486" s="59">
        <v>1</v>
      </c>
    </row>
    <row r="15487" spans="1:8" x14ac:dyDescent="0.25">
      <c r="A15487" s="56">
        <v>44707</v>
      </c>
      <c r="H15487" s="59">
        <v>1</v>
      </c>
    </row>
    <row r="15488" spans="1:8" x14ac:dyDescent="0.25">
      <c r="A15488" s="56">
        <v>44708</v>
      </c>
      <c r="H15488" s="59">
        <v>1</v>
      </c>
    </row>
    <row r="15489" spans="1:8" x14ac:dyDescent="0.25">
      <c r="A15489" s="56">
        <v>44709</v>
      </c>
      <c r="H15489" s="59">
        <v>1</v>
      </c>
    </row>
    <row r="15490" spans="1:8" x14ac:dyDescent="0.25">
      <c r="A15490" s="56">
        <v>44710</v>
      </c>
      <c r="H15490" s="59">
        <v>1</v>
      </c>
    </row>
    <row r="15491" spans="1:8" x14ac:dyDescent="0.25">
      <c r="A15491" s="56">
        <v>44711</v>
      </c>
      <c r="H15491" s="59">
        <v>1</v>
      </c>
    </row>
    <row r="15492" spans="1:8" x14ac:dyDescent="0.25">
      <c r="A15492" s="56">
        <v>44712</v>
      </c>
      <c r="H15492" s="59">
        <v>1</v>
      </c>
    </row>
    <row r="15493" spans="1:8" x14ac:dyDescent="0.25">
      <c r="A15493" s="56">
        <v>44713</v>
      </c>
      <c r="H15493" s="59">
        <v>1</v>
      </c>
    </row>
    <row r="15494" spans="1:8" x14ac:dyDescent="0.25">
      <c r="A15494" s="56">
        <v>44714</v>
      </c>
      <c r="H15494" s="59">
        <v>1</v>
      </c>
    </row>
    <row r="15495" spans="1:8" x14ac:dyDescent="0.25">
      <c r="A15495" s="56">
        <v>44715</v>
      </c>
      <c r="H15495" s="59">
        <v>1</v>
      </c>
    </row>
    <row r="15496" spans="1:8" x14ac:dyDescent="0.25">
      <c r="A15496" s="56">
        <v>44716</v>
      </c>
      <c r="H15496" s="59">
        <v>1</v>
      </c>
    </row>
    <row r="15497" spans="1:8" x14ac:dyDescent="0.25">
      <c r="A15497" s="56">
        <v>44717</v>
      </c>
      <c r="H15497" s="59">
        <v>1</v>
      </c>
    </row>
    <row r="15498" spans="1:8" x14ac:dyDescent="0.25">
      <c r="A15498" s="56">
        <v>44718</v>
      </c>
      <c r="H15498" s="59">
        <v>1</v>
      </c>
    </row>
    <row r="15499" spans="1:8" x14ac:dyDescent="0.25">
      <c r="A15499" s="56">
        <v>44719</v>
      </c>
      <c r="H15499" s="59">
        <v>1</v>
      </c>
    </row>
    <row r="15500" spans="1:8" x14ac:dyDescent="0.25">
      <c r="A15500" s="56">
        <v>44720</v>
      </c>
      <c r="H15500" s="59">
        <v>1</v>
      </c>
    </row>
    <row r="15501" spans="1:8" x14ac:dyDescent="0.25">
      <c r="A15501" s="56">
        <v>44721</v>
      </c>
      <c r="H15501" s="59">
        <v>1</v>
      </c>
    </row>
    <row r="15502" spans="1:8" x14ac:dyDescent="0.25">
      <c r="A15502" s="56">
        <v>44722</v>
      </c>
      <c r="H15502" s="59">
        <v>1</v>
      </c>
    </row>
    <row r="15503" spans="1:8" x14ac:dyDescent="0.25">
      <c r="A15503" s="56">
        <v>44723</v>
      </c>
      <c r="H15503" s="59">
        <v>1</v>
      </c>
    </row>
    <row r="15504" spans="1:8" x14ac:dyDescent="0.25">
      <c r="A15504" s="56">
        <v>44724</v>
      </c>
      <c r="H15504" s="59">
        <v>1</v>
      </c>
    </row>
    <row r="15505" spans="1:8" x14ac:dyDescent="0.25">
      <c r="A15505" s="56">
        <v>44725</v>
      </c>
      <c r="H15505" s="59">
        <v>1</v>
      </c>
    </row>
    <row r="15506" spans="1:8" x14ac:dyDescent="0.25">
      <c r="A15506" s="56">
        <v>44726</v>
      </c>
      <c r="H15506" s="59">
        <v>1</v>
      </c>
    </row>
    <row r="15507" spans="1:8" x14ac:dyDescent="0.25">
      <c r="A15507" s="56">
        <v>44727</v>
      </c>
      <c r="H15507" s="59">
        <v>1</v>
      </c>
    </row>
    <row r="15508" spans="1:8" x14ac:dyDescent="0.25">
      <c r="A15508" s="56">
        <v>44728</v>
      </c>
      <c r="H15508" s="59">
        <v>1</v>
      </c>
    </row>
    <row r="15509" spans="1:8" x14ac:dyDescent="0.25">
      <c r="A15509" s="56">
        <v>44729</v>
      </c>
      <c r="H15509" s="59">
        <v>1</v>
      </c>
    </row>
    <row r="15510" spans="1:8" x14ac:dyDescent="0.25">
      <c r="A15510" s="56">
        <v>44730</v>
      </c>
      <c r="H15510" s="59">
        <v>1</v>
      </c>
    </row>
    <row r="15511" spans="1:8" x14ac:dyDescent="0.25">
      <c r="A15511" s="56">
        <v>44731</v>
      </c>
      <c r="H15511" s="59">
        <v>1</v>
      </c>
    </row>
    <row r="15512" spans="1:8" x14ac:dyDescent="0.25">
      <c r="A15512" s="56">
        <v>44732</v>
      </c>
      <c r="H15512" s="59">
        <v>1</v>
      </c>
    </row>
    <row r="15513" spans="1:8" x14ac:dyDescent="0.25">
      <c r="A15513" s="56">
        <v>44733</v>
      </c>
      <c r="H15513" s="59">
        <v>1</v>
      </c>
    </row>
    <row r="15514" spans="1:8" x14ac:dyDescent="0.25">
      <c r="A15514" s="56">
        <v>44734</v>
      </c>
      <c r="H15514" s="59">
        <v>1</v>
      </c>
    </row>
    <row r="15515" spans="1:8" x14ac:dyDescent="0.25">
      <c r="A15515" s="56">
        <v>44735</v>
      </c>
      <c r="H15515" s="59">
        <v>1</v>
      </c>
    </row>
    <row r="15516" spans="1:8" x14ac:dyDescent="0.25">
      <c r="A15516" s="56">
        <v>44736</v>
      </c>
      <c r="H15516" s="59">
        <v>1</v>
      </c>
    </row>
    <row r="15517" spans="1:8" x14ac:dyDescent="0.25">
      <c r="A15517" s="56">
        <v>44737</v>
      </c>
      <c r="H15517" s="59">
        <v>1</v>
      </c>
    </row>
    <row r="15518" spans="1:8" x14ac:dyDescent="0.25">
      <c r="A15518" s="56">
        <v>44738</v>
      </c>
      <c r="H15518" s="59">
        <v>1</v>
      </c>
    </row>
    <row r="15519" spans="1:8" x14ac:dyDescent="0.25">
      <c r="A15519" s="56">
        <v>44739</v>
      </c>
      <c r="H15519" s="59">
        <v>1</v>
      </c>
    </row>
    <row r="15520" spans="1:8" x14ac:dyDescent="0.25">
      <c r="A15520" s="56">
        <v>44740</v>
      </c>
      <c r="H15520" s="59">
        <v>1</v>
      </c>
    </row>
    <row r="15521" spans="1:8" x14ac:dyDescent="0.25">
      <c r="A15521" s="56">
        <v>44741</v>
      </c>
      <c r="H15521" s="59">
        <v>1</v>
      </c>
    </row>
    <row r="15522" spans="1:8" x14ac:dyDescent="0.25">
      <c r="A15522" s="56">
        <v>44742</v>
      </c>
      <c r="H15522" s="59">
        <v>1</v>
      </c>
    </row>
    <row r="15523" spans="1:8" x14ac:dyDescent="0.25">
      <c r="A15523" s="56">
        <v>44743</v>
      </c>
      <c r="H15523" s="59">
        <v>1</v>
      </c>
    </row>
    <row r="15524" spans="1:8" x14ac:dyDescent="0.25">
      <c r="A15524" s="56">
        <v>44744</v>
      </c>
      <c r="H15524" s="59">
        <v>1</v>
      </c>
    </row>
    <row r="15525" spans="1:8" x14ac:dyDescent="0.25">
      <c r="A15525" s="56">
        <v>44745</v>
      </c>
      <c r="H15525" s="59">
        <v>1</v>
      </c>
    </row>
    <row r="15526" spans="1:8" x14ac:dyDescent="0.25">
      <c r="A15526" s="56">
        <v>44746</v>
      </c>
      <c r="H15526" s="59">
        <v>1</v>
      </c>
    </row>
    <row r="15527" spans="1:8" x14ac:dyDescent="0.25">
      <c r="A15527" s="56">
        <v>44747</v>
      </c>
      <c r="H15527" s="59">
        <v>1</v>
      </c>
    </row>
    <row r="15528" spans="1:8" x14ac:dyDescent="0.25">
      <c r="A15528" s="56">
        <v>44748</v>
      </c>
      <c r="H15528" s="59">
        <v>1</v>
      </c>
    </row>
    <row r="15529" spans="1:8" x14ac:dyDescent="0.25">
      <c r="A15529" s="56">
        <v>44749</v>
      </c>
      <c r="H15529" s="59">
        <v>1</v>
      </c>
    </row>
    <row r="15530" spans="1:8" x14ac:dyDescent="0.25">
      <c r="A15530" s="56">
        <v>44750</v>
      </c>
      <c r="H15530" s="59">
        <v>1</v>
      </c>
    </row>
    <row r="15531" spans="1:8" x14ac:dyDescent="0.25">
      <c r="A15531" s="56">
        <v>44751</v>
      </c>
      <c r="H15531" s="59">
        <v>1</v>
      </c>
    </row>
    <row r="15532" spans="1:8" x14ac:dyDescent="0.25">
      <c r="A15532" s="56">
        <v>44752</v>
      </c>
      <c r="H15532" s="59">
        <v>1</v>
      </c>
    </row>
    <row r="15533" spans="1:8" x14ac:dyDescent="0.25">
      <c r="A15533" s="56">
        <v>44753</v>
      </c>
      <c r="H15533" s="59">
        <v>1</v>
      </c>
    </row>
    <row r="15534" spans="1:8" x14ac:dyDescent="0.25">
      <c r="A15534" s="56">
        <v>44754</v>
      </c>
      <c r="H15534" s="59">
        <v>1</v>
      </c>
    </row>
    <row r="15535" spans="1:8" x14ac:dyDescent="0.25">
      <c r="A15535" s="56">
        <v>44755</v>
      </c>
      <c r="H15535" s="59">
        <v>1</v>
      </c>
    </row>
    <row r="15536" spans="1:8" x14ac:dyDescent="0.25">
      <c r="A15536" s="56">
        <v>44756</v>
      </c>
      <c r="H15536" s="59">
        <v>1</v>
      </c>
    </row>
    <row r="15537" spans="1:8" x14ac:dyDescent="0.25">
      <c r="A15537" s="56">
        <v>44757</v>
      </c>
      <c r="H15537" s="59">
        <v>1</v>
      </c>
    </row>
    <row r="15538" spans="1:8" x14ac:dyDescent="0.25">
      <c r="A15538" s="56">
        <v>44758</v>
      </c>
      <c r="H15538" s="59">
        <v>1</v>
      </c>
    </row>
    <row r="15539" spans="1:8" x14ac:dyDescent="0.25">
      <c r="A15539" s="56">
        <v>44759</v>
      </c>
      <c r="H15539" s="59">
        <v>1</v>
      </c>
    </row>
    <row r="15540" spans="1:8" x14ac:dyDescent="0.25">
      <c r="A15540" s="56">
        <v>44760</v>
      </c>
      <c r="H15540" s="59">
        <v>1</v>
      </c>
    </row>
    <row r="15541" spans="1:8" x14ac:dyDescent="0.25">
      <c r="A15541" s="56">
        <v>44761</v>
      </c>
      <c r="H15541" s="59">
        <v>1</v>
      </c>
    </row>
    <row r="15542" spans="1:8" x14ac:dyDescent="0.25">
      <c r="A15542" s="56">
        <v>44762</v>
      </c>
      <c r="H15542" s="59">
        <v>1</v>
      </c>
    </row>
    <row r="15543" spans="1:8" x14ac:dyDescent="0.25">
      <c r="A15543" s="56">
        <v>44763</v>
      </c>
      <c r="H15543" s="59">
        <v>1</v>
      </c>
    </row>
    <row r="15544" spans="1:8" x14ac:dyDescent="0.25">
      <c r="A15544" s="56">
        <v>44764</v>
      </c>
      <c r="H15544" s="59">
        <v>1</v>
      </c>
    </row>
    <row r="15545" spans="1:8" x14ac:dyDescent="0.25">
      <c r="A15545" s="56">
        <v>44765</v>
      </c>
      <c r="H15545" s="59">
        <v>1</v>
      </c>
    </row>
    <row r="15546" spans="1:8" x14ac:dyDescent="0.25">
      <c r="A15546" s="56">
        <v>44766</v>
      </c>
      <c r="H15546" s="59">
        <v>1</v>
      </c>
    </row>
    <row r="15547" spans="1:8" x14ac:dyDescent="0.25">
      <c r="A15547" s="56">
        <v>44767</v>
      </c>
      <c r="H15547" s="59">
        <v>1</v>
      </c>
    </row>
    <row r="15548" spans="1:8" x14ac:dyDescent="0.25">
      <c r="A15548" s="56">
        <v>44768</v>
      </c>
      <c r="H15548" s="59">
        <v>1</v>
      </c>
    </row>
    <row r="15549" spans="1:8" x14ac:dyDescent="0.25">
      <c r="A15549" s="56">
        <v>44769</v>
      </c>
      <c r="H15549" s="59">
        <v>1</v>
      </c>
    </row>
    <row r="15550" spans="1:8" x14ac:dyDescent="0.25">
      <c r="A15550" s="56">
        <v>44770</v>
      </c>
      <c r="H15550" s="59">
        <v>1</v>
      </c>
    </row>
    <row r="15551" spans="1:8" x14ac:dyDescent="0.25">
      <c r="A15551" s="56">
        <v>44771</v>
      </c>
      <c r="H15551" s="59">
        <v>1</v>
      </c>
    </row>
    <row r="15552" spans="1:8" x14ac:dyDescent="0.25">
      <c r="A15552" s="56">
        <v>44772</v>
      </c>
      <c r="H15552" s="59">
        <v>1</v>
      </c>
    </row>
    <row r="15553" spans="1:8" x14ac:dyDescent="0.25">
      <c r="A15553" s="56">
        <v>44773</v>
      </c>
      <c r="H15553" s="59">
        <v>1</v>
      </c>
    </row>
    <row r="15554" spans="1:8" x14ac:dyDescent="0.25">
      <c r="A15554" s="56">
        <v>44774</v>
      </c>
      <c r="H15554" s="59">
        <v>1</v>
      </c>
    </row>
    <row r="15555" spans="1:8" x14ac:dyDescent="0.25">
      <c r="A15555" s="56">
        <v>44775</v>
      </c>
      <c r="H15555" s="59">
        <v>1</v>
      </c>
    </row>
    <row r="15556" spans="1:8" x14ac:dyDescent="0.25">
      <c r="A15556" s="56">
        <v>44776</v>
      </c>
      <c r="H15556" s="59">
        <v>1</v>
      </c>
    </row>
    <row r="15557" spans="1:8" x14ac:dyDescent="0.25">
      <c r="A15557" s="56">
        <v>44777</v>
      </c>
      <c r="H15557" s="59">
        <v>1</v>
      </c>
    </row>
    <row r="15558" spans="1:8" x14ac:dyDescent="0.25">
      <c r="A15558" s="56">
        <v>44778</v>
      </c>
      <c r="H15558" s="59">
        <v>1</v>
      </c>
    </row>
    <row r="15559" spans="1:8" x14ac:dyDescent="0.25">
      <c r="A15559" s="56">
        <v>44779</v>
      </c>
      <c r="H15559" s="59">
        <v>1</v>
      </c>
    </row>
    <row r="15560" spans="1:8" x14ac:dyDescent="0.25">
      <c r="A15560" s="56">
        <v>44780</v>
      </c>
      <c r="H15560" s="59">
        <v>1</v>
      </c>
    </row>
    <row r="15561" spans="1:8" x14ac:dyDescent="0.25">
      <c r="A15561" s="56">
        <v>44781</v>
      </c>
      <c r="H15561" s="59">
        <v>1</v>
      </c>
    </row>
    <row r="15562" spans="1:8" x14ac:dyDescent="0.25">
      <c r="A15562" s="56">
        <v>44782</v>
      </c>
      <c r="H15562" s="59">
        <v>1</v>
      </c>
    </row>
    <row r="15563" spans="1:8" x14ac:dyDescent="0.25">
      <c r="A15563" s="56">
        <v>44783</v>
      </c>
      <c r="H15563" s="59">
        <v>1</v>
      </c>
    </row>
    <row r="15564" spans="1:8" x14ac:dyDescent="0.25">
      <c r="A15564" s="56">
        <v>44784</v>
      </c>
      <c r="H15564" s="59">
        <v>1</v>
      </c>
    </row>
    <row r="15565" spans="1:8" x14ac:dyDescent="0.25">
      <c r="A15565" s="56">
        <v>44785</v>
      </c>
      <c r="H15565" s="59">
        <v>1</v>
      </c>
    </row>
    <row r="15566" spans="1:8" x14ac:dyDescent="0.25">
      <c r="A15566" s="56">
        <v>44786</v>
      </c>
      <c r="H15566" s="59">
        <v>1</v>
      </c>
    </row>
    <row r="15567" spans="1:8" x14ac:dyDescent="0.25">
      <c r="A15567" s="56">
        <v>44787</v>
      </c>
      <c r="H15567" s="59">
        <v>1</v>
      </c>
    </row>
    <row r="15568" spans="1:8" x14ac:dyDescent="0.25">
      <c r="A15568" s="56">
        <v>44788</v>
      </c>
      <c r="H15568" s="59">
        <v>1</v>
      </c>
    </row>
    <row r="15569" spans="1:8" x14ac:dyDescent="0.25">
      <c r="A15569" s="56">
        <v>44789</v>
      </c>
      <c r="H15569" s="59">
        <v>1</v>
      </c>
    </row>
    <row r="15570" spans="1:8" x14ac:dyDescent="0.25">
      <c r="A15570" s="56">
        <v>44790</v>
      </c>
      <c r="H15570" s="59">
        <v>1</v>
      </c>
    </row>
    <row r="15571" spans="1:8" x14ac:dyDescent="0.25">
      <c r="A15571" s="56">
        <v>44791</v>
      </c>
      <c r="H15571" s="59">
        <v>1</v>
      </c>
    </row>
    <row r="15572" spans="1:8" x14ac:dyDescent="0.25">
      <c r="A15572" s="56">
        <v>44792</v>
      </c>
      <c r="H15572" s="59">
        <v>1</v>
      </c>
    </row>
    <row r="15573" spans="1:8" x14ac:dyDescent="0.25">
      <c r="A15573" s="56">
        <v>44793</v>
      </c>
      <c r="H15573" s="59">
        <v>1</v>
      </c>
    </row>
    <row r="15574" spans="1:8" x14ac:dyDescent="0.25">
      <c r="A15574" s="56">
        <v>44794</v>
      </c>
      <c r="H15574" s="59">
        <v>1</v>
      </c>
    </row>
    <row r="15575" spans="1:8" x14ac:dyDescent="0.25">
      <c r="A15575" s="56">
        <v>44795</v>
      </c>
      <c r="H15575" s="59">
        <v>1</v>
      </c>
    </row>
    <row r="15576" spans="1:8" x14ac:dyDescent="0.25">
      <c r="A15576" s="56">
        <v>44796</v>
      </c>
      <c r="H15576" s="59">
        <v>1</v>
      </c>
    </row>
    <row r="15577" spans="1:8" x14ac:dyDescent="0.25">
      <c r="A15577" s="56">
        <v>44797</v>
      </c>
      <c r="H15577" s="59">
        <v>1</v>
      </c>
    </row>
    <row r="15578" spans="1:8" x14ac:dyDescent="0.25">
      <c r="A15578" s="56">
        <v>44798</v>
      </c>
      <c r="H15578" s="59">
        <v>1</v>
      </c>
    </row>
    <row r="15579" spans="1:8" x14ac:dyDescent="0.25">
      <c r="A15579" s="56">
        <v>44799</v>
      </c>
      <c r="H15579" s="59">
        <v>1</v>
      </c>
    </row>
    <row r="15580" spans="1:8" x14ac:dyDescent="0.25">
      <c r="A15580" s="56">
        <v>44800</v>
      </c>
      <c r="H15580" s="59">
        <v>1</v>
      </c>
    </row>
    <row r="15581" spans="1:8" x14ac:dyDescent="0.25">
      <c r="A15581" s="56">
        <v>44801</v>
      </c>
      <c r="H15581" s="59">
        <v>1</v>
      </c>
    </row>
    <row r="15582" spans="1:8" x14ac:dyDescent="0.25">
      <c r="A15582" s="56">
        <v>44802</v>
      </c>
      <c r="H15582" s="59">
        <v>1</v>
      </c>
    </row>
    <row r="15583" spans="1:8" x14ac:dyDescent="0.25">
      <c r="A15583" s="56">
        <v>44803</v>
      </c>
      <c r="H15583" s="59">
        <v>1</v>
      </c>
    </row>
    <row r="15584" spans="1:8" x14ac:dyDescent="0.25">
      <c r="A15584" s="56">
        <v>44804</v>
      </c>
      <c r="H15584" s="59">
        <v>1</v>
      </c>
    </row>
    <row r="15585" spans="1:8" x14ac:dyDescent="0.25">
      <c r="A15585" s="56">
        <v>44805</v>
      </c>
      <c r="H15585" s="59">
        <v>1</v>
      </c>
    </row>
    <row r="15586" spans="1:8" x14ac:dyDescent="0.25">
      <c r="A15586" s="56">
        <v>44806</v>
      </c>
      <c r="H15586" s="59">
        <v>1</v>
      </c>
    </row>
    <row r="15587" spans="1:8" x14ac:dyDescent="0.25">
      <c r="A15587" s="56">
        <v>44807</v>
      </c>
      <c r="H15587" s="59">
        <v>1</v>
      </c>
    </row>
    <row r="15588" spans="1:8" x14ac:dyDescent="0.25">
      <c r="A15588" s="56">
        <v>44808</v>
      </c>
      <c r="H15588" s="59">
        <v>1</v>
      </c>
    </row>
    <row r="15589" spans="1:8" x14ac:dyDescent="0.25">
      <c r="A15589" s="56">
        <v>44809</v>
      </c>
      <c r="H15589" s="59">
        <v>1</v>
      </c>
    </row>
    <row r="15590" spans="1:8" x14ac:dyDescent="0.25">
      <c r="A15590" s="56">
        <v>44810</v>
      </c>
      <c r="H15590" s="59">
        <v>1</v>
      </c>
    </row>
    <row r="15591" spans="1:8" x14ac:dyDescent="0.25">
      <c r="A15591" s="56">
        <v>44811</v>
      </c>
      <c r="H15591" s="59">
        <v>1</v>
      </c>
    </row>
    <row r="15592" spans="1:8" x14ac:dyDescent="0.25">
      <c r="A15592" s="56">
        <v>44812</v>
      </c>
      <c r="H15592" s="59">
        <v>1</v>
      </c>
    </row>
    <row r="15593" spans="1:8" x14ac:dyDescent="0.25">
      <c r="A15593" s="56">
        <v>44813</v>
      </c>
      <c r="H15593" s="59">
        <v>1</v>
      </c>
    </row>
    <row r="15594" spans="1:8" x14ac:dyDescent="0.25">
      <c r="A15594" s="56">
        <v>44814</v>
      </c>
      <c r="H15594" s="59">
        <v>1</v>
      </c>
    </row>
    <row r="15595" spans="1:8" x14ac:dyDescent="0.25">
      <c r="A15595" s="56">
        <v>44815</v>
      </c>
      <c r="H15595" s="59">
        <v>1</v>
      </c>
    </row>
    <row r="15596" spans="1:8" x14ac:dyDescent="0.25">
      <c r="A15596" s="56">
        <v>44816</v>
      </c>
      <c r="H15596" s="59">
        <v>1</v>
      </c>
    </row>
    <row r="15597" spans="1:8" x14ac:dyDescent="0.25">
      <c r="A15597" s="56">
        <v>44817</v>
      </c>
      <c r="H15597" s="59">
        <v>1</v>
      </c>
    </row>
    <row r="15598" spans="1:8" x14ac:dyDescent="0.25">
      <c r="A15598" s="56">
        <v>44818</v>
      </c>
      <c r="H15598" s="59">
        <v>1</v>
      </c>
    </row>
    <row r="15599" spans="1:8" x14ac:dyDescent="0.25">
      <c r="A15599" s="56">
        <v>44819</v>
      </c>
      <c r="H15599" s="59">
        <v>1</v>
      </c>
    </row>
    <row r="15600" spans="1:8" x14ac:dyDescent="0.25">
      <c r="A15600" s="56">
        <v>44820</v>
      </c>
      <c r="H15600" s="59">
        <v>1</v>
      </c>
    </row>
    <row r="15601" spans="1:8" x14ac:dyDescent="0.25">
      <c r="A15601" s="56">
        <v>44821</v>
      </c>
      <c r="H15601" s="59">
        <v>1</v>
      </c>
    </row>
    <row r="15602" spans="1:8" x14ac:dyDescent="0.25">
      <c r="A15602" s="56">
        <v>44822</v>
      </c>
      <c r="H15602" s="59">
        <v>1</v>
      </c>
    </row>
    <row r="15603" spans="1:8" x14ac:dyDescent="0.25">
      <c r="A15603" s="56">
        <v>44823</v>
      </c>
      <c r="H15603" s="59">
        <v>1</v>
      </c>
    </row>
    <row r="15604" spans="1:8" x14ac:dyDescent="0.25">
      <c r="A15604" s="56">
        <v>44824</v>
      </c>
      <c r="H15604" s="59">
        <v>1</v>
      </c>
    </row>
    <row r="15605" spans="1:8" x14ac:dyDescent="0.25">
      <c r="A15605" s="56">
        <v>44825</v>
      </c>
      <c r="H15605" s="59">
        <v>1</v>
      </c>
    </row>
    <row r="15606" spans="1:8" x14ac:dyDescent="0.25">
      <c r="A15606" s="56">
        <v>44826</v>
      </c>
      <c r="H15606" s="59">
        <v>1</v>
      </c>
    </row>
    <row r="15607" spans="1:8" x14ac:dyDescent="0.25">
      <c r="A15607" s="56">
        <v>44827</v>
      </c>
      <c r="H15607" s="59">
        <v>1</v>
      </c>
    </row>
    <row r="15608" spans="1:8" x14ac:dyDescent="0.25">
      <c r="A15608" s="56">
        <v>44828</v>
      </c>
      <c r="H15608" s="59">
        <v>1</v>
      </c>
    </row>
    <row r="15609" spans="1:8" x14ac:dyDescent="0.25">
      <c r="A15609" s="56">
        <v>44829</v>
      </c>
      <c r="H15609" s="59">
        <v>1</v>
      </c>
    </row>
    <row r="15610" spans="1:8" x14ac:dyDescent="0.25">
      <c r="A15610" s="56">
        <v>44830</v>
      </c>
      <c r="H15610" s="59">
        <v>1</v>
      </c>
    </row>
    <row r="15611" spans="1:8" x14ac:dyDescent="0.25">
      <c r="A15611" s="56">
        <v>44831</v>
      </c>
      <c r="H15611" s="59">
        <v>1</v>
      </c>
    </row>
    <row r="15612" spans="1:8" x14ac:dyDescent="0.25">
      <c r="A15612" s="56">
        <v>44832</v>
      </c>
      <c r="H15612" s="59">
        <v>1</v>
      </c>
    </row>
    <row r="15613" spans="1:8" x14ac:dyDescent="0.25">
      <c r="A15613" s="56">
        <v>44833</v>
      </c>
      <c r="H15613" s="59">
        <v>1</v>
      </c>
    </row>
    <row r="15614" spans="1:8" x14ac:dyDescent="0.25">
      <c r="A15614" s="56">
        <v>44834</v>
      </c>
      <c r="H15614" s="59">
        <v>1</v>
      </c>
    </row>
    <row r="15615" spans="1:8" x14ac:dyDescent="0.25">
      <c r="A15615" s="56">
        <v>44835</v>
      </c>
      <c r="H15615" s="59">
        <v>1</v>
      </c>
    </row>
    <row r="15616" spans="1:8" x14ac:dyDescent="0.25">
      <c r="A15616" s="56">
        <v>44836</v>
      </c>
      <c r="H15616" s="59">
        <v>1</v>
      </c>
    </row>
    <row r="15617" spans="1:8" x14ac:dyDescent="0.25">
      <c r="A15617" s="56">
        <v>44837</v>
      </c>
      <c r="H15617" s="59">
        <v>1</v>
      </c>
    </row>
    <row r="15618" spans="1:8" x14ac:dyDescent="0.25">
      <c r="A15618" s="56">
        <v>44838</v>
      </c>
      <c r="H15618" s="59">
        <v>1</v>
      </c>
    </row>
    <row r="15619" spans="1:8" x14ac:dyDescent="0.25">
      <c r="A15619" s="56">
        <v>44839</v>
      </c>
      <c r="H15619" s="59">
        <v>1</v>
      </c>
    </row>
    <row r="15620" spans="1:8" x14ac:dyDescent="0.25">
      <c r="A15620" s="56">
        <v>44840</v>
      </c>
      <c r="H15620" s="59">
        <v>1</v>
      </c>
    </row>
    <row r="15621" spans="1:8" x14ac:dyDescent="0.25">
      <c r="A15621" s="56">
        <v>44841</v>
      </c>
      <c r="H15621" s="59">
        <v>1</v>
      </c>
    </row>
    <row r="15622" spans="1:8" x14ac:dyDescent="0.25">
      <c r="A15622" s="56">
        <v>44842</v>
      </c>
      <c r="H15622" s="59">
        <v>1</v>
      </c>
    </row>
    <row r="15623" spans="1:8" x14ac:dyDescent="0.25">
      <c r="A15623" s="56">
        <v>44843</v>
      </c>
      <c r="H15623" s="59">
        <v>1</v>
      </c>
    </row>
    <row r="15624" spans="1:8" x14ac:dyDescent="0.25">
      <c r="A15624" s="56">
        <v>44844</v>
      </c>
      <c r="H15624" s="59">
        <v>1</v>
      </c>
    </row>
    <row r="15625" spans="1:8" x14ac:dyDescent="0.25">
      <c r="A15625" s="56">
        <v>44845</v>
      </c>
      <c r="H15625" s="59">
        <v>1</v>
      </c>
    </row>
    <row r="15626" spans="1:8" x14ac:dyDescent="0.25">
      <c r="A15626" s="56">
        <v>44846</v>
      </c>
      <c r="H15626" s="59">
        <v>1</v>
      </c>
    </row>
    <row r="15627" spans="1:8" x14ac:dyDescent="0.25">
      <c r="A15627" s="56">
        <v>44847</v>
      </c>
      <c r="H15627" s="59">
        <v>1</v>
      </c>
    </row>
    <row r="15628" spans="1:8" x14ac:dyDescent="0.25">
      <c r="A15628" s="56">
        <v>44848</v>
      </c>
      <c r="H15628" s="59">
        <v>1</v>
      </c>
    </row>
    <row r="15629" spans="1:8" x14ac:dyDescent="0.25">
      <c r="A15629" s="56">
        <v>44849</v>
      </c>
      <c r="H15629" s="59">
        <v>1</v>
      </c>
    </row>
    <row r="15630" spans="1:8" x14ac:dyDescent="0.25">
      <c r="A15630" s="56">
        <v>44850</v>
      </c>
      <c r="H15630" s="59">
        <v>1</v>
      </c>
    </row>
    <row r="15631" spans="1:8" x14ac:dyDescent="0.25">
      <c r="A15631" s="56">
        <v>44851</v>
      </c>
      <c r="H15631" s="59">
        <v>1</v>
      </c>
    </row>
    <row r="15632" spans="1:8" x14ac:dyDescent="0.25">
      <c r="A15632" s="56">
        <v>44852</v>
      </c>
      <c r="H15632" s="59">
        <v>1</v>
      </c>
    </row>
    <row r="15633" spans="1:8" x14ac:dyDescent="0.25">
      <c r="A15633" s="56">
        <v>44853</v>
      </c>
      <c r="H15633" s="59">
        <v>1</v>
      </c>
    </row>
    <row r="15634" spans="1:8" x14ac:dyDescent="0.25">
      <c r="A15634" s="56">
        <v>44854</v>
      </c>
      <c r="H15634" s="59">
        <v>1</v>
      </c>
    </row>
    <row r="15635" spans="1:8" x14ac:dyDescent="0.25">
      <c r="A15635" s="56">
        <v>44855</v>
      </c>
      <c r="H15635" s="59">
        <v>1</v>
      </c>
    </row>
    <row r="15636" spans="1:8" x14ac:dyDescent="0.25">
      <c r="A15636" s="56">
        <v>44856</v>
      </c>
      <c r="H15636" s="59">
        <v>1</v>
      </c>
    </row>
    <row r="15637" spans="1:8" x14ac:dyDescent="0.25">
      <c r="A15637" s="56">
        <v>44857</v>
      </c>
      <c r="H15637" s="59">
        <v>1</v>
      </c>
    </row>
    <row r="15638" spans="1:8" x14ac:dyDescent="0.25">
      <c r="A15638" s="56">
        <v>44858</v>
      </c>
      <c r="H15638" s="59">
        <v>1</v>
      </c>
    </row>
    <row r="15639" spans="1:8" x14ac:dyDescent="0.25">
      <c r="A15639" s="56">
        <v>44859</v>
      </c>
      <c r="H15639" s="59">
        <v>1</v>
      </c>
    </row>
    <row r="15640" spans="1:8" x14ac:dyDescent="0.25">
      <c r="A15640" s="56">
        <v>44860</v>
      </c>
      <c r="H15640" s="59">
        <v>1</v>
      </c>
    </row>
    <row r="15641" spans="1:8" x14ac:dyDescent="0.25">
      <c r="A15641" s="56">
        <v>44861</v>
      </c>
      <c r="H15641" s="59">
        <v>1</v>
      </c>
    </row>
    <row r="15642" spans="1:8" x14ac:dyDescent="0.25">
      <c r="A15642" s="56">
        <v>44862</v>
      </c>
      <c r="H15642" s="59">
        <v>1</v>
      </c>
    </row>
    <row r="15643" spans="1:8" x14ac:dyDescent="0.25">
      <c r="A15643" s="56">
        <v>44863</v>
      </c>
      <c r="H15643" s="59">
        <v>1</v>
      </c>
    </row>
    <row r="15644" spans="1:8" x14ac:dyDescent="0.25">
      <c r="A15644" s="56">
        <v>44864</v>
      </c>
      <c r="H15644" s="59">
        <v>1</v>
      </c>
    </row>
    <row r="15645" spans="1:8" x14ac:dyDescent="0.25">
      <c r="A15645" s="56">
        <v>44865</v>
      </c>
      <c r="H15645" s="59">
        <v>1</v>
      </c>
    </row>
    <row r="15646" spans="1:8" x14ac:dyDescent="0.25">
      <c r="A15646" s="56">
        <v>44866</v>
      </c>
      <c r="H15646" s="59">
        <v>1</v>
      </c>
    </row>
    <row r="15647" spans="1:8" x14ac:dyDescent="0.25">
      <c r="A15647" s="56">
        <v>44867</v>
      </c>
      <c r="H15647" s="59">
        <v>1</v>
      </c>
    </row>
    <row r="15648" spans="1:8" x14ac:dyDescent="0.25">
      <c r="A15648" s="56">
        <v>44868</v>
      </c>
      <c r="H15648" s="59">
        <v>1</v>
      </c>
    </row>
    <row r="15649" spans="1:8" x14ac:dyDescent="0.25">
      <c r="A15649" s="56">
        <v>44869</v>
      </c>
      <c r="H15649" s="59">
        <v>1</v>
      </c>
    </row>
    <row r="15650" spans="1:8" x14ac:dyDescent="0.25">
      <c r="A15650" s="56">
        <v>44870</v>
      </c>
      <c r="H15650" s="59">
        <v>1</v>
      </c>
    </row>
    <row r="15651" spans="1:8" x14ac:dyDescent="0.25">
      <c r="A15651" s="56">
        <v>44871</v>
      </c>
      <c r="H15651" s="59">
        <v>1</v>
      </c>
    </row>
    <row r="15652" spans="1:8" x14ac:dyDescent="0.25">
      <c r="A15652" s="56">
        <v>44872</v>
      </c>
      <c r="H15652" s="59">
        <v>1</v>
      </c>
    </row>
    <row r="15653" spans="1:8" x14ac:dyDescent="0.25">
      <c r="A15653" s="56">
        <v>44873</v>
      </c>
      <c r="H15653" s="59">
        <v>1</v>
      </c>
    </row>
    <row r="15654" spans="1:8" x14ac:dyDescent="0.25">
      <c r="A15654" s="56">
        <v>44874</v>
      </c>
      <c r="H15654" s="59">
        <v>1</v>
      </c>
    </row>
    <row r="15655" spans="1:8" x14ac:dyDescent="0.25">
      <c r="A15655" s="56">
        <v>44875</v>
      </c>
      <c r="H15655" s="59">
        <v>1</v>
      </c>
    </row>
    <row r="15656" spans="1:8" x14ac:dyDescent="0.25">
      <c r="A15656" s="56">
        <v>44876</v>
      </c>
      <c r="H15656" s="59">
        <v>1</v>
      </c>
    </row>
    <row r="15657" spans="1:8" x14ac:dyDescent="0.25">
      <c r="A15657" s="56">
        <v>44877</v>
      </c>
      <c r="H15657" s="59">
        <v>1</v>
      </c>
    </row>
    <row r="15658" spans="1:8" x14ac:dyDescent="0.25">
      <c r="A15658" s="56">
        <v>44878</v>
      </c>
      <c r="H15658" s="59">
        <v>1</v>
      </c>
    </row>
    <row r="15659" spans="1:8" x14ac:dyDescent="0.25">
      <c r="A15659" s="56">
        <v>44879</v>
      </c>
      <c r="H15659" s="59">
        <v>1</v>
      </c>
    </row>
    <row r="15660" spans="1:8" x14ac:dyDescent="0.25">
      <c r="A15660" s="56">
        <v>44880</v>
      </c>
      <c r="H15660" s="59">
        <v>1</v>
      </c>
    </row>
    <row r="15661" spans="1:8" x14ac:dyDescent="0.25">
      <c r="A15661" s="56">
        <v>44881</v>
      </c>
      <c r="H15661" s="59">
        <v>1</v>
      </c>
    </row>
    <row r="15662" spans="1:8" x14ac:dyDescent="0.25">
      <c r="A15662" s="56">
        <v>44882</v>
      </c>
      <c r="H15662" s="59">
        <v>1</v>
      </c>
    </row>
    <row r="15663" spans="1:8" x14ac:dyDescent="0.25">
      <c r="A15663" s="56">
        <v>44883</v>
      </c>
      <c r="H15663" s="59">
        <v>1</v>
      </c>
    </row>
    <row r="15664" spans="1:8" x14ac:dyDescent="0.25">
      <c r="A15664" s="56">
        <v>44884</v>
      </c>
      <c r="H15664" s="59">
        <v>1</v>
      </c>
    </row>
    <row r="15665" spans="1:8" x14ac:dyDescent="0.25">
      <c r="A15665" s="56">
        <v>44885</v>
      </c>
      <c r="H15665" s="59">
        <v>1</v>
      </c>
    </row>
    <row r="15666" spans="1:8" x14ac:dyDescent="0.25">
      <c r="A15666" s="56">
        <v>44886</v>
      </c>
      <c r="H15666" s="59">
        <v>1</v>
      </c>
    </row>
    <row r="15667" spans="1:8" x14ac:dyDescent="0.25">
      <c r="A15667" s="56">
        <v>44887</v>
      </c>
      <c r="H15667" s="59">
        <v>1</v>
      </c>
    </row>
    <row r="15668" spans="1:8" x14ac:dyDescent="0.25">
      <c r="A15668" s="56">
        <v>44888</v>
      </c>
      <c r="H15668" s="59">
        <v>1</v>
      </c>
    </row>
    <row r="15669" spans="1:8" x14ac:dyDescent="0.25">
      <c r="A15669" s="56">
        <v>44889</v>
      </c>
      <c r="H15669" s="59">
        <v>1</v>
      </c>
    </row>
    <row r="15670" spans="1:8" x14ac:dyDescent="0.25">
      <c r="A15670" s="56">
        <v>44890</v>
      </c>
      <c r="H15670" s="59">
        <v>1</v>
      </c>
    </row>
    <row r="15671" spans="1:8" x14ac:dyDescent="0.25">
      <c r="A15671" s="56">
        <v>44891</v>
      </c>
      <c r="H15671" s="59">
        <v>1</v>
      </c>
    </row>
    <row r="15672" spans="1:8" x14ac:dyDescent="0.25">
      <c r="A15672" s="56">
        <v>44892</v>
      </c>
      <c r="H15672" s="59">
        <v>1</v>
      </c>
    </row>
    <row r="15673" spans="1:8" x14ac:dyDescent="0.25">
      <c r="A15673" s="56">
        <v>44893</v>
      </c>
      <c r="H15673" s="59">
        <v>1</v>
      </c>
    </row>
    <row r="15674" spans="1:8" x14ac:dyDescent="0.25">
      <c r="A15674" s="56">
        <v>44894</v>
      </c>
      <c r="H15674" s="59">
        <v>1</v>
      </c>
    </row>
    <row r="15675" spans="1:8" x14ac:dyDescent="0.25">
      <c r="A15675" s="56">
        <v>44895</v>
      </c>
      <c r="H15675" s="59">
        <v>1</v>
      </c>
    </row>
    <row r="15676" spans="1:8" x14ac:dyDescent="0.25">
      <c r="A15676" s="56">
        <v>44896</v>
      </c>
      <c r="H15676" s="59">
        <v>1</v>
      </c>
    </row>
    <row r="15677" spans="1:8" x14ac:dyDescent="0.25">
      <c r="A15677" s="56">
        <v>44897</v>
      </c>
      <c r="H15677" s="59">
        <v>1</v>
      </c>
    </row>
    <row r="15678" spans="1:8" x14ac:dyDescent="0.25">
      <c r="A15678" s="56">
        <v>44898</v>
      </c>
      <c r="H15678" s="59">
        <v>1</v>
      </c>
    </row>
    <row r="15679" spans="1:8" x14ac:dyDescent="0.25">
      <c r="A15679" s="56">
        <v>44899</v>
      </c>
      <c r="H15679" s="59">
        <v>1</v>
      </c>
    </row>
    <row r="15680" spans="1:8" x14ac:dyDescent="0.25">
      <c r="A15680" s="56">
        <v>44900</v>
      </c>
      <c r="H15680" s="59">
        <v>1</v>
      </c>
    </row>
    <row r="15681" spans="1:8" x14ac:dyDescent="0.25">
      <c r="A15681" s="56">
        <v>44901</v>
      </c>
      <c r="H15681" s="59">
        <v>1</v>
      </c>
    </row>
    <row r="15682" spans="1:8" x14ac:dyDescent="0.25">
      <c r="A15682" s="56">
        <v>44902</v>
      </c>
      <c r="H15682" s="59">
        <v>1</v>
      </c>
    </row>
    <row r="15683" spans="1:8" x14ac:dyDescent="0.25">
      <c r="A15683" s="56">
        <v>44903</v>
      </c>
      <c r="H15683" s="59">
        <v>1</v>
      </c>
    </row>
    <row r="15684" spans="1:8" x14ac:dyDescent="0.25">
      <c r="A15684" s="56">
        <v>44904</v>
      </c>
      <c r="H15684" s="59">
        <v>1</v>
      </c>
    </row>
    <row r="15685" spans="1:8" x14ac:dyDescent="0.25">
      <c r="A15685" s="56">
        <v>44905</v>
      </c>
      <c r="H15685" s="59">
        <v>1</v>
      </c>
    </row>
    <row r="15686" spans="1:8" x14ac:dyDescent="0.25">
      <c r="A15686" s="56">
        <v>44906</v>
      </c>
      <c r="H15686" s="59">
        <v>1</v>
      </c>
    </row>
    <row r="15687" spans="1:8" x14ac:dyDescent="0.25">
      <c r="A15687" s="56">
        <v>44907</v>
      </c>
      <c r="H15687" s="59">
        <v>1</v>
      </c>
    </row>
    <row r="15688" spans="1:8" x14ac:dyDescent="0.25">
      <c r="A15688" s="56">
        <v>44908</v>
      </c>
      <c r="H15688" s="59">
        <v>1</v>
      </c>
    </row>
    <row r="15689" spans="1:8" x14ac:dyDescent="0.25">
      <c r="A15689" s="56">
        <v>44909</v>
      </c>
      <c r="H15689" s="59">
        <v>1</v>
      </c>
    </row>
    <row r="15690" spans="1:8" x14ac:dyDescent="0.25">
      <c r="A15690" s="56">
        <v>44910</v>
      </c>
      <c r="H15690" s="59">
        <v>1</v>
      </c>
    </row>
    <row r="15691" spans="1:8" x14ac:dyDescent="0.25">
      <c r="A15691" s="56">
        <v>44911</v>
      </c>
      <c r="H15691" s="59">
        <v>1</v>
      </c>
    </row>
    <row r="15692" spans="1:8" x14ac:dyDescent="0.25">
      <c r="A15692" s="56">
        <v>44912</v>
      </c>
      <c r="H15692" s="59">
        <v>1</v>
      </c>
    </row>
    <row r="15693" spans="1:8" x14ac:dyDescent="0.25">
      <c r="A15693" s="56">
        <v>44913</v>
      </c>
      <c r="H15693" s="59">
        <v>1</v>
      </c>
    </row>
    <row r="15694" spans="1:8" x14ac:dyDescent="0.25">
      <c r="A15694" s="56">
        <v>44914</v>
      </c>
      <c r="H15694" s="59">
        <v>1</v>
      </c>
    </row>
    <row r="15695" spans="1:8" x14ac:dyDescent="0.25">
      <c r="A15695" s="56">
        <v>44915</v>
      </c>
      <c r="H15695" s="59">
        <v>1</v>
      </c>
    </row>
    <row r="15696" spans="1:8" x14ac:dyDescent="0.25">
      <c r="A15696" s="56">
        <v>44916</v>
      </c>
      <c r="H15696" s="59">
        <v>1</v>
      </c>
    </row>
    <row r="15697" spans="1:8" x14ac:dyDescent="0.25">
      <c r="A15697" s="56">
        <v>44917</v>
      </c>
      <c r="H15697" s="59">
        <v>1</v>
      </c>
    </row>
    <row r="15698" spans="1:8" x14ac:dyDescent="0.25">
      <c r="A15698" s="56">
        <v>44918</v>
      </c>
      <c r="H15698" s="59">
        <v>1</v>
      </c>
    </row>
    <row r="15699" spans="1:8" x14ac:dyDescent="0.25">
      <c r="A15699" s="56">
        <v>44919</v>
      </c>
      <c r="H15699" s="59">
        <v>1</v>
      </c>
    </row>
    <row r="15700" spans="1:8" x14ac:dyDescent="0.25">
      <c r="A15700" s="56">
        <v>44920</v>
      </c>
      <c r="H15700" s="59">
        <v>1</v>
      </c>
    </row>
    <row r="15701" spans="1:8" x14ac:dyDescent="0.25">
      <c r="A15701" s="56">
        <v>44921</v>
      </c>
      <c r="H15701" s="59">
        <v>1</v>
      </c>
    </row>
    <row r="15702" spans="1:8" x14ac:dyDescent="0.25">
      <c r="A15702" s="56">
        <v>44922</v>
      </c>
      <c r="H15702" s="59">
        <v>1</v>
      </c>
    </row>
    <row r="15703" spans="1:8" x14ac:dyDescent="0.25">
      <c r="A15703" s="56">
        <v>44923</v>
      </c>
      <c r="H15703" s="59">
        <v>1</v>
      </c>
    </row>
    <row r="15704" spans="1:8" x14ac:dyDescent="0.25">
      <c r="A15704" s="56">
        <v>44924</v>
      </c>
      <c r="H15704" s="59">
        <v>1</v>
      </c>
    </row>
    <row r="15705" spans="1:8" x14ac:dyDescent="0.25">
      <c r="A15705" s="56">
        <v>44925</v>
      </c>
      <c r="H15705" s="59">
        <v>1</v>
      </c>
    </row>
    <row r="15706" spans="1:8" x14ac:dyDescent="0.25">
      <c r="A15706" s="56">
        <v>44926</v>
      </c>
      <c r="H15706" s="59">
        <v>1</v>
      </c>
    </row>
    <row r="15707" spans="1:8" x14ac:dyDescent="0.25">
      <c r="A15707" s="56">
        <v>44927</v>
      </c>
      <c r="H15707" s="59">
        <v>1</v>
      </c>
    </row>
    <row r="15708" spans="1:8" x14ac:dyDescent="0.25">
      <c r="A15708" s="56">
        <v>44928</v>
      </c>
      <c r="H15708" s="59">
        <v>1</v>
      </c>
    </row>
    <row r="15709" spans="1:8" x14ac:dyDescent="0.25">
      <c r="A15709" s="56">
        <v>44929</v>
      </c>
      <c r="H15709" s="59">
        <v>1</v>
      </c>
    </row>
    <row r="15710" spans="1:8" x14ac:dyDescent="0.25">
      <c r="A15710" s="56">
        <v>44930</v>
      </c>
      <c r="H15710" s="59">
        <v>1</v>
      </c>
    </row>
    <row r="15711" spans="1:8" x14ac:dyDescent="0.25">
      <c r="A15711" s="56">
        <v>44931</v>
      </c>
      <c r="H15711" s="59">
        <v>1</v>
      </c>
    </row>
    <row r="15712" spans="1:8" x14ac:dyDescent="0.25">
      <c r="A15712" s="56">
        <v>44932</v>
      </c>
      <c r="H15712" s="59">
        <v>1</v>
      </c>
    </row>
    <row r="15713" spans="1:8" x14ac:dyDescent="0.25">
      <c r="A15713" s="56">
        <v>44933</v>
      </c>
      <c r="H15713" s="59">
        <v>1</v>
      </c>
    </row>
    <row r="15714" spans="1:8" x14ac:dyDescent="0.25">
      <c r="A15714" s="56">
        <v>44934</v>
      </c>
      <c r="H15714" s="59">
        <v>1</v>
      </c>
    </row>
    <row r="15715" spans="1:8" x14ac:dyDescent="0.25">
      <c r="A15715" s="56">
        <v>44935</v>
      </c>
      <c r="H15715" s="59">
        <v>1</v>
      </c>
    </row>
    <row r="15716" spans="1:8" x14ac:dyDescent="0.25">
      <c r="A15716" s="56">
        <v>44936</v>
      </c>
      <c r="H15716" s="59">
        <v>1</v>
      </c>
    </row>
    <row r="15717" spans="1:8" x14ac:dyDescent="0.25">
      <c r="A15717" s="56">
        <v>44937</v>
      </c>
      <c r="H15717" s="59">
        <v>1</v>
      </c>
    </row>
    <row r="15718" spans="1:8" x14ac:dyDescent="0.25">
      <c r="A15718" s="56">
        <v>44938</v>
      </c>
      <c r="H15718" s="59">
        <v>1</v>
      </c>
    </row>
    <row r="15719" spans="1:8" x14ac:dyDescent="0.25">
      <c r="A15719" s="56">
        <v>44939</v>
      </c>
      <c r="H15719" s="59">
        <v>1</v>
      </c>
    </row>
    <row r="15720" spans="1:8" x14ac:dyDescent="0.25">
      <c r="A15720" s="56">
        <v>44940</v>
      </c>
      <c r="H15720" s="59">
        <v>1</v>
      </c>
    </row>
    <row r="15721" spans="1:8" x14ac:dyDescent="0.25">
      <c r="A15721" s="56">
        <v>44941</v>
      </c>
      <c r="H15721" s="59">
        <v>1</v>
      </c>
    </row>
    <row r="15722" spans="1:8" x14ac:dyDescent="0.25">
      <c r="A15722" s="56">
        <v>44942</v>
      </c>
      <c r="H15722" s="59">
        <v>1</v>
      </c>
    </row>
    <row r="15723" spans="1:8" x14ac:dyDescent="0.25">
      <c r="A15723" s="56">
        <v>44943</v>
      </c>
      <c r="H15723" s="59">
        <v>1</v>
      </c>
    </row>
    <row r="15724" spans="1:8" x14ac:dyDescent="0.25">
      <c r="A15724" s="56">
        <v>44944</v>
      </c>
      <c r="H15724" s="59">
        <v>1</v>
      </c>
    </row>
    <row r="15725" spans="1:8" x14ac:dyDescent="0.25">
      <c r="A15725" s="56">
        <v>44945</v>
      </c>
      <c r="H15725" s="59">
        <v>1</v>
      </c>
    </row>
    <row r="15726" spans="1:8" x14ac:dyDescent="0.25">
      <c r="A15726" s="56">
        <v>44946</v>
      </c>
      <c r="H15726" s="59">
        <v>1</v>
      </c>
    </row>
    <row r="15727" spans="1:8" x14ac:dyDescent="0.25">
      <c r="A15727" s="56">
        <v>44947</v>
      </c>
      <c r="H15727" s="59">
        <v>1</v>
      </c>
    </row>
    <row r="15728" spans="1:8" x14ac:dyDescent="0.25">
      <c r="A15728" s="56">
        <v>44948</v>
      </c>
      <c r="H15728" s="59">
        <v>1</v>
      </c>
    </row>
    <row r="15729" spans="1:8" x14ac:dyDescent="0.25">
      <c r="A15729" s="56">
        <v>44949</v>
      </c>
      <c r="H15729" s="59">
        <v>1</v>
      </c>
    </row>
    <row r="15730" spans="1:8" x14ac:dyDescent="0.25">
      <c r="A15730" s="56">
        <v>44950</v>
      </c>
      <c r="H15730" s="59">
        <v>1</v>
      </c>
    </row>
    <row r="15731" spans="1:8" x14ac:dyDescent="0.25">
      <c r="A15731" s="56">
        <v>44951</v>
      </c>
      <c r="H15731" s="59">
        <v>1</v>
      </c>
    </row>
    <row r="15732" spans="1:8" x14ac:dyDescent="0.25">
      <c r="A15732" s="56">
        <v>44952</v>
      </c>
      <c r="H15732" s="59">
        <v>1</v>
      </c>
    </row>
    <row r="15733" spans="1:8" x14ac:dyDescent="0.25">
      <c r="A15733" s="56">
        <v>44953</v>
      </c>
      <c r="H15733" s="59">
        <v>1</v>
      </c>
    </row>
    <row r="15734" spans="1:8" x14ac:dyDescent="0.25">
      <c r="A15734" s="56">
        <v>44954</v>
      </c>
      <c r="H15734" s="59">
        <v>1</v>
      </c>
    </row>
    <row r="15735" spans="1:8" x14ac:dyDescent="0.25">
      <c r="A15735" s="56">
        <v>44955</v>
      </c>
      <c r="H15735" s="59">
        <v>1</v>
      </c>
    </row>
    <row r="15736" spans="1:8" x14ac:dyDescent="0.25">
      <c r="A15736" s="56">
        <v>44956</v>
      </c>
      <c r="H15736" s="59">
        <v>1</v>
      </c>
    </row>
    <row r="15737" spans="1:8" x14ac:dyDescent="0.25">
      <c r="A15737" s="56">
        <v>44957</v>
      </c>
      <c r="H15737" s="59">
        <v>1</v>
      </c>
    </row>
    <row r="15738" spans="1:8" x14ac:dyDescent="0.25">
      <c r="A15738" s="56">
        <v>44958</v>
      </c>
      <c r="H15738" s="59">
        <v>1</v>
      </c>
    </row>
    <row r="15739" spans="1:8" x14ac:dyDescent="0.25">
      <c r="A15739" s="56">
        <v>44959</v>
      </c>
      <c r="H15739" s="59">
        <v>1</v>
      </c>
    </row>
    <row r="15740" spans="1:8" x14ac:dyDescent="0.25">
      <c r="A15740" s="56">
        <v>44960</v>
      </c>
      <c r="H15740" s="59">
        <v>1</v>
      </c>
    </row>
    <row r="15741" spans="1:8" x14ac:dyDescent="0.25">
      <c r="A15741" s="56">
        <v>44961</v>
      </c>
      <c r="H15741" s="59">
        <v>1</v>
      </c>
    </row>
    <row r="15742" spans="1:8" x14ac:dyDescent="0.25">
      <c r="A15742" s="56">
        <v>44962</v>
      </c>
      <c r="H15742" s="59">
        <v>1</v>
      </c>
    </row>
    <row r="15743" spans="1:8" x14ac:dyDescent="0.25">
      <c r="A15743" s="56">
        <v>44963</v>
      </c>
      <c r="H15743" s="59">
        <v>1</v>
      </c>
    </row>
    <row r="15744" spans="1:8" x14ac:dyDescent="0.25">
      <c r="A15744" s="56">
        <v>44964</v>
      </c>
      <c r="H15744" s="59">
        <v>1</v>
      </c>
    </row>
    <row r="15745" spans="1:8" x14ac:dyDescent="0.25">
      <c r="A15745" s="56">
        <v>44965</v>
      </c>
      <c r="H15745" s="59">
        <v>1</v>
      </c>
    </row>
    <row r="15746" spans="1:8" x14ac:dyDescent="0.25">
      <c r="A15746" s="56">
        <v>44966</v>
      </c>
      <c r="H15746" s="59">
        <v>1</v>
      </c>
    </row>
    <row r="15747" spans="1:8" x14ac:dyDescent="0.25">
      <c r="A15747" s="56">
        <v>44967</v>
      </c>
      <c r="H15747" s="59">
        <v>1</v>
      </c>
    </row>
    <row r="15748" spans="1:8" x14ac:dyDescent="0.25">
      <c r="A15748" s="56">
        <v>44968</v>
      </c>
      <c r="H15748" s="59">
        <v>1</v>
      </c>
    </row>
    <row r="15749" spans="1:8" x14ac:dyDescent="0.25">
      <c r="A15749" s="56">
        <v>44969</v>
      </c>
      <c r="H15749" s="59">
        <v>1</v>
      </c>
    </row>
    <row r="15750" spans="1:8" x14ac:dyDescent="0.25">
      <c r="A15750" s="56">
        <v>44970</v>
      </c>
      <c r="H15750" s="59">
        <v>1</v>
      </c>
    </row>
    <row r="15751" spans="1:8" x14ac:dyDescent="0.25">
      <c r="A15751" s="56">
        <v>44971</v>
      </c>
      <c r="H15751" s="59">
        <v>1</v>
      </c>
    </row>
    <row r="15752" spans="1:8" x14ac:dyDescent="0.25">
      <c r="A15752" s="56">
        <v>44972</v>
      </c>
      <c r="H15752" s="59">
        <v>1</v>
      </c>
    </row>
    <row r="15753" spans="1:8" x14ac:dyDescent="0.25">
      <c r="A15753" s="56">
        <v>44973</v>
      </c>
      <c r="H15753" s="59">
        <v>1</v>
      </c>
    </row>
    <row r="15754" spans="1:8" x14ac:dyDescent="0.25">
      <c r="A15754" s="56">
        <v>44974</v>
      </c>
      <c r="H15754" s="59">
        <v>1</v>
      </c>
    </row>
    <row r="15755" spans="1:8" x14ac:dyDescent="0.25">
      <c r="A15755" s="56">
        <v>44975</v>
      </c>
      <c r="H15755" s="59">
        <v>1</v>
      </c>
    </row>
    <row r="15756" spans="1:8" x14ac:dyDescent="0.25">
      <c r="A15756" s="56">
        <v>44976</v>
      </c>
      <c r="H15756" s="59">
        <v>1</v>
      </c>
    </row>
    <row r="15757" spans="1:8" x14ac:dyDescent="0.25">
      <c r="A15757" s="56">
        <v>44977</v>
      </c>
      <c r="H15757" s="59">
        <v>1</v>
      </c>
    </row>
    <row r="15758" spans="1:8" x14ac:dyDescent="0.25">
      <c r="A15758" s="56">
        <v>44978</v>
      </c>
      <c r="H15758" s="59">
        <v>1</v>
      </c>
    </row>
    <row r="15759" spans="1:8" x14ac:dyDescent="0.25">
      <c r="A15759" s="56">
        <v>44979</v>
      </c>
      <c r="H15759" s="59">
        <v>1</v>
      </c>
    </row>
    <row r="15760" spans="1:8" x14ac:dyDescent="0.25">
      <c r="A15760" s="56">
        <v>44980</v>
      </c>
      <c r="H15760" s="59">
        <v>1</v>
      </c>
    </row>
    <row r="15761" spans="1:8" x14ac:dyDescent="0.25">
      <c r="A15761" s="56">
        <v>44981</v>
      </c>
      <c r="H15761" s="59">
        <v>1</v>
      </c>
    </row>
    <row r="15762" spans="1:8" x14ac:dyDescent="0.25">
      <c r="A15762" s="56">
        <v>44982</v>
      </c>
      <c r="H15762" s="59">
        <v>1</v>
      </c>
    </row>
    <row r="15763" spans="1:8" x14ac:dyDescent="0.25">
      <c r="A15763" s="56">
        <v>44983</v>
      </c>
      <c r="H15763" s="59">
        <v>1</v>
      </c>
    </row>
    <row r="15764" spans="1:8" x14ac:dyDescent="0.25">
      <c r="A15764" s="56">
        <v>44984</v>
      </c>
      <c r="H15764" s="59">
        <v>1</v>
      </c>
    </row>
    <row r="15765" spans="1:8" x14ac:dyDescent="0.25">
      <c r="A15765" s="56">
        <v>44985</v>
      </c>
      <c r="H15765" s="59">
        <v>1</v>
      </c>
    </row>
    <row r="15766" spans="1:8" x14ac:dyDescent="0.25">
      <c r="A15766" s="56">
        <v>44986</v>
      </c>
      <c r="H15766" s="59">
        <v>1</v>
      </c>
    </row>
    <row r="15767" spans="1:8" x14ac:dyDescent="0.25">
      <c r="A15767" s="56">
        <v>44987</v>
      </c>
      <c r="H15767" s="59">
        <v>1</v>
      </c>
    </row>
    <row r="15768" spans="1:8" x14ac:dyDescent="0.25">
      <c r="A15768" s="56">
        <v>44988</v>
      </c>
      <c r="H15768" s="59">
        <v>1</v>
      </c>
    </row>
    <row r="15769" spans="1:8" x14ac:dyDescent="0.25">
      <c r="A15769" s="56">
        <v>44989</v>
      </c>
      <c r="H15769" s="59">
        <v>1</v>
      </c>
    </row>
    <row r="15770" spans="1:8" x14ac:dyDescent="0.25">
      <c r="A15770" s="56">
        <v>44990</v>
      </c>
      <c r="H15770" s="59">
        <v>1</v>
      </c>
    </row>
    <row r="15771" spans="1:8" x14ac:dyDescent="0.25">
      <c r="A15771" s="56">
        <v>44991</v>
      </c>
      <c r="H15771" s="59">
        <v>1</v>
      </c>
    </row>
    <row r="15772" spans="1:8" x14ac:dyDescent="0.25">
      <c r="A15772" s="56">
        <v>44992</v>
      </c>
      <c r="H15772" s="59">
        <v>1</v>
      </c>
    </row>
    <row r="15773" spans="1:8" x14ac:dyDescent="0.25">
      <c r="A15773" s="56">
        <v>44993</v>
      </c>
      <c r="H15773" s="59">
        <v>1</v>
      </c>
    </row>
    <row r="15774" spans="1:8" x14ac:dyDescent="0.25">
      <c r="A15774" s="56">
        <v>44994</v>
      </c>
      <c r="H15774" s="59">
        <v>1</v>
      </c>
    </row>
    <row r="15775" spans="1:8" x14ac:dyDescent="0.25">
      <c r="A15775" s="56">
        <v>44995</v>
      </c>
      <c r="H15775" s="59">
        <v>1</v>
      </c>
    </row>
    <row r="15776" spans="1:8" x14ac:dyDescent="0.25">
      <c r="A15776" s="56">
        <v>44996</v>
      </c>
      <c r="H15776" s="59">
        <v>1</v>
      </c>
    </row>
    <row r="15777" spans="1:8" x14ac:dyDescent="0.25">
      <c r="A15777" s="56">
        <v>44997</v>
      </c>
      <c r="H15777" s="59">
        <v>1</v>
      </c>
    </row>
    <row r="15778" spans="1:8" x14ac:dyDescent="0.25">
      <c r="A15778" s="56">
        <v>44998</v>
      </c>
      <c r="H15778" s="59">
        <v>1</v>
      </c>
    </row>
    <row r="15779" spans="1:8" x14ac:dyDescent="0.25">
      <c r="A15779" s="56">
        <v>44999</v>
      </c>
      <c r="H15779" s="59">
        <v>1</v>
      </c>
    </row>
    <row r="15780" spans="1:8" x14ac:dyDescent="0.25">
      <c r="A15780" s="56">
        <v>45000</v>
      </c>
      <c r="H15780" s="59">
        <v>1</v>
      </c>
    </row>
    <row r="15781" spans="1:8" x14ac:dyDescent="0.25">
      <c r="A15781" s="56">
        <v>45001</v>
      </c>
      <c r="H15781" s="59">
        <v>1</v>
      </c>
    </row>
    <row r="15782" spans="1:8" x14ac:dyDescent="0.25">
      <c r="A15782" s="56">
        <v>45002</v>
      </c>
      <c r="H15782" s="59">
        <v>1</v>
      </c>
    </row>
    <row r="15783" spans="1:8" x14ac:dyDescent="0.25">
      <c r="A15783" s="56">
        <v>45003</v>
      </c>
      <c r="H15783" s="59">
        <v>1</v>
      </c>
    </row>
    <row r="15784" spans="1:8" x14ac:dyDescent="0.25">
      <c r="A15784" s="56">
        <v>45004</v>
      </c>
      <c r="H15784" s="59">
        <v>1</v>
      </c>
    </row>
    <row r="15785" spans="1:8" x14ac:dyDescent="0.25">
      <c r="A15785" s="56">
        <v>45005</v>
      </c>
      <c r="H15785" s="59">
        <v>1</v>
      </c>
    </row>
    <row r="15786" spans="1:8" x14ac:dyDescent="0.25">
      <c r="A15786" s="56">
        <v>45006</v>
      </c>
      <c r="H15786" s="59">
        <v>1</v>
      </c>
    </row>
    <row r="15787" spans="1:8" x14ac:dyDescent="0.25">
      <c r="A15787" s="56">
        <v>45007</v>
      </c>
      <c r="H15787" s="59">
        <v>1</v>
      </c>
    </row>
    <row r="15788" spans="1:8" x14ac:dyDescent="0.25">
      <c r="A15788" s="56">
        <v>45008</v>
      </c>
      <c r="H15788" s="59">
        <v>1</v>
      </c>
    </row>
    <row r="15789" spans="1:8" x14ac:dyDescent="0.25">
      <c r="A15789" s="56">
        <v>45009</v>
      </c>
      <c r="H15789" s="59">
        <v>1</v>
      </c>
    </row>
    <row r="15790" spans="1:8" x14ac:dyDescent="0.25">
      <c r="A15790" s="56">
        <v>45010</v>
      </c>
      <c r="H15790" s="59">
        <v>1</v>
      </c>
    </row>
    <row r="15791" spans="1:8" x14ac:dyDescent="0.25">
      <c r="A15791" s="56">
        <v>45011</v>
      </c>
      <c r="H15791" s="59">
        <v>1</v>
      </c>
    </row>
    <row r="15792" spans="1:8" x14ac:dyDescent="0.25">
      <c r="A15792" s="56">
        <v>45012</v>
      </c>
      <c r="H15792" s="59">
        <v>1</v>
      </c>
    </row>
    <row r="15793" spans="1:8" x14ac:dyDescent="0.25">
      <c r="A15793" s="56">
        <v>45013</v>
      </c>
      <c r="H15793" s="59">
        <v>1</v>
      </c>
    </row>
    <row r="15794" spans="1:8" x14ac:dyDescent="0.25">
      <c r="A15794" s="56">
        <v>45014</v>
      </c>
      <c r="H15794" s="59">
        <v>1</v>
      </c>
    </row>
    <row r="15795" spans="1:8" x14ac:dyDescent="0.25">
      <c r="A15795" s="56">
        <v>45015</v>
      </c>
      <c r="H15795" s="59">
        <v>1</v>
      </c>
    </row>
    <row r="15796" spans="1:8" x14ac:dyDescent="0.25">
      <c r="A15796" s="56">
        <v>45016</v>
      </c>
      <c r="H15796" s="59">
        <v>1</v>
      </c>
    </row>
    <row r="15797" spans="1:8" x14ac:dyDescent="0.25">
      <c r="A15797" s="56">
        <v>45017</v>
      </c>
      <c r="H15797" s="59">
        <v>1</v>
      </c>
    </row>
    <row r="15798" spans="1:8" x14ac:dyDescent="0.25">
      <c r="A15798" s="56">
        <v>45018</v>
      </c>
      <c r="H15798" s="59">
        <v>1</v>
      </c>
    </row>
    <row r="15799" spans="1:8" x14ac:dyDescent="0.25">
      <c r="A15799" s="56">
        <v>45019</v>
      </c>
      <c r="H15799" s="59">
        <v>1</v>
      </c>
    </row>
    <row r="15800" spans="1:8" x14ac:dyDescent="0.25">
      <c r="A15800" s="56">
        <v>45020</v>
      </c>
      <c r="H15800" s="59">
        <v>1</v>
      </c>
    </row>
    <row r="15801" spans="1:8" x14ac:dyDescent="0.25">
      <c r="A15801" s="56">
        <v>45021</v>
      </c>
      <c r="H15801" s="59">
        <v>1</v>
      </c>
    </row>
    <row r="15802" spans="1:8" x14ac:dyDescent="0.25">
      <c r="A15802" s="56">
        <v>45022</v>
      </c>
      <c r="H15802" s="59">
        <v>1</v>
      </c>
    </row>
    <row r="15803" spans="1:8" x14ac:dyDescent="0.25">
      <c r="A15803" s="56">
        <v>45023</v>
      </c>
      <c r="H15803" s="59">
        <v>1</v>
      </c>
    </row>
    <row r="15804" spans="1:8" x14ac:dyDescent="0.25">
      <c r="A15804" s="56">
        <v>45024</v>
      </c>
      <c r="H15804" s="59">
        <v>1</v>
      </c>
    </row>
    <row r="15805" spans="1:8" x14ac:dyDescent="0.25">
      <c r="A15805" s="56">
        <v>45025</v>
      </c>
      <c r="H15805" s="59">
        <v>1</v>
      </c>
    </row>
    <row r="15806" spans="1:8" x14ac:dyDescent="0.25">
      <c r="A15806" s="56">
        <v>45026</v>
      </c>
      <c r="H15806" s="59">
        <v>1</v>
      </c>
    </row>
    <row r="15807" spans="1:8" x14ac:dyDescent="0.25">
      <c r="A15807" s="56">
        <v>45027</v>
      </c>
      <c r="H15807" s="59">
        <v>1</v>
      </c>
    </row>
    <row r="15808" spans="1:8" x14ac:dyDescent="0.25">
      <c r="A15808" s="56">
        <v>45028</v>
      </c>
      <c r="H15808" s="59">
        <v>1</v>
      </c>
    </row>
    <row r="15809" spans="1:8" x14ac:dyDescent="0.25">
      <c r="A15809" s="56">
        <v>45029</v>
      </c>
      <c r="H15809" s="59">
        <v>1</v>
      </c>
    </row>
    <row r="15810" spans="1:8" x14ac:dyDescent="0.25">
      <c r="A15810" s="56">
        <v>45030</v>
      </c>
      <c r="H15810" s="59">
        <v>1</v>
      </c>
    </row>
    <row r="15811" spans="1:8" x14ac:dyDescent="0.25">
      <c r="A15811" s="56">
        <v>45031</v>
      </c>
      <c r="H15811" s="59">
        <v>1</v>
      </c>
    </row>
    <row r="15812" spans="1:8" x14ac:dyDescent="0.25">
      <c r="A15812" s="56">
        <v>45032</v>
      </c>
      <c r="H15812" s="59">
        <v>1</v>
      </c>
    </row>
    <row r="15813" spans="1:8" x14ac:dyDescent="0.25">
      <c r="A15813" s="56">
        <v>45033</v>
      </c>
      <c r="H15813" s="59">
        <v>1</v>
      </c>
    </row>
    <row r="15814" spans="1:8" x14ac:dyDescent="0.25">
      <c r="A15814" s="56">
        <v>45034</v>
      </c>
      <c r="H15814" s="59">
        <v>1</v>
      </c>
    </row>
    <row r="15815" spans="1:8" x14ac:dyDescent="0.25">
      <c r="A15815" s="56">
        <v>45035</v>
      </c>
      <c r="H15815" s="59">
        <v>1</v>
      </c>
    </row>
    <row r="15816" spans="1:8" x14ac:dyDescent="0.25">
      <c r="A15816" s="56">
        <v>45036</v>
      </c>
      <c r="H15816" s="59">
        <v>1</v>
      </c>
    </row>
    <row r="15817" spans="1:8" x14ac:dyDescent="0.25">
      <c r="A15817" s="56">
        <v>45037</v>
      </c>
      <c r="H15817" s="59">
        <v>1</v>
      </c>
    </row>
    <row r="15818" spans="1:8" x14ac:dyDescent="0.25">
      <c r="A15818" s="56">
        <v>45038</v>
      </c>
      <c r="H15818" s="59">
        <v>1</v>
      </c>
    </row>
    <row r="15819" spans="1:8" x14ac:dyDescent="0.25">
      <c r="A15819" s="56">
        <v>45039</v>
      </c>
      <c r="H15819" s="59">
        <v>1</v>
      </c>
    </row>
    <row r="15820" spans="1:8" x14ac:dyDescent="0.25">
      <c r="A15820" s="56">
        <v>45040</v>
      </c>
      <c r="H15820" s="59">
        <v>1</v>
      </c>
    </row>
    <row r="15821" spans="1:8" x14ac:dyDescent="0.25">
      <c r="A15821" s="56">
        <v>45041</v>
      </c>
      <c r="H15821" s="59">
        <v>1</v>
      </c>
    </row>
    <row r="15822" spans="1:8" x14ac:dyDescent="0.25">
      <c r="A15822" s="56">
        <v>45042</v>
      </c>
      <c r="H15822" s="59">
        <v>1</v>
      </c>
    </row>
    <row r="15823" spans="1:8" x14ac:dyDescent="0.25">
      <c r="A15823" s="56">
        <v>45043</v>
      </c>
      <c r="H15823" s="59">
        <v>1</v>
      </c>
    </row>
    <row r="15824" spans="1:8" x14ac:dyDescent="0.25">
      <c r="A15824" s="56">
        <v>45044</v>
      </c>
      <c r="H15824" s="59">
        <v>1</v>
      </c>
    </row>
    <row r="15825" spans="1:8" x14ac:dyDescent="0.25">
      <c r="A15825" s="56">
        <v>45045</v>
      </c>
      <c r="H15825" s="59">
        <v>1</v>
      </c>
    </row>
    <row r="15826" spans="1:8" x14ac:dyDescent="0.25">
      <c r="A15826" s="56">
        <v>45046</v>
      </c>
      <c r="H15826" s="59">
        <v>1</v>
      </c>
    </row>
    <row r="15827" spans="1:8" x14ac:dyDescent="0.25">
      <c r="A15827" s="56">
        <v>45047</v>
      </c>
      <c r="H15827" s="59">
        <v>1</v>
      </c>
    </row>
    <row r="15828" spans="1:8" x14ac:dyDescent="0.25">
      <c r="A15828" s="56">
        <v>45048</v>
      </c>
      <c r="H15828" s="59">
        <v>1</v>
      </c>
    </row>
    <row r="15829" spans="1:8" x14ac:dyDescent="0.25">
      <c r="A15829" s="56">
        <v>45049</v>
      </c>
      <c r="H15829" s="59">
        <v>1</v>
      </c>
    </row>
    <row r="15830" spans="1:8" x14ac:dyDescent="0.25">
      <c r="A15830" s="56">
        <v>45050</v>
      </c>
      <c r="H15830" s="59">
        <v>1</v>
      </c>
    </row>
    <row r="15831" spans="1:8" x14ac:dyDescent="0.25">
      <c r="A15831" s="56">
        <v>45051</v>
      </c>
      <c r="H15831" s="59">
        <v>1</v>
      </c>
    </row>
    <row r="15832" spans="1:8" x14ac:dyDescent="0.25">
      <c r="A15832" s="56">
        <v>45052</v>
      </c>
      <c r="H15832" s="59">
        <v>1</v>
      </c>
    </row>
    <row r="15833" spans="1:8" x14ac:dyDescent="0.25">
      <c r="A15833" s="56">
        <v>45053</v>
      </c>
      <c r="H15833" s="59">
        <v>1</v>
      </c>
    </row>
    <row r="15834" spans="1:8" x14ac:dyDescent="0.25">
      <c r="A15834" s="56">
        <v>45054</v>
      </c>
      <c r="H15834" s="59">
        <v>1</v>
      </c>
    </row>
    <row r="15835" spans="1:8" x14ac:dyDescent="0.25">
      <c r="A15835" s="56">
        <v>45055</v>
      </c>
      <c r="H15835" s="59">
        <v>1</v>
      </c>
    </row>
    <row r="15836" spans="1:8" x14ac:dyDescent="0.25">
      <c r="A15836" s="56">
        <v>45056</v>
      </c>
      <c r="H15836" s="59">
        <v>1</v>
      </c>
    </row>
    <row r="15837" spans="1:8" x14ac:dyDescent="0.25">
      <c r="A15837" s="56">
        <v>45057</v>
      </c>
      <c r="H15837" s="59">
        <v>1</v>
      </c>
    </row>
    <row r="15838" spans="1:8" x14ac:dyDescent="0.25">
      <c r="A15838" s="56">
        <v>45058</v>
      </c>
      <c r="H15838" s="59">
        <v>1</v>
      </c>
    </row>
    <row r="15839" spans="1:8" x14ac:dyDescent="0.25">
      <c r="A15839" s="56">
        <v>45059</v>
      </c>
      <c r="H15839" s="59">
        <v>1</v>
      </c>
    </row>
    <row r="15840" spans="1:8" x14ac:dyDescent="0.25">
      <c r="A15840" s="56">
        <v>45060</v>
      </c>
      <c r="H15840" s="59">
        <v>1</v>
      </c>
    </row>
    <row r="15841" spans="1:8" x14ac:dyDescent="0.25">
      <c r="A15841" s="56">
        <v>45061</v>
      </c>
      <c r="H15841" s="59">
        <v>1</v>
      </c>
    </row>
    <row r="15842" spans="1:8" x14ac:dyDescent="0.25">
      <c r="A15842" s="56">
        <v>45062</v>
      </c>
      <c r="H15842" s="59">
        <v>1</v>
      </c>
    </row>
    <row r="15843" spans="1:8" x14ac:dyDescent="0.25">
      <c r="A15843" s="56">
        <v>45063</v>
      </c>
      <c r="H15843" s="59">
        <v>1</v>
      </c>
    </row>
    <row r="15844" spans="1:8" x14ac:dyDescent="0.25">
      <c r="A15844" s="56">
        <v>45064</v>
      </c>
      <c r="H15844" s="59">
        <v>1</v>
      </c>
    </row>
    <row r="15845" spans="1:8" x14ac:dyDescent="0.25">
      <c r="A15845" s="56">
        <v>45065</v>
      </c>
      <c r="H15845" s="59">
        <v>1</v>
      </c>
    </row>
    <row r="15846" spans="1:8" x14ac:dyDescent="0.25">
      <c r="A15846" s="56">
        <v>45066</v>
      </c>
      <c r="H15846" s="59">
        <v>1</v>
      </c>
    </row>
    <row r="15847" spans="1:8" x14ac:dyDescent="0.25">
      <c r="A15847" s="56">
        <v>45067</v>
      </c>
      <c r="H15847" s="59">
        <v>1</v>
      </c>
    </row>
    <row r="15848" spans="1:8" x14ac:dyDescent="0.25">
      <c r="A15848" s="56">
        <v>45068</v>
      </c>
      <c r="H15848" s="59">
        <v>1</v>
      </c>
    </row>
    <row r="15849" spans="1:8" x14ac:dyDescent="0.25">
      <c r="A15849" s="56">
        <v>45069</v>
      </c>
      <c r="H15849" s="59">
        <v>1</v>
      </c>
    </row>
    <row r="15850" spans="1:8" x14ac:dyDescent="0.25">
      <c r="A15850" s="56">
        <v>45070</v>
      </c>
      <c r="H15850" s="59">
        <v>1</v>
      </c>
    </row>
    <row r="15851" spans="1:8" x14ac:dyDescent="0.25">
      <c r="A15851" s="56">
        <v>45071</v>
      </c>
      <c r="H15851" s="59">
        <v>1</v>
      </c>
    </row>
    <row r="15852" spans="1:8" x14ac:dyDescent="0.25">
      <c r="A15852" s="56">
        <v>45072</v>
      </c>
      <c r="H15852" s="59">
        <v>1</v>
      </c>
    </row>
    <row r="15853" spans="1:8" x14ac:dyDescent="0.25">
      <c r="A15853" s="56">
        <v>45073</v>
      </c>
      <c r="H15853" s="59">
        <v>1</v>
      </c>
    </row>
    <row r="15854" spans="1:8" x14ac:dyDescent="0.25">
      <c r="A15854" s="56">
        <v>45074</v>
      </c>
      <c r="H15854" s="59">
        <v>1</v>
      </c>
    </row>
    <row r="15855" spans="1:8" x14ac:dyDescent="0.25">
      <c r="A15855" s="56">
        <v>45075</v>
      </c>
      <c r="H15855" s="59">
        <v>1</v>
      </c>
    </row>
    <row r="15856" spans="1:8" x14ac:dyDescent="0.25">
      <c r="A15856" s="56">
        <v>45076</v>
      </c>
      <c r="H15856" s="59">
        <v>1</v>
      </c>
    </row>
    <row r="15857" spans="1:8" x14ac:dyDescent="0.25">
      <c r="A15857" s="56">
        <v>45077</v>
      </c>
      <c r="H15857" s="59">
        <v>1</v>
      </c>
    </row>
    <row r="15858" spans="1:8" x14ac:dyDescent="0.25">
      <c r="A15858" s="56">
        <v>45078</v>
      </c>
      <c r="H15858" s="59">
        <v>1</v>
      </c>
    </row>
    <row r="15859" spans="1:8" x14ac:dyDescent="0.25">
      <c r="A15859" s="56">
        <v>45079</v>
      </c>
      <c r="H15859" s="59">
        <v>1</v>
      </c>
    </row>
    <row r="15860" spans="1:8" x14ac:dyDescent="0.25">
      <c r="A15860" s="56">
        <v>45080</v>
      </c>
      <c r="H15860" s="59">
        <v>1</v>
      </c>
    </row>
    <row r="15861" spans="1:8" x14ac:dyDescent="0.25">
      <c r="A15861" s="56">
        <v>45081</v>
      </c>
      <c r="H15861" s="59">
        <v>1</v>
      </c>
    </row>
    <row r="15862" spans="1:8" x14ac:dyDescent="0.25">
      <c r="A15862" s="56">
        <v>45082</v>
      </c>
      <c r="H15862" s="59">
        <v>1</v>
      </c>
    </row>
    <row r="15863" spans="1:8" x14ac:dyDescent="0.25">
      <c r="A15863" s="56">
        <v>45083</v>
      </c>
      <c r="H15863" s="59">
        <v>1</v>
      </c>
    </row>
    <row r="15864" spans="1:8" x14ac:dyDescent="0.25">
      <c r="A15864" s="56">
        <v>45084</v>
      </c>
      <c r="H15864" s="59">
        <v>1</v>
      </c>
    </row>
    <row r="15865" spans="1:8" x14ac:dyDescent="0.25">
      <c r="A15865" s="56">
        <v>45085</v>
      </c>
      <c r="H15865" s="59">
        <v>1</v>
      </c>
    </row>
    <row r="15866" spans="1:8" x14ac:dyDescent="0.25">
      <c r="A15866" s="56">
        <v>45086</v>
      </c>
      <c r="H15866" s="59">
        <v>1</v>
      </c>
    </row>
    <row r="15867" spans="1:8" x14ac:dyDescent="0.25">
      <c r="A15867" s="56">
        <v>45087</v>
      </c>
      <c r="H15867" s="59">
        <v>1</v>
      </c>
    </row>
    <row r="15868" spans="1:8" x14ac:dyDescent="0.25">
      <c r="A15868" s="56">
        <v>45088</v>
      </c>
      <c r="H15868" s="59">
        <v>1</v>
      </c>
    </row>
    <row r="15869" spans="1:8" x14ac:dyDescent="0.25">
      <c r="A15869" s="56">
        <v>45089</v>
      </c>
      <c r="H15869" s="59">
        <v>1</v>
      </c>
    </row>
    <row r="15870" spans="1:8" x14ac:dyDescent="0.25">
      <c r="A15870" s="56">
        <v>45090</v>
      </c>
      <c r="H15870" s="59">
        <v>1</v>
      </c>
    </row>
    <row r="15871" spans="1:8" x14ac:dyDescent="0.25">
      <c r="A15871" s="56">
        <v>45091</v>
      </c>
      <c r="H15871" s="59">
        <v>1</v>
      </c>
    </row>
    <row r="15872" spans="1:8" x14ac:dyDescent="0.25">
      <c r="A15872" s="56">
        <v>45092</v>
      </c>
      <c r="H15872" s="59">
        <v>1</v>
      </c>
    </row>
    <row r="15873" spans="1:8" x14ac:dyDescent="0.25">
      <c r="A15873" s="56">
        <v>45093</v>
      </c>
      <c r="H15873" s="59">
        <v>1</v>
      </c>
    </row>
    <row r="15874" spans="1:8" x14ac:dyDescent="0.25">
      <c r="A15874" s="56">
        <v>45094</v>
      </c>
      <c r="H15874" s="59">
        <v>1</v>
      </c>
    </row>
    <row r="15875" spans="1:8" x14ac:dyDescent="0.25">
      <c r="A15875" s="56">
        <v>45095</v>
      </c>
      <c r="H15875" s="59">
        <v>1</v>
      </c>
    </row>
    <row r="15876" spans="1:8" x14ac:dyDescent="0.25">
      <c r="A15876" s="56">
        <v>45096</v>
      </c>
      <c r="H15876" s="59">
        <v>1</v>
      </c>
    </row>
    <row r="15877" spans="1:8" x14ac:dyDescent="0.25">
      <c r="A15877" s="56">
        <v>45097</v>
      </c>
      <c r="H15877" s="59">
        <v>1</v>
      </c>
    </row>
    <row r="15878" spans="1:8" x14ac:dyDescent="0.25">
      <c r="A15878" s="56">
        <v>45098</v>
      </c>
      <c r="H15878" s="59">
        <v>1</v>
      </c>
    </row>
    <row r="15879" spans="1:8" x14ac:dyDescent="0.25">
      <c r="A15879" s="56">
        <v>45099</v>
      </c>
      <c r="H15879" s="59">
        <v>1</v>
      </c>
    </row>
    <row r="15880" spans="1:8" x14ac:dyDescent="0.25">
      <c r="A15880" s="56">
        <v>45100</v>
      </c>
      <c r="H15880" s="59">
        <v>1</v>
      </c>
    </row>
    <row r="15881" spans="1:8" x14ac:dyDescent="0.25">
      <c r="A15881" s="56">
        <v>45101</v>
      </c>
      <c r="H15881" s="59">
        <v>1</v>
      </c>
    </row>
    <row r="15882" spans="1:8" x14ac:dyDescent="0.25">
      <c r="A15882" s="56">
        <v>45102</v>
      </c>
      <c r="H15882" s="59">
        <v>1</v>
      </c>
    </row>
    <row r="15883" spans="1:8" x14ac:dyDescent="0.25">
      <c r="A15883" s="56">
        <v>45103</v>
      </c>
      <c r="H15883" s="59">
        <v>1</v>
      </c>
    </row>
    <row r="15884" spans="1:8" x14ac:dyDescent="0.25">
      <c r="A15884" s="56">
        <v>45104</v>
      </c>
      <c r="H15884" s="59">
        <v>1</v>
      </c>
    </row>
    <row r="15885" spans="1:8" x14ac:dyDescent="0.25">
      <c r="A15885" s="56">
        <v>45105</v>
      </c>
      <c r="H15885" s="59">
        <v>1</v>
      </c>
    </row>
    <row r="15886" spans="1:8" x14ac:dyDescent="0.25">
      <c r="A15886" s="56">
        <v>45106</v>
      </c>
      <c r="H15886" s="59">
        <v>1</v>
      </c>
    </row>
    <row r="15887" spans="1:8" x14ac:dyDescent="0.25">
      <c r="A15887" s="56">
        <v>45107</v>
      </c>
      <c r="H15887" s="59">
        <v>1</v>
      </c>
    </row>
    <row r="15888" spans="1:8" x14ac:dyDescent="0.25">
      <c r="A15888" s="56">
        <v>45108</v>
      </c>
      <c r="H15888" s="59">
        <v>1</v>
      </c>
    </row>
    <row r="15889" spans="1:8" x14ac:dyDescent="0.25">
      <c r="A15889" s="56">
        <v>45109</v>
      </c>
      <c r="H15889" s="59">
        <v>1</v>
      </c>
    </row>
    <row r="15890" spans="1:8" x14ac:dyDescent="0.25">
      <c r="A15890" s="56">
        <v>45110</v>
      </c>
      <c r="H15890" s="59">
        <v>1</v>
      </c>
    </row>
    <row r="15891" spans="1:8" x14ac:dyDescent="0.25">
      <c r="A15891" s="56">
        <v>45111</v>
      </c>
      <c r="H15891" s="59">
        <v>1</v>
      </c>
    </row>
    <row r="15892" spans="1:8" x14ac:dyDescent="0.25">
      <c r="A15892" s="56">
        <v>45112</v>
      </c>
      <c r="H15892" s="59">
        <v>1</v>
      </c>
    </row>
    <row r="15893" spans="1:8" x14ac:dyDescent="0.25">
      <c r="A15893" s="56">
        <v>45113</v>
      </c>
      <c r="H15893" s="59">
        <v>1</v>
      </c>
    </row>
    <row r="15894" spans="1:8" x14ac:dyDescent="0.25">
      <c r="A15894" s="56">
        <v>45114</v>
      </c>
      <c r="H15894" s="59">
        <v>1</v>
      </c>
    </row>
    <row r="15895" spans="1:8" x14ac:dyDescent="0.25">
      <c r="A15895" s="56">
        <v>45115</v>
      </c>
      <c r="H15895" s="59">
        <v>1</v>
      </c>
    </row>
    <row r="15896" spans="1:8" x14ac:dyDescent="0.25">
      <c r="A15896" s="56">
        <v>45116</v>
      </c>
      <c r="H15896" s="59">
        <v>1</v>
      </c>
    </row>
    <row r="15897" spans="1:8" x14ac:dyDescent="0.25">
      <c r="A15897" s="56">
        <v>45117</v>
      </c>
      <c r="H15897" s="59">
        <v>1</v>
      </c>
    </row>
    <row r="15898" spans="1:8" x14ac:dyDescent="0.25">
      <c r="A15898" s="56">
        <v>45118</v>
      </c>
      <c r="H15898" s="59">
        <v>1</v>
      </c>
    </row>
    <row r="15899" spans="1:8" x14ac:dyDescent="0.25">
      <c r="A15899" s="56">
        <v>45119</v>
      </c>
      <c r="H15899" s="59">
        <v>1</v>
      </c>
    </row>
    <row r="15900" spans="1:8" x14ac:dyDescent="0.25">
      <c r="A15900" s="56">
        <v>45120</v>
      </c>
      <c r="H15900" s="59">
        <v>1</v>
      </c>
    </row>
    <row r="15901" spans="1:8" x14ac:dyDescent="0.25">
      <c r="A15901" s="56">
        <v>45121</v>
      </c>
      <c r="H15901" s="59">
        <v>1</v>
      </c>
    </row>
    <row r="15902" spans="1:8" x14ac:dyDescent="0.25">
      <c r="A15902" s="56">
        <v>45122</v>
      </c>
      <c r="H15902" s="59">
        <v>1</v>
      </c>
    </row>
    <row r="15903" spans="1:8" x14ac:dyDescent="0.25">
      <c r="A15903" s="56">
        <v>45123</v>
      </c>
      <c r="H15903" s="59">
        <v>1</v>
      </c>
    </row>
    <row r="15904" spans="1:8" x14ac:dyDescent="0.25">
      <c r="A15904" s="56">
        <v>45124</v>
      </c>
      <c r="H15904" s="59">
        <v>1</v>
      </c>
    </row>
    <row r="15905" spans="1:8" x14ac:dyDescent="0.25">
      <c r="A15905" s="56">
        <v>45125</v>
      </c>
      <c r="H15905" s="59">
        <v>1</v>
      </c>
    </row>
    <row r="15906" spans="1:8" x14ac:dyDescent="0.25">
      <c r="A15906" s="56">
        <v>45126</v>
      </c>
      <c r="H15906" s="59">
        <v>1</v>
      </c>
    </row>
    <row r="15907" spans="1:8" x14ac:dyDescent="0.25">
      <c r="A15907" s="56">
        <v>45127</v>
      </c>
      <c r="H15907" s="59">
        <v>1</v>
      </c>
    </row>
    <row r="15908" spans="1:8" x14ac:dyDescent="0.25">
      <c r="A15908" s="56">
        <v>45128</v>
      </c>
      <c r="H15908" s="59">
        <v>1</v>
      </c>
    </row>
    <row r="15909" spans="1:8" x14ac:dyDescent="0.25">
      <c r="A15909" s="56">
        <v>45129</v>
      </c>
      <c r="H15909" s="59">
        <v>1</v>
      </c>
    </row>
    <row r="15910" spans="1:8" x14ac:dyDescent="0.25">
      <c r="A15910" s="56">
        <v>45130</v>
      </c>
      <c r="H15910" s="59">
        <v>1</v>
      </c>
    </row>
    <row r="15911" spans="1:8" x14ac:dyDescent="0.25">
      <c r="A15911" s="56">
        <v>45131</v>
      </c>
      <c r="H15911" s="59">
        <v>1</v>
      </c>
    </row>
    <row r="15912" spans="1:8" x14ac:dyDescent="0.25">
      <c r="A15912" s="56">
        <v>45132</v>
      </c>
      <c r="H15912" s="59">
        <v>1</v>
      </c>
    </row>
    <row r="15913" spans="1:8" x14ac:dyDescent="0.25">
      <c r="A15913" s="56">
        <v>45133</v>
      </c>
      <c r="H15913" s="59">
        <v>1</v>
      </c>
    </row>
    <row r="15914" spans="1:8" x14ac:dyDescent="0.25">
      <c r="A15914" s="56">
        <v>45134</v>
      </c>
      <c r="H15914" s="59">
        <v>1</v>
      </c>
    </row>
    <row r="15915" spans="1:8" x14ac:dyDescent="0.25">
      <c r="A15915" s="56">
        <v>45135</v>
      </c>
      <c r="H15915" s="59">
        <v>1</v>
      </c>
    </row>
    <row r="15916" spans="1:8" x14ac:dyDescent="0.25">
      <c r="A15916" s="56">
        <v>45136</v>
      </c>
      <c r="H15916" s="59">
        <v>1</v>
      </c>
    </row>
    <row r="15917" spans="1:8" x14ac:dyDescent="0.25">
      <c r="A15917" s="56">
        <v>45137</v>
      </c>
      <c r="H15917" s="59">
        <v>1</v>
      </c>
    </row>
    <row r="15918" spans="1:8" x14ac:dyDescent="0.25">
      <c r="A15918" s="56">
        <v>45138</v>
      </c>
      <c r="H15918" s="59">
        <v>1</v>
      </c>
    </row>
    <row r="15919" spans="1:8" x14ac:dyDescent="0.25">
      <c r="A15919" s="56">
        <v>45139</v>
      </c>
      <c r="H15919" s="59">
        <v>1</v>
      </c>
    </row>
    <row r="15920" spans="1:8" x14ac:dyDescent="0.25">
      <c r="A15920" s="56">
        <v>45140</v>
      </c>
      <c r="H15920" s="59">
        <v>1</v>
      </c>
    </row>
    <row r="15921" spans="1:8" x14ac:dyDescent="0.25">
      <c r="A15921" s="56">
        <v>45141</v>
      </c>
      <c r="H15921" s="59">
        <v>1</v>
      </c>
    </row>
    <row r="15922" spans="1:8" x14ac:dyDescent="0.25">
      <c r="A15922" s="56">
        <v>45142</v>
      </c>
      <c r="H15922" s="59">
        <v>1</v>
      </c>
    </row>
    <row r="15923" spans="1:8" x14ac:dyDescent="0.25">
      <c r="A15923" s="56">
        <v>45143</v>
      </c>
      <c r="H15923" s="59">
        <v>1</v>
      </c>
    </row>
    <row r="15924" spans="1:8" x14ac:dyDescent="0.25">
      <c r="A15924" s="56">
        <v>45144</v>
      </c>
      <c r="H15924" s="59">
        <v>1</v>
      </c>
    </row>
    <row r="15925" spans="1:8" x14ac:dyDescent="0.25">
      <c r="A15925" s="56">
        <v>45145</v>
      </c>
      <c r="H15925" s="59">
        <v>1</v>
      </c>
    </row>
    <row r="15926" spans="1:8" x14ac:dyDescent="0.25">
      <c r="A15926" s="56">
        <v>45146</v>
      </c>
      <c r="H15926" s="59">
        <v>1</v>
      </c>
    </row>
    <row r="15927" spans="1:8" x14ac:dyDescent="0.25">
      <c r="A15927" s="56">
        <v>45147</v>
      </c>
      <c r="H15927" s="59">
        <v>1</v>
      </c>
    </row>
    <row r="15928" spans="1:8" x14ac:dyDescent="0.25">
      <c r="A15928" s="56">
        <v>45148</v>
      </c>
      <c r="H15928" s="59">
        <v>1</v>
      </c>
    </row>
    <row r="15929" spans="1:8" x14ac:dyDescent="0.25">
      <c r="A15929" s="56">
        <v>45149</v>
      </c>
      <c r="H15929" s="59">
        <v>1</v>
      </c>
    </row>
    <row r="15930" spans="1:8" x14ac:dyDescent="0.25">
      <c r="A15930" s="56">
        <v>45150</v>
      </c>
      <c r="H15930" s="59">
        <v>1</v>
      </c>
    </row>
    <row r="15931" spans="1:8" x14ac:dyDescent="0.25">
      <c r="A15931" s="56">
        <v>45151</v>
      </c>
      <c r="H15931" s="59">
        <v>1</v>
      </c>
    </row>
    <row r="15932" spans="1:8" x14ac:dyDescent="0.25">
      <c r="A15932" s="56">
        <v>45152</v>
      </c>
      <c r="H15932" s="59">
        <v>1</v>
      </c>
    </row>
    <row r="15933" spans="1:8" x14ac:dyDescent="0.25">
      <c r="A15933" s="56">
        <v>45153</v>
      </c>
      <c r="H15933" s="59">
        <v>1</v>
      </c>
    </row>
    <row r="15934" spans="1:8" x14ac:dyDescent="0.25">
      <c r="A15934" s="56">
        <v>45154</v>
      </c>
      <c r="H15934" s="59">
        <v>1</v>
      </c>
    </row>
    <row r="15935" spans="1:8" x14ac:dyDescent="0.25">
      <c r="A15935" s="56">
        <v>45155</v>
      </c>
      <c r="H15935" s="59">
        <v>1</v>
      </c>
    </row>
    <row r="15936" spans="1:8" x14ac:dyDescent="0.25">
      <c r="A15936" s="56">
        <v>45156</v>
      </c>
      <c r="H15936" s="59">
        <v>1</v>
      </c>
    </row>
    <row r="15937" spans="1:8" x14ac:dyDescent="0.25">
      <c r="A15937" s="56">
        <v>45157</v>
      </c>
      <c r="H15937" s="59">
        <v>1</v>
      </c>
    </row>
    <row r="15938" spans="1:8" x14ac:dyDescent="0.25">
      <c r="A15938" s="56">
        <v>45158</v>
      </c>
      <c r="H15938" s="59">
        <v>1</v>
      </c>
    </row>
    <row r="15939" spans="1:8" x14ac:dyDescent="0.25">
      <c r="A15939" s="56">
        <v>45159</v>
      </c>
      <c r="H15939" s="59">
        <v>1</v>
      </c>
    </row>
    <row r="15940" spans="1:8" x14ac:dyDescent="0.25">
      <c r="A15940" s="56">
        <v>45160</v>
      </c>
      <c r="H15940" s="59">
        <v>1</v>
      </c>
    </row>
    <row r="15941" spans="1:8" x14ac:dyDescent="0.25">
      <c r="A15941" s="56">
        <v>45161</v>
      </c>
      <c r="H15941" s="59">
        <v>1</v>
      </c>
    </row>
    <row r="15942" spans="1:8" x14ac:dyDescent="0.25">
      <c r="A15942" s="56">
        <v>45162</v>
      </c>
      <c r="H15942" s="59">
        <v>1</v>
      </c>
    </row>
    <row r="15943" spans="1:8" x14ac:dyDescent="0.25">
      <c r="A15943" s="56">
        <v>45163</v>
      </c>
      <c r="H15943" s="59">
        <v>1</v>
      </c>
    </row>
    <row r="15944" spans="1:8" x14ac:dyDescent="0.25">
      <c r="A15944" s="56">
        <v>45164</v>
      </c>
      <c r="H15944" s="59">
        <v>1</v>
      </c>
    </row>
    <row r="15945" spans="1:8" x14ac:dyDescent="0.25">
      <c r="A15945" s="56">
        <v>45165</v>
      </c>
      <c r="H15945" s="59">
        <v>1</v>
      </c>
    </row>
    <row r="15946" spans="1:8" x14ac:dyDescent="0.25">
      <c r="A15946" s="56">
        <v>45166</v>
      </c>
      <c r="H15946" s="59">
        <v>1</v>
      </c>
    </row>
    <row r="15947" spans="1:8" x14ac:dyDescent="0.25">
      <c r="A15947" s="56">
        <v>45167</v>
      </c>
      <c r="H15947" s="59">
        <v>1</v>
      </c>
    </row>
    <row r="15948" spans="1:8" x14ac:dyDescent="0.25">
      <c r="A15948" s="56">
        <v>45168</v>
      </c>
      <c r="H15948" s="59">
        <v>1</v>
      </c>
    </row>
    <row r="15949" spans="1:8" x14ac:dyDescent="0.25">
      <c r="A15949" s="56">
        <v>45169</v>
      </c>
      <c r="H15949" s="59">
        <v>1</v>
      </c>
    </row>
    <row r="15950" spans="1:8" x14ac:dyDescent="0.25">
      <c r="A15950" s="56">
        <v>45170</v>
      </c>
      <c r="H15950" s="59">
        <v>1</v>
      </c>
    </row>
    <row r="15951" spans="1:8" x14ac:dyDescent="0.25">
      <c r="A15951" s="56">
        <v>45171</v>
      </c>
      <c r="H15951" s="59">
        <v>1</v>
      </c>
    </row>
    <row r="15952" spans="1:8" x14ac:dyDescent="0.25">
      <c r="A15952" s="56">
        <v>45172</v>
      </c>
      <c r="H15952" s="59">
        <v>1</v>
      </c>
    </row>
    <row r="15953" spans="1:8" x14ac:dyDescent="0.25">
      <c r="A15953" s="56">
        <v>45173</v>
      </c>
      <c r="H15953" s="59">
        <v>1</v>
      </c>
    </row>
    <row r="15954" spans="1:8" x14ac:dyDescent="0.25">
      <c r="A15954" s="56">
        <v>45174</v>
      </c>
      <c r="H15954" s="59">
        <v>1</v>
      </c>
    </row>
    <row r="15955" spans="1:8" x14ac:dyDescent="0.25">
      <c r="A15955" s="56">
        <v>45175</v>
      </c>
      <c r="H15955" s="59">
        <v>1</v>
      </c>
    </row>
    <row r="15956" spans="1:8" x14ac:dyDescent="0.25">
      <c r="A15956" s="56">
        <v>45176</v>
      </c>
      <c r="H15956" s="59">
        <v>1</v>
      </c>
    </row>
    <row r="15957" spans="1:8" x14ac:dyDescent="0.25">
      <c r="A15957" s="56">
        <v>45177</v>
      </c>
      <c r="H15957" s="59">
        <v>1</v>
      </c>
    </row>
    <row r="15958" spans="1:8" x14ac:dyDescent="0.25">
      <c r="A15958" s="56">
        <v>45178</v>
      </c>
      <c r="H15958" s="59">
        <v>1</v>
      </c>
    </row>
    <row r="15959" spans="1:8" x14ac:dyDescent="0.25">
      <c r="A15959" s="56">
        <v>45179</v>
      </c>
      <c r="H15959" s="59">
        <v>1</v>
      </c>
    </row>
    <row r="15960" spans="1:8" x14ac:dyDescent="0.25">
      <c r="A15960" s="56">
        <v>45180</v>
      </c>
      <c r="H15960" s="59">
        <v>1</v>
      </c>
    </row>
    <row r="15961" spans="1:8" x14ac:dyDescent="0.25">
      <c r="A15961" s="56">
        <v>45181</v>
      </c>
      <c r="H15961" s="59">
        <v>1</v>
      </c>
    </row>
    <row r="15962" spans="1:8" x14ac:dyDescent="0.25">
      <c r="A15962" s="56">
        <v>45182</v>
      </c>
      <c r="H15962" s="59">
        <v>1</v>
      </c>
    </row>
    <row r="15963" spans="1:8" x14ac:dyDescent="0.25">
      <c r="A15963" s="56">
        <v>45183</v>
      </c>
      <c r="H15963" s="59">
        <v>1</v>
      </c>
    </row>
    <row r="15964" spans="1:8" x14ac:dyDescent="0.25">
      <c r="A15964" s="56">
        <v>45184</v>
      </c>
      <c r="H15964" s="59">
        <v>1</v>
      </c>
    </row>
    <row r="15965" spans="1:8" x14ac:dyDescent="0.25">
      <c r="A15965" s="56">
        <v>45185</v>
      </c>
      <c r="H15965" s="59">
        <v>1</v>
      </c>
    </row>
    <row r="15966" spans="1:8" x14ac:dyDescent="0.25">
      <c r="A15966" s="56">
        <v>45186</v>
      </c>
      <c r="H15966" s="59">
        <v>1</v>
      </c>
    </row>
    <row r="15967" spans="1:8" x14ac:dyDescent="0.25">
      <c r="A15967" s="56">
        <v>45187</v>
      </c>
      <c r="H15967" s="59">
        <v>1</v>
      </c>
    </row>
    <row r="15968" spans="1:8" x14ac:dyDescent="0.25">
      <c r="A15968" s="56">
        <v>45188</v>
      </c>
      <c r="H15968" s="59">
        <v>1</v>
      </c>
    </row>
    <row r="15969" spans="1:8" x14ac:dyDescent="0.25">
      <c r="A15969" s="56">
        <v>45189</v>
      </c>
      <c r="H15969" s="59">
        <v>1</v>
      </c>
    </row>
    <row r="15970" spans="1:8" x14ac:dyDescent="0.25">
      <c r="A15970" s="56">
        <v>45190</v>
      </c>
      <c r="H15970" s="59">
        <v>1</v>
      </c>
    </row>
    <row r="15971" spans="1:8" x14ac:dyDescent="0.25">
      <c r="A15971" s="56">
        <v>45191</v>
      </c>
      <c r="H15971" s="59">
        <v>1</v>
      </c>
    </row>
    <row r="15972" spans="1:8" x14ac:dyDescent="0.25">
      <c r="A15972" s="56">
        <v>45192</v>
      </c>
      <c r="H15972" s="59">
        <v>1</v>
      </c>
    </row>
    <row r="15973" spans="1:8" x14ac:dyDescent="0.25">
      <c r="A15973" s="56">
        <v>45193</v>
      </c>
      <c r="H15973" s="59">
        <v>1</v>
      </c>
    </row>
    <row r="15974" spans="1:8" x14ac:dyDescent="0.25">
      <c r="A15974" s="56">
        <v>45194</v>
      </c>
      <c r="H15974" s="59">
        <v>1</v>
      </c>
    </row>
    <row r="15975" spans="1:8" x14ac:dyDescent="0.25">
      <c r="A15975" s="56">
        <v>45195</v>
      </c>
      <c r="H15975" s="59">
        <v>1</v>
      </c>
    </row>
    <row r="15976" spans="1:8" x14ac:dyDescent="0.25">
      <c r="A15976" s="56">
        <v>45196</v>
      </c>
      <c r="H15976" s="59">
        <v>1</v>
      </c>
    </row>
    <row r="15977" spans="1:8" x14ac:dyDescent="0.25">
      <c r="A15977" s="56">
        <v>45197</v>
      </c>
      <c r="H15977" s="59">
        <v>1</v>
      </c>
    </row>
    <row r="15978" spans="1:8" x14ac:dyDescent="0.25">
      <c r="A15978" s="56">
        <v>45198</v>
      </c>
      <c r="H15978" s="59">
        <v>1</v>
      </c>
    </row>
    <row r="15979" spans="1:8" x14ac:dyDescent="0.25">
      <c r="A15979" s="56">
        <v>45199</v>
      </c>
      <c r="H15979" s="59">
        <v>1</v>
      </c>
    </row>
    <row r="15980" spans="1:8" x14ac:dyDescent="0.25">
      <c r="A15980" s="56">
        <v>45200</v>
      </c>
      <c r="H15980" s="59">
        <v>1</v>
      </c>
    </row>
    <row r="15981" spans="1:8" x14ac:dyDescent="0.25">
      <c r="A15981" s="56">
        <v>45201</v>
      </c>
      <c r="H15981" s="59">
        <v>1</v>
      </c>
    </row>
    <row r="15982" spans="1:8" x14ac:dyDescent="0.25">
      <c r="A15982" s="56">
        <v>45202</v>
      </c>
      <c r="H15982" s="59">
        <v>1</v>
      </c>
    </row>
    <row r="15983" spans="1:8" x14ac:dyDescent="0.25">
      <c r="A15983" s="56">
        <v>45203</v>
      </c>
      <c r="H15983" s="59">
        <v>1</v>
      </c>
    </row>
    <row r="15984" spans="1:8" x14ac:dyDescent="0.25">
      <c r="A15984" s="56">
        <v>45204</v>
      </c>
      <c r="H15984" s="59">
        <v>1</v>
      </c>
    </row>
    <row r="15985" spans="1:8" x14ac:dyDescent="0.25">
      <c r="A15985" s="56">
        <v>45205</v>
      </c>
      <c r="H15985" s="59">
        <v>1</v>
      </c>
    </row>
    <row r="15986" spans="1:8" x14ac:dyDescent="0.25">
      <c r="A15986" s="56">
        <v>45206</v>
      </c>
      <c r="H15986" s="59">
        <v>1</v>
      </c>
    </row>
    <row r="15987" spans="1:8" x14ac:dyDescent="0.25">
      <c r="A15987" s="56">
        <v>45207</v>
      </c>
      <c r="H15987" s="59">
        <v>1</v>
      </c>
    </row>
    <row r="15988" spans="1:8" x14ac:dyDescent="0.25">
      <c r="A15988" s="56">
        <v>45208</v>
      </c>
      <c r="H15988" s="59">
        <v>1</v>
      </c>
    </row>
    <row r="15989" spans="1:8" x14ac:dyDescent="0.25">
      <c r="A15989" s="56">
        <v>45209</v>
      </c>
      <c r="H15989" s="59">
        <v>1</v>
      </c>
    </row>
    <row r="15990" spans="1:8" x14ac:dyDescent="0.25">
      <c r="A15990" s="56">
        <v>45210</v>
      </c>
      <c r="H15990" s="59">
        <v>1</v>
      </c>
    </row>
    <row r="15991" spans="1:8" x14ac:dyDescent="0.25">
      <c r="A15991" s="56">
        <v>45211</v>
      </c>
      <c r="H15991" s="59">
        <v>1</v>
      </c>
    </row>
    <row r="15992" spans="1:8" x14ac:dyDescent="0.25">
      <c r="A15992" s="56">
        <v>45212</v>
      </c>
      <c r="H15992" s="59">
        <v>1</v>
      </c>
    </row>
    <row r="15993" spans="1:8" x14ac:dyDescent="0.25">
      <c r="A15993" s="56">
        <v>45213</v>
      </c>
      <c r="H15993" s="59">
        <v>1</v>
      </c>
    </row>
    <row r="15994" spans="1:8" x14ac:dyDescent="0.25">
      <c r="A15994" s="56">
        <v>45214</v>
      </c>
      <c r="H15994" s="59">
        <v>1</v>
      </c>
    </row>
    <row r="15995" spans="1:8" x14ac:dyDescent="0.25">
      <c r="A15995" s="56">
        <v>45215</v>
      </c>
      <c r="H15995" s="59">
        <v>1</v>
      </c>
    </row>
    <row r="15996" spans="1:8" x14ac:dyDescent="0.25">
      <c r="A15996" s="56">
        <v>45216</v>
      </c>
      <c r="H15996" s="59">
        <v>1</v>
      </c>
    </row>
    <row r="15997" spans="1:8" x14ac:dyDescent="0.25">
      <c r="A15997" s="56">
        <v>45217</v>
      </c>
      <c r="H15997" s="59">
        <v>1</v>
      </c>
    </row>
    <row r="15998" spans="1:8" x14ac:dyDescent="0.25">
      <c r="A15998" s="56">
        <v>45218</v>
      </c>
      <c r="H15998" s="59">
        <v>1</v>
      </c>
    </row>
    <row r="15999" spans="1:8" x14ac:dyDescent="0.25">
      <c r="A15999" s="56">
        <v>45219</v>
      </c>
      <c r="H15999" s="59">
        <v>1</v>
      </c>
    </row>
    <row r="16000" spans="1:8" x14ac:dyDescent="0.25">
      <c r="A16000" s="56">
        <v>45220</v>
      </c>
      <c r="H16000" s="59">
        <v>1</v>
      </c>
    </row>
    <row r="16001" spans="1:8" x14ac:dyDescent="0.25">
      <c r="A16001" s="56">
        <v>45221</v>
      </c>
      <c r="H16001" s="59">
        <v>1</v>
      </c>
    </row>
    <row r="16002" spans="1:8" x14ac:dyDescent="0.25">
      <c r="A16002" s="56">
        <v>45222</v>
      </c>
      <c r="H16002" s="59">
        <v>1</v>
      </c>
    </row>
    <row r="16003" spans="1:8" x14ac:dyDescent="0.25">
      <c r="A16003" s="56">
        <v>45223</v>
      </c>
      <c r="H16003" s="59">
        <v>1</v>
      </c>
    </row>
    <row r="16004" spans="1:8" x14ac:dyDescent="0.25">
      <c r="A16004" s="56">
        <v>45224</v>
      </c>
      <c r="H16004" s="59">
        <v>1</v>
      </c>
    </row>
    <row r="16005" spans="1:8" x14ac:dyDescent="0.25">
      <c r="A16005" s="56">
        <v>45225</v>
      </c>
      <c r="H16005" s="59">
        <v>1</v>
      </c>
    </row>
    <row r="16006" spans="1:8" x14ac:dyDescent="0.25">
      <c r="A16006" s="56">
        <v>45226</v>
      </c>
      <c r="H16006" s="59">
        <v>1</v>
      </c>
    </row>
    <row r="16007" spans="1:8" x14ac:dyDescent="0.25">
      <c r="A16007" s="56">
        <v>45227</v>
      </c>
      <c r="H16007" s="59">
        <v>1</v>
      </c>
    </row>
    <row r="16008" spans="1:8" x14ac:dyDescent="0.25">
      <c r="A16008" s="56">
        <v>45228</v>
      </c>
      <c r="H16008" s="59">
        <v>1</v>
      </c>
    </row>
    <row r="16009" spans="1:8" x14ac:dyDescent="0.25">
      <c r="A16009" s="56">
        <v>45229</v>
      </c>
      <c r="H16009" s="59">
        <v>1</v>
      </c>
    </row>
    <row r="16010" spans="1:8" x14ac:dyDescent="0.25">
      <c r="A16010" s="56">
        <v>45230</v>
      </c>
      <c r="H16010" s="59">
        <v>1</v>
      </c>
    </row>
    <row r="16011" spans="1:8" x14ac:dyDescent="0.25">
      <c r="A16011" s="56">
        <v>45231</v>
      </c>
      <c r="H16011" s="59">
        <v>1</v>
      </c>
    </row>
    <row r="16012" spans="1:8" x14ac:dyDescent="0.25">
      <c r="A16012" s="56">
        <v>45232</v>
      </c>
      <c r="H16012" s="59">
        <v>1</v>
      </c>
    </row>
    <row r="16013" spans="1:8" x14ac:dyDescent="0.25">
      <c r="A16013" s="56">
        <v>45233</v>
      </c>
      <c r="H16013" s="59">
        <v>1</v>
      </c>
    </row>
    <row r="16014" spans="1:8" x14ac:dyDescent="0.25">
      <c r="A16014" s="56">
        <v>45234</v>
      </c>
      <c r="H16014" s="59">
        <v>1</v>
      </c>
    </row>
    <row r="16015" spans="1:8" x14ac:dyDescent="0.25">
      <c r="A16015" s="56">
        <v>45235</v>
      </c>
      <c r="H16015" s="59">
        <v>1</v>
      </c>
    </row>
    <row r="16016" spans="1:8" x14ac:dyDescent="0.25">
      <c r="A16016" s="56">
        <v>45236</v>
      </c>
      <c r="H16016" s="59">
        <v>1</v>
      </c>
    </row>
    <row r="16017" spans="1:8" x14ac:dyDescent="0.25">
      <c r="A16017" s="56">
        <v>45237</v>
      </c>
      <c r="H16017" s="59">
        <v>1</v>
      </c>
    </row>
    <row r="16018" spans="1:8" x14ac:dyDescent="0.25">
      <c r="A16018" s="56">
        <v>45238</v>
      </c>
      <c r="H16018" s="59">
        <v>1</v>
      </c>
    </row>
    <row r="16019" spans="1:8" x14ac:dyDescent="0.25">
      <c r="A16019" s="56">
        <v>45239</v>
      </c>
      <c r="H16019" s="59">
        <v>1</v>
      </c>
    </row>
    <row r="16020" spans="1:8" x14ac:dyDescent="0.25">
      <c r="A16020" s="56">
        <v>45240</v>
      </c>
      <c r="H16020" s="59">
        <v>1</v>
      </c>
    </row>
    <row r="16021" spans="1:8" x14ac:dyDescent="0.25">
      <c r="A16021" s="56">
        <v>45241</v>
      </c>
      <c r="H16021" s="59">
        <v>1</v>
      </c>
    </row>
    <row r="16022" spans="1:8" x14ac:dyDescent="0.25">
      <c r="A16022" s="56">
        <v>45242</v>
      </c>
      <c r="H16022" s="59">
        <v>1</v>
      </c>
    </row>
    <row r="16023" spans="1:8" x14ac:dyDescent="0.25">
      <c r="A16023" s="56">
        <v>45243</v>
      </c>
      <c r="H16023" s="59">
        <v>1</v>
      </c>
    </row>
    <row r="16024" spans="1:8" x14ac:dyDescent="0.25">
      <c r="A16024" s="56">
        <v>45244</v>
      </c>
      <c r="H16024" s="59">
        <v>1</v>
      </c>
    </row>
    <row r="16025" spans="1:8" x14ac:dyDescent="0.25">
      <c r="A16025" s="56">
        <v>45245</v>
      </c>
      <c r="H16025" s="59">
        <v>1</v>
      </c>
    </row>
    <row r="16026" spans="1:8" x14ac:dyDescent="0.25">
      <c r="A16026" s="56">
        <v>45246</v>
      </c>
      <c r="H16026" s="59">
        <v>1</v>
      </c>
    </row>
    <row r="16027" spans="1:8" x14ac:dyDescent="0.25">
      <c r="A16027" s="56">
        <v>45247</v>
      </c>
      <c r="H16027" s="59">
        <v>1</v>
      </c>
    </row>
    <row r="16028" spans="1:8" x14ac:dyDescent="0.25">
      <c r="A16028" s="56">
        <v>45248</v>
      </c>
      <c r="H16028" s="59">
        <v>1</v>
      </c>
    </row>
    <row r="16029" spans="1:8" x14ac:dyDescent="0.25">
      <c r="A16029" s="56">
        <v>45249</v>
      </c>
      <c r="H16029" s="59">
        <v>1</v>
      </c>
    </row>
    <row r="16030" spans="1:8" x14ac:dyDescent="0.25">
      <c r="A16030" s="56">
        <v>45250</v>
      </c>
      <c r="H16030" s="59">
        <v>1</v>
      </c>
    </row>
    <row r="16031" spans="1:8" x14ac:dyDescent="0.25">
      <c r="A16031" s="56">
        <v>45251</v>
      </c>
      <c r="H16031" s="59">
        <v>1</v>
      </c>
    </row>
    <row r="16032" spans="1:8" x14ac:dyDescent="0.25">
      <c r="A16032" s="56">
        <v>45252</v>
      </c>
      <c r="H16032" s="59">
        <v>1</v>
      </c>
    </row>
    <row r="16033" spans="1:8" x14ac:dyDescent="0.25">
      <c r="A16033" s="56">
        <v>45253</v>
      </c>
      <c r="H16033" s="59">
        <v>1</v>
      </c>
    </row>
    <row r="16034" spans="1:8" x14ac:dyDescent="0.25">
      <c r="A16034" s="56">
        <v>45254</v>
      </c>
      <c r="H16034" s="59">
        <v>1</v>
      </c>
    </row>
    <row r="16035" spans="1:8" x14ac:dyDescent="0.25">
      <c r="A16035" s="56">
        <v>45255</v>
      </c>
      <c r="H16035" s="59">
        <v>1</v>
      </c>
    </row>
    <row r="16036" spans="1:8" x14ac:dyDescent="0.25">
      <c r="A16036" s="56">
        <v>45256</v>
      </c>
      <c r="H16036" s="59">
        <v>1</v>
      </c>
    </row>
    <row r="16037" spans="1:8" x14ac:dyDescent="0.25">
      <c r="A16037" s="56">
        <v>45257</v>
      </c>
      <c r="H16037" s="59">
        <v>1</v>
      </c>
    </row>
    <row r="16038" spans="1:8" x14ac:dyDescent="0.25">
      <c r="A16038" s="56">
        <v>45258</v>
      </c>
      <c r="H16038" s="59">
        <v>1</v>
      </c>
    </row>
    <row r="16039" spans="1:8" x14ac:dyDescent="0.25">
      <c r="A16039" s="56">
        <v>45259</v>
      </c>
      <c r="H16039" s="59">
        <v>1</v>
      </c>
    </row>
    <row r="16040" spans="1:8" x14ac:dyDescent="0.25">
      <c r="A16040" s="56">
        <v>45260</v>
      </c>
      <c r="H16040" s="59">
        <v>1</v>
      </c>
    </row>
    <row r="16041" spans="1:8" x14ac:dyDescent="0.25">
      <c r="A16041" s="56">
        <v>45261</v>
      </c>
      <c r="H16041" s="59">
        <v>1</v>
      </c>
    </row>
    <row r="16042" spans="1:8" x14ac:dyDescent="0.25">
      <c r="A16042" s="56">
        <v>45262</v>
      </c>
      <c r="H16042" s="59">
        <v>1</v>
      </c>
    </row>
    <row r="16043" spans="1:8" x14ac:dyDescent="0.25">
      <c r="A16043" s="56">
        <v>45263</v>
      </c>
      <c r="H16043" s="59">
        <v>1</v>
      </c>
    </row>
    <row r="16044" spans="1:8" x14ac:dyDescent="0.25">
      <c r="A16044" s="56">
        <v>45264</v>
      </c>
      <c r="H16044" s="59">
        <v>1</v>
      </c>
    </row>
    <row r="16045" spans="1:8" x14ac:dyDescent="0.25">
      <c r="A16045" s="56">
        <v>45265</v>
      </c>
      <c r="H16045" s="59">
        <v>1</v>
      </c>
    </row>
    <row r="16046" spans="1:8" x14ac:dyDescent="0.25">
      <c r="A16046" s="56">
        <v>45266</v>
      </c>
      <c r="H16046" s="59">
        <v>1</v>
      </c>
    </row>
    <row r="16047" spans="1:8" x14ac:dyDescent="0.25">
      <c r="A16047" s="56">
        <v>45267</v>
      </c>
      <c r="H16047" s="59">
        <v>1</v>
      </c>
    </row>
    <row r="16048" spans="1:8" x14ac:dyDescent="0.25">
      <c r="A16048" s="56">
        <v>45268</v>
      </c>
      <c r="H16048" s="59">
        <v>1</v>
      </c>
    </row>
    <row r="16049" spans="1:8" x14ac:dyDescent="0.25">
      <c r="A16049" s="56">
        <v>45269</v>
      </c>
      <c r="H16049" s="59">
        <v>1</v>
      </c>
    </row>
    <row r="16050" spans="1:8" x14ac:dyDescent="0.25">
      <c r="A16050" s="56">
        <v>45270</v>
      </c>
      <c r="H16050" s="59">
        <v>1</v>
      </c>
    </row>
    <row r="16051" spans="1:8" x14ac:dyDescent="0.25">
      <c r="A16051" s="56">
        <v>45271</v>
      </c>
      <c r="H16051" s="59">
        <v>1</v>
      </c>
    </row>
    <row r="16052" spans="1:8" x14ac:dyDescent="0.25">
      <c r="A16052" s="56">
        <v>45272</v>
      </c>
      <c r="H16052" s="59">
        <v>1</v>
      </c>
    </row>
    <row r="16053" spans="1:8" x14ac:dyDescent="0.25">
      <c r="A16053" s="56">
        <v>45273</v>
      </c>
      <c r="H16053" s="59">
        <v>1</v>
      </c>
    </row>
    <row r="16054" spans="1:8" x14ac:dyDescent="0.25">
      <c r="A16054" s="56">
        <v>45274</v>
      </c>
      <c r="H16054" s="59">
        <v>1</v>
      </c>
    </row>
    <row r="16055" spans="1:8" x14ac:dyDescent="0.25">
      <c r="A16055" s="56">
        <v>45275</v>
      </c>
      <c r="H16055" s="59">
        <v>1</v>
      </c>
    </row>
    <row r="16056" spans="1:8" x14ac:dyDescent="0.25">
      <c r="A16056" s="56">
        <v>45276</v>
      </c>
      <c r="H16056" s="59">
        <v>1</v>
      </c>
    </row>
    <row r="16057" spans="1:8" x14ac:dyDescent="0.25">
      <c r="A16057" s="56">
        <v>45277</v>
      </c>
      <c r="H16057" s="59">
        <v>1</v>
      </c>
    </row>
    <row r="16058" spans="1:8" x14ac:dyDescent="0.25">
      <c r="A16058" s="56">
        <v>45278</v>
      </c>
      <c r="H16058" s="59">
        <v>1</v>
      </c>
    </row>
    <row r="16059" spans="1:8" x14ac:dyDescent="0.25">
      <c r="A16059" s="56">
        <v>45279</v>
      </c>
      <c r="H16059" s="59">
        <v>1</v>
      </c>
    </row>
    <row r="16060" spans="1:8" x14ac:dyDescent="0.25">
      <c r="A16060" s="56">
        <v>45280</v>
      </c>
      <c r="H16060" s="59">
        <v>1</v>
      </c>
    </row>
    <row r="16061" spans="1:8" x14ac:dyDescent="0.25">
      <c r="A16061" s="56">
        <v>45281</v>
      </c>
      <c r="H16061" s="59">
        <v>1</v>
      </c>
    </row>
    <row r="16062" spans="1:8" x14ac:dyDescent="0.25">
      <c r="A16062" s="56">
        <v>45282</v>
      </c>
      <c r="H16062" s="59">
        <v>1</v>
      </c>
    </row>
    <row r="16063" spans="1:8" x14ac:dyDescent="0.25">
      <c r="A16063" s="56">
        <v>45283</v>
      </c>
      <c r="H16063" s="59">
        <v>1</v>
      </c>
    </row>
    <row r="16064" spans="1:8" x14ac:dyDescent="0.25">
      <c r="A16064" s="56">
        <v>45284</v>
      </c>
      <c r="H16064" s="59">
        <v>1</v>
      </c>
    </row>
    <row r="16065" spans="1:8" x14ac:dyDescent="0.25">
      <c r="A16065" s="56">
        <v>45285</v>
      </c>
      <c r="H16065" s="59">
        <v>1</v>
      </c>
    </row>
    <row r="16066" spans="1:8" x14ac:dyDescent="0.25">
      <c r="A16066" s="56">
        <v>45286</v>
      </c>
      <c r="H16066" s="59">
        <v>1</v>
      </c>
    </row>
    <row r="16067" spans="1:8" x14ac:dyDescent="0.25">
      <c r="A16067" s="56">
        <v>45287</v>
      </c>
      <c r="H16067" s="59">
        <v>1</v>
      </c>
    </row>
    <row r="16068" spans="1:8" x14ac:dyDescent="0.25">
      <c r="A16068" s="56">
        <v>45288</v>
      </c>
      <c r="H16068" s="59">
        <v>1</v>
      </c>
    </row>
    <row r="16069" spans="1:8" x14ac:dyDescent="0.25">
      <c r="A16069" s="56">
        <v>45289</v>
      </c>
      <c r="H16069" s="59">
        <v>1</v>
      </c>
    </row>
    <row r="16070" spans="1:8" x14ac:dyDescent="0.25">
      <c r="A16070" s="56">
        <v>45290</v>
      </c>
      <c r="H16070" s="59">
        <v>1</v>
      </c>
    </row>
    <row r="16071" spans="1:8" x14ac:dyDescent="0.25">
      <c r="A16071" s="56">
        <v>45291</v>
      </c>
      <c r="H16071" s="59">
        <v>1</v>
      </c>
    </row>
    <row r="16072" spans="1:8" x14ac:dyDescent="0.25">
      <c r="A16072" s="56">
        <v>45292</v>
      </c>
      <c r="H16072" s="59">
        <v>1</v>
      </c>
    </row>
    <row r="16073" spans="1:8" x14ac:dyDescent="0.25">
      <c r="A16073" s="56">
        <v>45293</v>
      </c>
      <c r="H16073" s="59">
        <v>1</v>
      </c>
    </row>
    <row r="16074" spans="1:8" x14ac:dyDescent="0.25">
      <c r="A16074" s="56">
        <v>45294</v>
      </c>
      <c r="H16074" s="59">
        <v>1</v>
      </c>
    </row>
    <row r="16075" spans="1:8" x14ac:dyDescent="0.25">
      <c r="A16075" s="56">
        <v>45295</v>
      </c>
      <c r="H16075" s="59">
        <v>1</v>
      </c>
    </row>
    <row r="16076" spans="1:8" x14ac:dyDescent="0.25">
      <c r="A16076" s="56">
        <v>45296</v>
      </c>
      <c r="H16076" s="59">
        <v>1</v>
      </c>
    </row>
    <row r="16077" spans="1:8" x14ac:dyDescent="0.25">
      <c r="A16077" s="56">
        <v>45297</v>
      </c>
      <c r="H16077" s="59">
        <v>1</v>
      </c>
    </row>
    <row r="16078" spans="1:8" x14ac:dyDescent="0.25">
      <c r="A16078" s="56">
        <v>45298</v>
      </c>
      <c r="H16078" s="59">
        <v>1</v>
      </c>
    </row>
    <row r="16079" spans="1:8" x14ac:dyDescent="0.25">
      <c r="A16079" s="56">
        <v>45299</v>
      </c>
      <c r="H16079" s="59">
        <v>1</v>
      </c>
    </row>
    <row r="16080" spans="1:8" x14ac:dyDescent="0.25">
      <c r="A16080" s="56">
        <v>45300</v>
      </c>
      <c r="H16080" s="59">
        <v>1</v>
      </c>
    </row>
    <row r="16081" spans="1:8" x14ac:dyDescent="0.25">
      <c r="A16081" s="56">
        <v>45301</v>
      </c>
      <c r="H16081" s="59">
        <v>1</v>
      </c>
    </row>
    <row r="16082" spans="1:8" x14ac:dyDescent="0.25">
      <c r="A16082" s="56">
        <v>45302</v>
      </c>
      <c r="H16082" s="59">
        <v>1</v>
      </c>
    </row>
    <row r="16083" spans="1:8" x14ac:dyDescent="0.25">
      <c r="A16083" s="56">
        <v>45303</v>
      </c>
      <c r="H16083" s="59">
        <v>1</v>
      </c>
    </row>
    <row r="16084" spans="1:8" x14ac:dyDescent="0.25">
      <c r="A16084" s="56">
        <v>45304</v>
      </c>
      <c r="H16084" s="59">
        <v>1</v>
      </c>
    </row>
    <row r="16085" spans="1:8" x14ac:dyDescent="0.25">
      <c r="A16085" s="56">
        <v>45305</v>
      </c>
      <c r="H16085" s="59">
        <v>1</v>
      </c>
    </row>
    <row r="16086" spans="1:8" x14ac:dyDescent="0.25">
      <c r="A16086" s="56">
        <v>45306</v>
      </c>
      <c r="H16086" s="59">
        <v>1</v>
      </c>
    </row>
    <row r="16087" spans="1:8" x14ac:dyDescent="0.25">
      <c r="A16087" s="56">
        <v>45307</v>
      </c>
      <c r="H16087" s="59">
        <v>1</v>
      </c>
    </row>
    <row r="16088" spans="1:8" x14ac:dyDescent="0.25">
      <c r="A16088" s="56">
        <v>45308</v>
      </c>
      <c r="H16088" s="59">
        <v>1</v>
      </c>
    </row>
    <row r="16089" spans="1:8" x14ac:dyDescent="0.25">
      <c r="A16089" s="56">
        <v>45309</v>
      </c>
      <c r="H16089" s="59">
        <v>1</v>
      </c>
    </row>
    <row r="16090" spans="1:8" x14ac:dyDescent="0.25">
      <c r="A16090" s="56">
        <v>45310</v>
      </c>
      <c r="H16090" s="59">
        <v>1</v>
      </c>
    </row>
    <row r="16091" spans="1:8" x14ac:dyDescent="0.25">
      <c r="A16091" s="56">
        <v>45311</v>
      </c>
      <c r="H16091" s="59">
        <v>1</v>
      </c>
    </row>
    <row r="16092" spans="1:8" x14ac:dyDescent="0.25">
      <c r="A16092" s="56">
        <v>45312</v>
      </c>
      <c r="H16092" s="59">
        <v>1</v>
      </c>
    </row>
    <row r="16093" spans="1:8" x14ac:dyDescent="0.25">
      <c r="A16093" s="56">
        <v>45313</v>
      </c>
      <c r="H16093" s="59">
        <v>1</v>
      </c>
    </row>
    <row r="16094" spans="1:8" x14ac:dyDescent="0.25">
      <c r="A16094" s="56">
        <v>45314</v>
      </c>
      <c r="H16094" s="59">
        <v>1</v>
      </c>
    </row>
    <row r="16095" spans="1:8" x14ac:dyDescent="0.25">
      <c r="A16095" s="56">
        <v>45315</v>
      </c>
      <c r="H16095" s="59">
        <v>1</v>
      </c>
    </row>
    <row r="16096" spans="1:8" x14ac:dyDescent="0.25">
      <c r="A16096" s="56">
        <v>45316</v>
      </c>
      <c r="H16096" s="59">
        <v>1</v>
      </c>
    </row>
    <row r="16097" spans="1:8" x14ac:dyDescent="0.25">
      <c r="A16097" s="56">
        <v>45317</v>
      </c>
      <c r="H16097" s="59">
        <v>1</v>
      </c>
    </row>
    <row r="16098" spans="1:8" x14ac:dyDescent="0.25">
      <c r="A16098" s="56">
        <v>45318</v>
      </c>
      <c r="H16098" s="59">
        <v>1</v>
      </c>
    </row>
    <row r="16099" spans="1:8" x14ac:dyDescent="0.25">
      <c r="A16099" s="56">
        <v>45319</v>
      </c>
      <c r="H16099" s="59">
        <v>1</v>
      </c>
    </row>
    <row r="16100" spans="1:8" x14ac:dyDescent="0.25">
      <c r="A16100" s="56">
        <v>45320</v>
      </c>
      <c r="H16100" s="59">
        <v>1</v>
      </c>
    </row>
    <row r="16101" spans="1:8" x14ac:dyDescent="0.25">
      <c r="A16101" s="56">
        <v>45321</v>
      </c>
      <c r="H16101" s="59">
        <v>1</v>
      </c>
    </row>
    <row r="16102" spans="1:8" x14ac:dyDescent="0.25">
      <c r="A16102" s="56">
        <v>45322</v>
      </c>
      <c r="H16102" s="59">
        <v>1</v>
      </c>
    </row>
    <row r="16103" spans="1:8" x14ac:dyDescent="0.25">
      <c r="A16103" s="56">
        <v>45323</v>
      </c>
      <c r="H16103" s="59">
        <v>1</v>
      </c>
    </row>
    <row r="16104" spans="1:8" x14ac:dyDescent="0.25">
      <c r="A16104" s="56">
        <v>45324</v>
      </c>
      <c r="H16104" s="59">
        <v>1</v>
      </c>
    </row>
    <row r="16105" spans="1:8" x14ac:dyDescent="0.25">
      <c r="A16105" s="56">
        <v>45325</v>
      </c>
      <c r="H16105" s="59">
        <v>1</v>
      </c>
    </row>
    <row r="16106" spans="1:8" x14ac:dyDescent="0.25">
      <c r="A16106" s="56">
        <v>45326</v>
      </c>
      <c r="H16106" s="59">
        <v>1</v>
      </c>
    </row>
    <row r="16107" spans="1:8" x14ac:dyDescent="0.25">
      <c r="A16107" s="56">
        <v>45327</v>
      </c>
      <c r="H16107" s="59">
        <v>1</v>
      </c>
    </row>
    <row r="16108" spans="1:8" x14ac:dyDescent="0.25">
      <c r="A16108" s="56">
        <v>45328</v>
      </c>
      <c r="H16108" s="59">
        <v>1</v>
      </c>
    </row>
    <row r="16109" spans="1:8" x14ac:dyDescent="0.25">
      <c r="A16109" s="56">
        <v>45329</v>
      </c>
      <c r="H16109" s="59">
        <v>1</v>
      </c>
    </row>
    <row r="16110" spans="1:8" x14ac:dyDescent="0.25">
      <c r="A16110" s="56">
        <v>45330</v>
      </c>
      <c r="H16110" s="59">
        <v>1</v>
      </c>
    </row>
    <row r="16111" spans="1:8" x14ac:dyDescent="0.25">
      <c r="A16111" s="56">
        <v>45331</v>
      </c>
      <c r="H16111" s="59">
        <v>1</v>
      </c>
    </row>
    <row r="16112" spans="1:8" x14ac:dyDescent="0.25">
      <c r="A16112" s="56">
        <v>45332</v>
      </c>
      <c r="H16112" s="59">
        <v>1</v>
      </c>
    </row>
    <row r="16113" spans="1:8" x14ac:dyDescent="0.25">
      <c r="A16113" s="56">
        <v>45333</v>
      </c>
      <c r="H16113" s="59">
        <v>1</v>
      </c>
    </row>
    <row r="16114" spans="1:8" x14ac:dyDescent="0.25">
      <c r="A16114" s="56">
        <v>45334</v>
      </c>
      <c r="H16114" s="59">
        <v>1</v>
      </c>
    </row>
    <row r="16115" spans="1:8" x14ac:dyDescent="0.25">
      <c r="A16115" s="56">
        <v>45335</v>
      </c>
      <c r="H16115" s="59">
        <v>1</v>
      </c>
    </row>
    <row r="16116" spans="1:8" x14ac:dyDescent="0.25">
      <c r="A16116" s="56">
        <v>45336</v>
      </c>
      <c r="H16116" s="59">
        <v>1</v>
      </c>
    </row>
    <row r="16117" spans="1:8" x14ac:dyDescent="0.25">
      <c r="A16117" s="56">
        <v>45337</v>
      </c>
      <c r="H16117" s="59">
        <v>1</v>
      </c>
    </row>
    <row r="16118" spans="1:8" x14ac:dyDescent="0.25">
      <c r="A16118" s="56">
        <v>45338</v>
      </c>
      <c r="H16118" s="59">
        <v>1</v>
      </c>
    </row>
    <row r="16119" spans="1:8" x14ac:dyDescent="0.25">
      <c r="A16119" s="56">
        <v>45339</v>
      </c>
      <c r="H16119" s="59">
        <v>1</v>
      </c>
    </row>
    <row r="16120" spans="1:8" x14ac:dyDescent="0.25">
      <c r="A16120" s="56">
        <v>45340</v>
      </c>
      <c r="H16120" s="59">
        <v>1</v>
      </c>
    </row>
    <row r="16121" spans="1:8" x14ac:dyDescent="0.25">
      <c r="A16121" s="56">
        <v>45341</v>
      </c>
      <c r="H16121" s="59">
        <v>1</v>
      </c>
    </row>
    <row r="16122" spans="1:8" x14ac:dyDescent="0.25">
      <c r="A16122" s="56">
        <v>45342</v>
      </c>
      <c r="H16122" s="59">
        <v>1</v>
      </c>
    </row>
    <row r="16123" spans="1:8" x14ac:dyDescent="0.25">
      <c r="A16123" s="56">
        <v>45343</v>
      </c>
      <c r="H16123" s="59">
        <v>1</v>
      </c>
    </row>
    <row r="16124" spans="1:8" x14ac:dyDescent="0.25">
      <c r="A16124" s="56">
        <v>45344</v>
      </c>
      <c r="H16124" s="59">
        <v>1</v>
      </c>
    </row>
    <row r="16125" spans="1:8" x14ac:dyDescent="0.25">
      <c r="A16125" s="56">
        <v>45345</v>
      </c>
      <c r="H16125" s="59">
        <v>1</v>
      </c>
    </row>
    <row r="16126" spans="1:8" x14ac:dyDescent="0.25">
      <c r="A16126" s="56">
        <v>45346</v>
      </c>
      <c r="H16126" s="59">
        <v>1</v>
      </c>
    </row>
    <row r="16127" spans="1:8" x14ac:dyDescent="0.25">
      <c r="A16127" s="56">
        <v>45347</v>
      </c>
      <c r="H16127" s="59">
        <v>1</v>
      </c>
    </row>
    <row r="16128" spans="1:8" x14ac:dyDescent="0.25">
      <c r="A16128" s="56">
        <v>45348</v>
      </c>
      <c r="H16128" s="59">
        <v>1</v>
      </c>
    </row>
    <row r="16129" spans="1:8" x14ac:dyDescent="0.25">
      <c r="A16129" s="56">
        <v>45349</v>
      </c>
      <c r="H16129" s="59">
        <v>1</v>
      </c>
    </row>
    <row r="16130" spans="1:8" x14ac:dyDescent="0.25">
      <c r="A16130" s="56">
        <v>45350</v>
      </c>
      <c r="H16130" s="59">
        <v>1</v>
      </c>
    </row>
    <row r="16131" spans="1:8" x14ac:dyDescent="0.25">
      <c r="A16131" s="56">
        <v>45351</v>
      </c>
      <c r="H16131" s="59">
        <v>1</v>
      </c>
    </row>
    <row r="16132" spans="1:8" x14ac:dyDescent="0.25">
      <c r="A16132" s="56">
        <v>45352</v>
      </c>
      <c r="H16132" s="59">
        <v>1</v>
      </c>
    </row>
    <row r="16133" spans="1:8" x14ac:dyDescent="0.25">
      <c r="A16133" s="56">
        <v>45353</v>
      </c>
      <c r="H16133" s="59">
        <v>1</v>
      </c>
    </row>
    <row r="16134" spans="1:8" x14ac:dyDescent="0.25">
      <c r="A16134" s="56">
        <v>45354</v>
      </c>
      <c r="H16134" s="59">
        <v>1</v>
      </c>
    </row>
    <row r="16135" spans="1:8" x14ac:dyDescent="0.25">
      <c r="A16135" s="56">
        <v>45355</v>
      </c>
      <c r="H16135" s="59">
        <v>1</v>
      </c>
    </row>
    <row r="16136" spans="1:8" x14ac:dyDescent="0.25">
      <c r="A16136" s="56">
        <v>45356</v>
      </c>
      <c r="H16136" s="59">
        <v>1</v>
      </c>
    </row>
    <row r="16137" spans="1:8" x14ac:dyDescent="0.25">
      <c r="A16137" s="56">
        <v>45357</v>
      </c>
      <c r="H16137" s="59">
        <v>1</v>
      </c>
    </row>
    <row r="16138" spans="1:8" x14ac:dyDescent="0.25">
      <c r="A16138" s="56">
        <v>45358</v>
      </c>
      <c r="H16138" s="59">
        <v>1</v>
      </c>
    </row>
    <row r="16139" spans="1:8" x14ac:dyDescent="0.25">
      <c r="A16139" s="56">
        <v>45359</v>
      </c>
      <c r="H16139" s="59">
        <v>1</v>
      </c>
    </row>
    <row r="16140" spans="1:8" x14ac:dyDescent="0.25">
      <c r="A16140" s="56">
        <v>45360</v>
      </c>
      <c r="H16140" s="59">
        <v>1</v>
      </c>
    </row>
    <row r="16141" spans="1:8" x14ac:dyDescent="0.25">
      <c r="A16141" s="56">
        <v>45361</v>
      </c>
      <c r="H16141" s="59">
        <v>1</v>
      </c>
    </row>
    <row r="16142" spans="1:8" x14ac:dyDescent="0.25">
      <c r="A16142" s="56">
        <v>45362</v>
      </c>
      <c r="H16142" s="59">
        <v>1</v>
      </c>
    </row>
    <row r="16143" spans="1:8" x14ac:dyDescent="0.25">
      <c r="A16143" s="56">
        <v>45363</v>
      </c>
      <c r="H16143" s="59">
        <v>1</v>
      </c>
    </row>
    <row r="16144" spans="1:8" x14ac:dyDescent="0.25">
      <c r="A16144" s="56">
        <v>45364</v>
      </c>
      <c r="H16144" s="59">
        <v>1</v>
      </c>
    </row>
    <row r="16145" spans="1:8" x14ac:dyDescent="0.25">
      <c r="A16145" s="56">
        <v>45365</v>
      </c>
      <c r="H16145" s="59">
        <v>1</v>
      </c>
    </row>
    <row r="16146" spans="1:8" x14ac:dyDescent="0.25">
      <c r="A16146" s="56">
        <v>45366</v>
      </c>
      <c r="H16146" s="59">
        <v>1</v>
      </c>
    </row>
    <row r="16147" spans="1:8" x14ac:dyDescent="0.25">
      <c r="A16147" s="56">
        <v>45367</v>
      </c>
      <c r="H16147" s="59">
        <v>1</v>
      </c>
    </row>
    <row r="16148" spans="1:8" x14ac:dyDescent="0.25">
      <c r="A16148" s="56">
        <v>45368</v>
      </c>
      <c r="H16148" s="59">
        <v>1</v>
      </c>
    </row>
    <row r="16149" spans="1:8" x14ac:dyDescent="0.25">
      <c r="A16149" s="56">
        <v>45369</v>
      </c>
      <c r="H16149" s="59">
        <v>1</v>
      </c>
    </row>
    <row r="16150" spans="1:8" x14ac:dyDescent="0.25">
      <c r="A16150" s="56">
        <v>45370</v>
      </c>
      <c r="H16150" s="59">
        <v>1</v>
      </c>
    </row>
    <row r="16151" spans="1:8" x14ac:dyDescent="0.25">
      <c r="A16151" s="56">
        <v>45371</v>
      </c>
      <c r="H16151" s="59">
        <v>1</v>
      </c>
    </row>
    <row r="16152" spans="1:8" x14ac:dyDescent="0.25">
      <c r="A16152" s="56">
        <v>45372</v>
      </c>
      <c r="H16152" s="59">
        <v>1</v>
      </c>
    </row>
    <row r="16153" spans="1:8" x14ac:dyDescent="0.25">
      <c r="A16153" s="56">
        <v>45373</v>
      </c>
      <c r="H16153" s="59">
        <v>1</v>
      </c>
    </row>
    <row r="16154" spans="1:8" x14ac:dyDescent="0.25">
      <c r="A16154" s="56">
        <v>45374</v>
      </c>
      <c r="H16154" s="59">
        <v>1</v>
      </c>
    </row>
    <row r="16155" spans="1:8" x14ac:dyDescent="0.25">
      <c r="A16155" s="56">
        <v>45375</v>
      </c>
      <c r="H16155" s="59">
        <v>1</v>
      </c>
    </row>
    <row r="16156" spans="1:8" x14ac:dyDescent="0.25">
      <c r="A16156" s="56">
        <v>45376</v>
      </c>
      <c r="H16156" s="59">
        <v>1</v>
      </c>
    </row>
    <row r="16157" spans="1:8" x14ac:dyDescent="0.25">
      <c r="A16157" s="56">
        <v>45377</v>
      </c>
      <c r="H16157" s="59">
        <v>1</v>
      </c>
    </row>
    <row r="16158" spans="1:8" x14ac:dyDescent="0.25">
      <c r="A16158" s="56">
        <v>45378</v>
      </c>
      <c r="H16158" s="59">
        <v>1</v>
      </c>
    </row>
    <row r="16159" spans="1:8" x14ac:dyDescent="0.25">
      <c r="A16159" s="56">
        <v>45379</v>
      </c>
      <c r="H16159" s="59">
        <v>1</v>
      </c>
    </row>
    <row r="16160" spans="1:8" x14ac:dyDescent="0.25">
      <c r="A16160" s="56">
        <v>45380</v>
      </c>
      <c r="H16160" s="59">
        <v>1</v>
      </c>
    </row>
    <row r="16161" spans="1:8" x14ac:dyDescent="0.25">
      <c r="A16161" s="56">
        <v>45381</v>
      </c>
      <c r="H16161" s="59">
        <v>1</v>
      </c>
    </row>
    <row r="16162" spans="1:8" x14ac:dyDescent="0.25">
      <c r="A16162" s="56">
        <v>45382</v>
      </c>
      <c r="H16162" s="59">
        <v>1</v>
      </c>
    </row>
    <row r="16163" spans="1:8" x14ac:dyDescent="0.25">
      <c r="A16163" s="56">
        <v>45383</v>
      </c>
      <c r="H16163" s="59">
        <v>1</v>
      </c>
    </row>
    <row r="16164" spans="1:8" x14ac:dyDescent="0.25">
      <c r="A16164" s="56">
        <v>45384</v>
      </c>
      <c r="H16164" s="59">
        <v>1</v>
      </c>
    </row>
    <row r="16165" spans="1:8" x14ac:dyDescent="0.25">
      <c r="A16165" s="56">
        <v>45385</v>
      </c>
      <c r="H16165" s="59">
        <v>1</v>
      </c>
    </row>
    <row r="16166" spans="1:8" x14ac:dyDescent="0.25">
      <c r="A16166" s="56">
        <v>45386</v>
      </c>
      <c r="H16166" s="59">
        <v>1</v>
      </c>
    </row>
    <row r="16167" spans="1:8" x14ac:dyDescent="0.25">
      <c r="A16167" s="56">
        <v>45387</v>
      </c>
      <c r="H16167" s="59">
        <v>1</v>
      </c>
    </row>
    <row r="16168" spans="1:8" x14ac:dyDescent="0.25">
      <c r="A16168" s="56">
        <v>45388</v>
      </c>
      <c r="H16168" s="59">
        <v>1</v>
      </c>
    </row>
    <row r="16169" spans="1:8" x14ac:dyDescent="0.25">
      <c r="A16169" s="56">
        <v>45389</v>
      </c>
      <c r="H16169" s="59">
        <v>1</v>
      </c>
    </row>
    <row r="16170" spans="1:8" x14ac:dyDescent="0.25">
      <c r="A16170" s="56">
        <v>45390</v>
      </c>
      <c r="H16170" s="59">
        <v>1</v>
      </c>
    </row>
    <row r="16171" spans="1:8" x14ac:dyDescent="0.25">
      <c r="A16171" s="56">
        <v>45391</v>
      </c>
      <c r="H16171" s="59">
        <v>1</v>
      </c>
    </row>
    <row r="16172" spans="1:8" x14ac:dyDescent="0.25">
      <c r="A16172" s="56">
        <v>45392</v>
      </c>
      <c r="H16172" s="59">
        <v>1</v>
      </c>
    </row>
    <row r="16173" spans="1:8" x14ac:dyDescent="0.25">
      <c r="A16173" s="56">
        <v>45393</v>
      </c>
      <c r="H16173" s="59">
        <v>1</v>
      </c>
    </row>
    <row r="16174" spans="1:8" x14ac:dyDescent="0.25">
      <c r="A16174" s="56">
        <v>45394</v>
      </c>
      <c r="H16174" s="59">
        <v>1</v>
      </c>
    </row>
    <row r="16175" spans="1:8" x14ac:dyDescent="0.25">
      <c r="A16175" s="56">
        <v>45395</v>
      </c>
      <c r="H16175" s="59">
        <v>1</v>
      </c>
    </row>
    <row r="16176" spans="1:8" x14ac:dyDescent="0.25">
      <c r="A16176" s="56">
        <v>45396</v>
      </c>
      <c r="H16176" s="59">
        <v>1</v>
      </c>
    </row>
    <row r="16177" spans="1:8" x14ac:dyDescent="0.25">
      <c r="A16177" s="56">
        <v>45397</v>
      </c>
      <c r="H16177" s="59">
        <v>1</v>
      </c>
    </row>
    <row r="16178" spans="1:8" x14ac:dyDescent="0.25">
      <c r="A16178" s="56">
        <v>45398</v>
      </c>
      <c r="H16178" s="59">
        <v>1</v>
      </c>
    </row>
    <row r="16179" spans="1:8" x14ac:dyDescent="0.25">
      <c r="A16179" s="56">
        <v>45399</v>
      </c>
      <c r="H16179" s="59">
        <v>1</v>
      </c>
    </row>
    <row r="16180" spans="1:8" x14ac:dyDescent="0.25">
      <c r="A16180" s="56">
        <v>45400</v>
      </c>
      <c r="H16180" s="59">
        <v>1</v>
      </c>
    </row>
    <row r="16181" spans="1:8" x14ac:dyDescent="0.25">
      <c r="A16181" s="56">
        <v>45401</v>
      </c>
      <c r="H16181" s="59">
        <v>1</v>
      </c>
    </row>
    <row r="16182" spans="1:8" x14ac:dyDescent="0.25">
      <c r="A16182" s="56">
        <v>45402</v>
      </c>
      <c r="H16182" s="59">
        <v>1</v>
      </c>
    </row>
    <row r="16183" spans="1:8" x14ac:dyDescent="0.25">
      <c r="A16183" s="56">
        <v>45403</v>
      </c>
      <c r="H16183" s="59">
        <v>1</v>
      </c>
    </row>
    <row r="16184" spans="1:8" x14ac:dyDescent="0.25">
      <c r="A16184" s="56">
        <v>45404</v>
      </c>
      <c r="H16184" s="59">
        <v>1</v>
      </c>
    </row>
    <row r="16185" spans="1:8" x14ac:dyDescent="0.25">
      <c r="A16185" s="56">
        <v>45405</v>
      </c>
      <c r="H16185" s="59">
        <v>1</v>
      </c>
    </row>
    <row r="16186" spans="1:8" x14ac:dyDescent="0.25">
      <c r="A16186" s="56">
        <v>45406</v>
      </c>
      <c r="H16186" s="59">
        <v>1</v>
      </c>
    </row>
    <row r="16187" spans="1:8" x14ac:dyDescent="0.25">
      <c r="A16187" s="56">
        <v>45407</v>
      </c>
      <c r="H16187" s="59">
        <v>1</v>
      </c>
    </row>
    <row r="16188" spans="1:8" x14ac:dyDescent="0.25">
      <c r="A16188" s="56">
        <v>45408</v>
      </c>
      <c r="H16188" s="59">
        <v>1</v>
      </c>
    </row>
    <row r="16189" spans="1:8" x14ac:dyDescent="0.25">
      <c r="A16189" s="56">
        <v>45409</v>
      </c>
      <c r="H16189" s="59">
        <v>1</v>
      </c>
    </row>
    <row r="16190" spans="1:8" x14ac:dyDescent="0.25">
      <c r="A16190" s="56">
        <v>45410</v>
      </c>
      <c r="H16190" s="59">
        <v>1</v>
      </c>
    </row>
    <row r="16191" spans="1:8" x14ac:dyDescent="0.25">
      <c r="A16191" s="56">
        <v>45411</v>
      </c>
      <c r="H16191" s="59">
        <v>1</v>
      </c>
    </row>
    <row r="16192" spans="1:8" x14ac:dyDescent="0.25">
      <c r="A16192" s="56">
        <v>45412</v>
      </c>
      <c r="H16192" s="59">
        <v>1</v>
      </c>
    </row>
    <row r="16193" spans="1:8" x14ac:dyDescent="0.25">
      <c r="A16193" s="56">
        <v>45413</v>
      </c>
      <c r="H16193" s="59">
        <v>1</v>
      </c>
    </row>
    <row r="16194" spans="1:8" x14ac:dyDescent="0.25">
      <c r="A16194" s="56">
        <v>45414</v>
      </c>
      <c r="H16194" s="59">
        <v>1</v>
      </c>
    </row>
    <row r="16195" spans="1:8" x14ac:dyDescent="0.25">
      <c r="A16195" s="56">
        <v>45415</v>
      </c>
      <c r="H16195" s="59">
        <v>1</v>
      </c>
    </row>
    <row r="16196" spans="1:8" x14ac:dyDescent="0.25">
      <c r="A16196" s="56">
        <v>45416</v>
      </c>
      <c r="H16196" s="59">
        <v>1</v>
      </c>
    </row>
    <row r="16197" spans="1:8" x14ac:dyDescent="0.25">
      <c r="A16197" s="56">
        <v>45417</v>
      </c>
      <c r="H16197" s="59">
        <v>1</v>
      </c>
    </row>
    <row r="16198" spans="1:8" x14ac:dyDescent="0.25">
      <c r="A16198" s="56">
        <v>45418</v>
      </c>
      <c r="H16198" s="59">
        <v>1</v>
      </c>
    </row>
    <row r="16199" spans="1:8" x14ac:dyDescent="0.25">
      <c r="A16199" s="56">
        <v>45419</v>
      </c>
      <c r="H16199" s="59">
        <v>1</v>
      </c>
    </row>
    <row r="16200" spans="1:8" x14ac:dyDescent="0.25">
      <c r="A16200" s="56">
        <v>45420</v>
      </c>
      <c r="H16200" s="59">
        <v>1</v>
      </c>
    </row>
    <row r="16201" spans="1:8" x14ac:dyDescent="0.25">
      <c r="A16201" s="56">
        <v>45421</v>
      </c>
      <c r="H16201" s="59">
        <v>1</v>
      </c>
    </row>
    <row r="16202" spans="1:8" x14ac:dyDescent="0.25">
      <c r="A16202" s="56">
        <v>45422</v>
      </c>
      <c r="H16202" s="59">
        <v>1</v>
      </c>
    </row>
    <row r="16203" spans="1:8" x14ac:dyDescent="0.25">
      <c r="A16203" s="56">
        <v>45423</v>
      </c>
      <c r="H16203" s="59">
        <v>1</v>
      </c>
    </row>
    <row r="16204" spans="1:8" x14ac:dyDescent="0.25">
      <c r="A16204" s="56">
        <v>45424</v>
      </c>
      <c r="H16204" s="59">
        <v>1</v>
      </c>
    </row>
    <row r="16205" spans="1:8" x14ac:dyDescent="0.25">
      <c r="A16205" s="56">
        <v>45425</v>
      </c>
      <c r="H16205" s="59">
        <v>1</v>
      </c>
    </row>
    <row r="16206" spans="1:8" x14ac:dyDescent="0.25">
      <c r="A16206" s="56">
        <v>45426</v>
      </c>
      <c r="H16206" s="59">
        <v>1</v>
      </c>
    </row>
    <row r="16207" spans="1:8" x14ac:dyDescent="0.25">
      <c r="A16207" s="56">
        <v>45427</v>
      </c>
      <c r="H16207" s="59">
        <v>1</v>
      </c>
    </row>
    <row r="16208" spans="1:8" x14ac:dyDescent="0.25">
      <c r="A16208" s="56">
        <v>45428</v>
      </c>
      <c r="H16208" s="59">
        <v>1</v>
      </c>
    </row>
    <row r="16209" spans="1:8" x14ac:dyDescent="0.25">
      <c r="A16209" s="56">
        <v>45429</v>
      </c>
      <c r="H16209" s="59">
        <v>1</v>
      </c>
    </row>
    <row r="16210" spans="1:8" x14ac:dyDescent="0.25">
      <c r="A16210" s="56">
        <v>45430</v>
      </c>
      <c r="H16210" s="59">
        <v>1</v>
      </c>
    </row>
    <row r="16211" spans="1:8" x14ac:dyDescent="0.25">
      <c r="A16211" s="56">
        <v>45431</v>
      </c>
      <c r="H16211" s="59">
        <v>1</v>
      </c>
    </row>
    <row r="16212" spans="1:8" x14ac:dyDescent="0.25">
      <c r="A16212" s="56">
        <v>45432</v>
      </c>
      <c r="H16212" s="59">
        <v>1</v>
      </c>
    </row>
    <row r="16213" spans="1:8" x14ac:dyDescent="0.25">
      <c r="A16213" s="56">
        <v>45433</v>
      </c>
      <c r="H16213" s="59">
        <v>1</v>
      </c>
    </row>
    <row r="16214" spans="1:8" x14ac:dyDescent="0.25">
      <c r="A16214" s="56">
        <v>45434</v>
      </c>
      <c r="H16214" s="59">
        <v>1</v>
      </c>
    </row>
    <row r="16215" spans="1:8" x14ac:dyDescent="0.25">
      <c r="A16215" s="56">
        <v>45435</v>
      </c>
      <c r="H16215" s="59">
        <v>1</v>
      </c>
    </row>
    <row r="16216" spans="1:8" x14ac:dyDescent="0.25">
      <c r="A16216" s="56">
        <v>45436</v>
      </c>
      <c r="H16216" s="59">
        <v>1</v>
      </c>
    </row>
    <row r="16217" spans="1:8" x14ac:dyDescent="0.25">
      <c r="A16217" s="56">
        <v>45437</v>
      </c>
      <c r="H16217" s="59">
        <v>1</v>
      </c>
    </row>
    <row r="16218" spans="1:8" x14ac:dyDescent="0.25">
      <c r="A16218" s="56">
        <v>45438</v>
      </c>
      <c r="H16218" s="59">
        <v>1</v>
      </c>
    </row>
    <row r="16219" spans="1:8" x14ac:dyDescent="0.25">
      <c r="A16219" s="56">
        <v>45439</v>
      </c>
      <c r="H16219" s="59">
        <v>1</v>
      </c>
    </row>
    <row r="16220" spans="1:8" x14ac:dyDescent="0.25">
      <c r="A16220" s="56">
        <v>45440</v>
      </c>
      <c r="H16220" s="59">
        <v>1</v>
      </c>
    </row>
    <row r="16221" spans="1:8" x14ac:dyDescent="0.25">
      <c r="A16221" s="56">
        <v>45441</v>
      </c>
      <c r="H16221" s="59">
        <v>1</v>
      </c>
    </row>
    <row r="16222" spans="1:8" x14ac:dyDescent="0.25">
      <c r="A16222" s="56">
        <v>45442</v>
      </c>
      <c r="H16222" s="59">
        <v>1</v>
      </c>
    </row>
    <row r="16223" spans="1:8" x14ac:dyDescent="0.25">
      <c r="A16223" s="56">
        <v>45443</v>
      </c>
      <c r="H16223" s="59">
        <v>1</v>
      </c>
    </row>
    <row r="16224" spans="1:8" x14ac:dyDescent="0.25">
      <c r="A16224" s="56">
        <v>45444</v>
      </c>
      <c r="H16224" s="59">
        <v>1</v>
      </c>
    </row>
    <row r="16225" spans="1:8" x14ac:dyDescent="0.25">
      <c r="A16225" s="56">
        <v>45445</v>
      </c>
      <c r="H16225" s="59">
        <v>1</v>
      </c>
    </row>
    <row r="16226" spans="1:8" x14ac:dyDescent="0.25">
      <c r="A16226" s="56">
        <v>45446</v>
      </c>
      <c r="H16226" s="59">
        <v>1</v>
      </c>
    </row>
    <row r="16227" spans="1:8" x14ac:dyDescent="0.25">
      <c r="A16227" s="56">
        <v>45447</v>
      </c>
      <c r="H16227" s="59">
        <v>1</v>
      </c>
    </row>
    <row r="16228" spans="1:8" x14ac:dyDescent="0.25">
      <c r="A16228" s="56">
        <v>45448</v>
      </c>
      <c r="H16228" s="59">
        <v>1</v>
      </c>
    </row>
    <row r="16229" spans="1:8" x14ac:dyDescent="0.25">
      <c r="A16229" s="56">
        <v>45449</v>
      </c>
      <c r="H16229" s="59">
        <v>1</v>
      </c>
    </row>
    <row r="16230" spans="1:8" x14ac:dyDescent="0.25">
      <c r="A16230" s="56">
        <v>45450</v>
      </c>
      <c r="H16230" s="59">
        <v>1</v>
      </c>
    </row>
    <row r="16231" spans="1:8" x14ac:dyDescent="0.25">
      <c r="A16231" s="56">
        <v>45451</v>
      </c>
      <c r="H16231" s="59">
        <v>1</v>
      </c>
    </row>
    <row r="16232" spans="1:8" x14ac:dyDescent="0.25">
      <c r="A16232" s="56">
        <v>45452</v>
      </c>
      <c r="H16232" s="59">
        <v>1</v>
      </c>
    </row>
    <row r="16233" spans="1:8" x14ac:dyDescent="0.25">
      <c r="A16233" s="56">
        <v>45453</v>
      </c>
      <c r="H16233" s="59">
        <v>1</v>
      </c>
    </row>
    <row r="16234" spans="1:8" x14ac:dyDescent="0.25">
      <c r="A16234" s="56">
        <v>45454</v>
      </c>
      <c r="H16234" s="59">
        <v>1</v>
      </c>
    </row>
    <row r="16235" spans="1:8" x14ac:dyDescent="0.25">
      <c r="A16235" s="56">
        <v>45455</v>
      </c>
      <c r="H16235" s="59">
        <v>1</v>
      </c>
    </row>
    <row r="16236" spans="1:8" x14ac:dyDescent="0.25">
      <c r="A16236" s="56">
        <v>45456</v>
      </c>
      <c r="H16236" s="59">
        <v>1</v>
      </c>
    </row>
    <row r="16237" spans="1:8" x14ac:dyDescent="0.25">
      <c r="A16237" s="56">
        <v>45457</v>
      </c>
      <c r="H16237" s="59">
        <v>1</v>
      </c>
    </row>
    <row r="16238" spans="1:8" x14ac:dyDescent="0.25">
      <c r="A16238" s="56">
        <v>45458</v>
      </c>
      <c r="H16238" s="59">
        <v>1</v>
      </c>
    </row>
    <row r="16239" spans="1:8" x14ac:dyDescent="0.25">
      <c r="A16239" s="56">
        <v>45459</v>
      </c>
      <c r="H16239" s="59">
        <v>1</v>
      </c>
    </row>
    <row r="16240" spans="1:8" x14ac:dyDescent="0.25">
      <c r="A16240" s="56">
        <v>45460</v>
      </c>
      <c r="H16240" s="59">
        <v>1</v>
      </c>
    </row>
    <row r="16241" spans="1:8" x14ac:dyDescent="0.25">
      <c r="A16241" s="56">
        <v>45461</v>
      </c>
      <c r="H16241" s="59">
        <v>1</v>
      </c>
    </row>
    <row r="16242" spans="1:8" x14ac:dyDescent="0.25">
      <c r="A16242" s="56">
        <v>45462</v>
      </c>
      <c r="H16242" s="59">
        <v>1</v>
      </c>
    </row>
    <row r="16243" spans="1:8" x14ac:dyDescent="0.25">
      <c r="A16243" s="56">
        <v>45463</v>
      </c>
      <c r="H16243" s="59">
        <v>1</v>
      </c>
    </row>
    <row r="16244" spans="1:8" x14ac:dyDescent="0.25">
      <c r="A16244" s="56">
        <v>45464</v>
      </c>
      <c r="H16244" s="59">
        <v>1</v>
      </c>
    </row>
    <row r="16245" spans="1:8" x14ac:dyDescent="0.25">
      <c r="A16245" s="56">
        <v>45465</v>
      </c>
      <c r="H16245" s="59">
        <v>1</v>
      </c>
    </row>
    <row r="16246" spans="1:8" x14ac:dyDescent="0.25">
      <c r="A16246" s="56">
        <v>45466</v>
      </c>
      <c r="H16246" s="59">
        <v>1</v>
      </c>
    </row>
    <row r="16247" spans="1:8" x14ac:dyDescent="0.25">
      <c r="A16247" s="56">
        <v>45467</v>
      </c>
      <c r="H16247" s="59">
        <v>1</v>
      </c>
    </row>
    <row r="16248" spans="1:8" x14ac:dyDescent="0.25">
      <c r="A16248" s="56">
        <v>45468</v>
      </c>
      <c r="H16248" s="59">
        <v>1</v>
      </c>
    </row>
    <row r="16249" spans="1:8" x14ac:dyDescent="0.25">
      <c r="A16249" s="56">
        <v>45469</v>
      </c>
      <c r="H16249" s="59">
        <v>1</v>
      </c>
    </row>
    <row r="16250" spans="1:8" x14ac:dyDescent="0.25">
      <c r="A16250" s="56">
        <v>45470</v>
      </c>
      <c r="H16250" s="59">
        <v>1</v>
      </c>
    </row>
    <row r="16251" spans="1:8" x14ac:dyDescent="0.25">
      <c r="A16251" s="56">
        <v>45471</v>
      </c>
      <c r="H16251" s="59">
        <v>1</v>
      </c>
    </row>
    <row r="16252" spans="1:8" x14ac:dyDescent="0.25">
      <c r="A16252" s="56">
        <v>45472</v>
      </c>
      <c r="H16252" s="59">
        <v>1</v>
      </c>
    </row>
    <row r="16253" spans="1:8" x14ac:dyDescent="0.25">
      <c r="A16253" s="56">
        <v>45473</v>
      </c>
      <c r="H16253" s="59">
        <v>1</v>
      </c>
    </row>
    <row r="16254" spans="1:8" x14ac:dyDescent="0.25">
      <c r="A16254" s="56">
        <v>45474</v>
      </c>
      <c r="H16254" s="59">
        <v>1</v>
      </c>
    </row>
    <row r="16255" spans="1:8" x14ac:dyDescent="0.25">
      <c r="A16255" s="56">
        <v>45475</v>
      </c>
      <c r="H16255" s="59">
        <v>1</v>
      </c>
    </row>
    <row r="16256" spans="1:8" x14ac:dyDescent="0.25">
      <c r="A16256" s="56">
        <v>45476</v>
      </c>
      <c r="H16256" s="59">
        <v>1</v>
      </c>
    </row>
    <row r="16257" spans="1:8" x14ac:dyDescent="0.25">
      <c r="A16257" s="56">
        <v>45477</v>
      </c>
      <c r="H16257" s="59">
        <v>1</v>
      </c>
    </row>
    <row r="16258" spans="1:8" x14ac:dyDescent="0.25">
      <c r="A16258" s="56">
        <v>45478</v>
      </c>
      <c r="H16258" s="59">
        <v>1</v>
      </c>
    </row>
    <row r="16259" spans="1:8" x14ac:dyDescent="0.25">
      <c r="A16259" s="56">
        <v>45479</v>
      </c>
      <c r="H16259" s="59">
        <v>1</v>
      </c>
    </row>
    <row r="16260" spans="1:8" x14ac:dyDescent="0.25">
      <c r="A16260" s="56">
        <v>45480</v>
      </c>
      <c r="H16260" s="59">
        <v>1</v>
      </c>
    </row>
    <row r="16261" spans="1:8" x14ac:dyDescent="0.25">
      <c r="A16261" s="56">
        <v>45481</v>
      </c>
      <c r="H16261" s="59">
        <v>1</v>
      </c>
    </row>
    <row r="16262" spans="1:8" x14ac:dyDescent="0.25">
      <c r="A16262" s="56">
        <v>45482</v>
      </c>
      <c r="H16262" s="59">
        <v>1</v>
      </c>
    </row>
    <row r="16263" spans="1:8" x14ac:dyDescent="0.25">
      <c r="A16263" s="56">
        <v>45483</v>
      </c>
      <c r="H16263" s="59">
        <v>1</v>
      </c>
    </row>
    <row r="16264" spans="1:8" x14ac:dyDescent="0.25">
      <c r="A16264" s="56">
        <v>45484</v>
      </c>
      <c r="H16264" s="59">
        <v>1</v>
      </c>
    </row>
    <row r="16265" spans="1:8" x14ac:dyDescent="0.25">
      <c r="A16265" s="56">
        <v>45485</v>
      </c>
      <c r="H16265" s="59">
        <v>1</v>
      </c>
    </row>
    <row r="16266" spans="1:8" x14ac:dyDescent="0.25">
      <c r="A16266" s="56">
        <v>45486</v>
      </c>
      <c r="H16266" s="59">
        <v>1</v>
      </c>
    </row>
    <row r="16267" spans="1:8" x14ac:dyDescent="0.25">
      <c r="A16267" s="56">
        <v>45487</v>
      </c>
      <c r="H16267" s="59">
        <v>1</v>
      </c>
    </row>
    <row r="16268" spans="1:8" x14ac:dyDescent="0.25">
      <c r="A16268" s="56">
        <v>45488</v>
      </c>
      <c r="H16268" s="59">
        <v>1</v>
      </c>
    </row>
    <row r="16269" spans="1:8" x14ac:dyDescent="0.25">
      <c r="A16269" s="56">
        <v>45489</v>
      </c>
      <c r="H16269" s="59">
        <v>1</v>
      </c>
    </row>
    <row r="16270" spans="1:8" x14ac:dyDescent="0.25">
      <c r="A16270" s="56">
        <v>45490</v>
      </c>
      <c r="H16270" s="59">
        <v>1</v>
      </c>
    </row>
    <row r="16271" spans="1:8" x14ac:dyDescent="0.25">
      <c r="A16271" s="56">
        <v>45491</v>
      </c>
      <c r="H16271" s="59">
        <v>1</v>
      </c>
    </row>
    <row r="16272" spans="1:8" x14ac:dyDescent="0.25">
      <c r="A16272" s="56">
        <v>45492</v>
      </c>
      <c r="H16272" s="59">
        <v>1</v>
      </c>
    </row>
    <row r="16273" spans="1:8" x14ac:dyDescent="0.25">
      <c r="A16273" s="56">
        <v>45493</v>
      </c>
      <c r="H16273" s="59">
        <v>1</v>
      </c>
    </row>
    <row r="16274" spans="1:8" x14ac:dyDescent="0.25">
      <c r="A16274" s="56">
        <v>45494</v>
      </c>
      <c r="H16274" s="59">
        <v>1</v>
      </c>
    </row>
    <row r="16275" spans="1:8" x14ac:dyDescent="0.25">
      <c r="A16275" s="56">
        <v>45495</v>
      </c>
      <c r="H16275" s="59">
        <v>1</v>
      </c>
    </row>
    <row r="16276" spans="1:8" x14ac:dyDescent="0.25">
      <c r="A16276" s="56">
        <v>45496</v>
      </c>
      <c r="H16276" s="59">
        <v>1</v>
      </c>
    </row>
    <row r="16277" spans="1:8" x14ac:dyDescent="0.25">
      <c r="A16277" s="56">
        <v>45497</v>
      </c>
      <c r="H16277" s="59">
        <v>1</v>
      </c>
    </row>
    <row r="16278" spans="1:8" x14ac:dyDescent="0.25">
      <c r="A16278" s="56">
        <v>45498</v>
      </c>
      <c r="H16278" s="59">
        <v>1</v>
      </c>
    </row>
    <row r="16279" spans="1:8" x14ac:dyDescent="0.25">
      <c r="A16279" s="56">
        <v>45499</v>
      </c>
      <c r="H16279" s="59">
        <v>1</v>
      </c>
    </row>
    <row r="16280" spans="1:8" x14ac:dyDescent="0.25">
      <c r="A16280" s="56">
        <v>45500</v>
      </c>
      <c r="H16280" s="59">
        <v>1</v>
      </c>
    </row>
    <row r="16281" spans="1:8" x14ac:dyDescent="0.25">
      <c r="A16281" s="56">
        <v>45501</v>
      </c>
      <c r="H16281" s="59">
        <v>1</v>
      </c>
    </row>
    <row r="16282" spans="1:8" x14ac:dyDescent="0.25">
      <c r="A16282" s="56">
        <v>45502</v>
      </c>
      <c r="H16282" s="59">
        <v>1</v>
      </c>
    </row>
    <row r="16283" spans="1:8" x14ac:dyDescent="0.25">
      <c r="A16283" s="56">
        <v>45503</v>
      </c>
      <c r="H16283" s="59">
        <v>1</v>
      </c>
    </row>
    <row r="16284" spans="1:8" x14ac:dyDescent="0.25">
      <c r="A16284" s="56">
        <v>45504</v>
      </c>
      <c r="H16284" s="59">
        <v>1</v>
      </c>
    </row>
    <row r="16285" spans="1:8" x14ac:dyDescent="0.25">
      <c r="A16285" s="56">
        <v>45505</v>
      </c>
      <c r="H16285" s="59">
        <v>1</v>
      </c>
    </row>
    <row r="16286" spans="1:8" x14ac:dyDescent="0.25">
      <c r="A16286" s="56">
        <v>45506</v>
      </c>
      <c r="H16286" s="59">
        <v>1</v>
      </c>
    </row>
    <row r="16287" spans="1:8" x14ac:dyDescent="0.25">
      <c r="A16287" s="56">
        <v>45507</v>
      </c>
      <c r="H16287" s="59">
        <v>1</v>
      </c>
    </row>
    <row r="16288" spans="1:8" x14ac:dyDescent="0.25">
      <c r="A16288" s="56">
        <v>45508</v>
      </c>
      <c r="H16288" s="59">
        <v>1</v>
      </c>
    </row>
    <row r="16289" spans="1:8" x14ac:dyDescent="0.25">
      <c r="A16289" s="56">
        <v>45509</v>
      </c>
      <c r="H16289" s="59">
        <v>1</v>
      </c>
    </row>
    <row r="16290" spans="1:8" x14ac:dyDescent="0.25">
      <c r="A16290" s="56">
        <v>45510</v>
      </c>
      <c r="H16290" s="59">
        <v>1</v>
      </c>
    </row>
    <row r="16291" spans="1:8" x14ac:dyDescent="0.25">
      <c r="A16291" s="56">
        <v>45511</v>
      </c>
      <c r="H16291" s="59">
        <v>1</v>
      </c>
    </row>
    <row r="16292" spans="1:8" x14ac:dyDescent="0.25">
      <c r="A16292" s="56">
        <v>45512</v>
      </c>
      <c r="H16292" s="59">
        <v>1</v>
      </c>
    </row>
    <row r="16293" spans="1:8" x14ac:dyDescent="0.25">
      <c r="A16293" s="56">
        <v>45513</v>
      </c>
      <c r="H16293" s="59">
        <v>1</v>
      </c>
    </row>
    <row r="16294" spans="1:8" x14ac:dyDescent="0.25">
      <c r="A16294" s="56">
        <v>45514</v>
      </c>
      <c r="H16294" s="59">
        <v>1</v>
      </c>
    </row>
    <row r="16295" spans="1:8" x14ac:dyDescent="0.25">
      <c r="A16295" s="56">
        <v>45515</v>
      </c>
      <c r="H16295" s="59">
        <v>1</v>
      </c>
    </row>
    <row r="16296" spans="1:8" x14ac:dyDescent="0.25">
      <c r="A16296" s="56">
        <v>45516</v>
      </c>
      <c r="H16296" s="59">
        <v>1</v>
      </c>
    </row>
    <row r="16297" spans="1:8" x14ac:dyDescent="0.25">
      <c r="A16297" s="56">
        <v>45517</v>
      </c>
      <c r="H16297" s="59">
        <v>1</v>
      </c>
    </row>
    <row r="16298" spans="1:8" x14ac:dyDescent="0.25">
      <c r="A16298" s="56">
        <v>45518</v>
      </c>
      <c r="H16298" s="59">
        <v>1</v>
      </c>
    </row>
    <row r="16299" spans="1:8" x14ac:dyDescent="0.25">
      <c r="A16299" s="56">
        <v>45519</v>
      </c>
      <c r="H16299" s="59">
        <v>1</v>
      </c>
    </row>
    <row r="16300" spans="1:8" x14ac:dyDescent="0.25">
      <c r="A16300" s="56">
        <v>45520</v>
      </c>
      <c r="H16300" s="59">
        <v>1</v>
      </c>
    </row>
    <row r="16301" spans="1:8" x14ac:dyDescent="0.25">
      <c r="A16301" s="56">
        <v>45521</v>
      </c>
      <c r="H16301" s="59">
        <v>1</v>
      </c>
    </row>
    <row r="16302" spans="1:8" x14ac:dyDescent="0.25">
      <c r="A16302" s="56">
        <v>45522</v>
      </c>
      <c r="H16302" s="59">
        <v>1</v>
      </c>
    </row>
    <row r="16303" spans="1:8" x14ac:dyDescent="0.25">
      <c r="A16303" s="56">
        <v>45523</v>
      </c>
      <c r="H16303" s="59">
        <v>1</v>
      </c>
    </row>
    <row r="16304" spans="1:8" x14ac:dyDescent="0.25">
      <c r="A16304" s="56">
        <v>45524</v>
      </c>
      <c r="H16304" s="59">
        <v>1</v>
      </c>
    </row>
    <row r="16305" spans="1:8" x14ac:dyDescent="0.25">
      <c r="A16305" s="56">
        <v>45525</v>
      </c>
      <c r="H16305" s="59">
        <v>1</v>
      </c>
    </row>
    <row r="16306" spans="1:8" x14ac:dyDescent="0.25">
      <c r="A16306" s="56">
        <v>45526</v>
      </c>
      <c r="H16306" s="59">
        <v>1</v>
      </c>
    </row>
    <row r="16307" spans="1:8" x14ac:dyDescent="0.25">
      <c r="A16307" s="56">
        <v>45527</v>
      </c>
      <c r="H16307" s="59">
        <v>1</v>
      </c>
    </row>
    <row r="16308" spans="1:8" x14ac:dyDescent="0.25">
      <c r="A16308" s="56">
        <v>45528</v>
      </c>
      <c r="H16308" s="59">
        <v>1</v>
      </c>
    </row>
    <row r="16309" spans="1:8" x14ac:dyDescent="0.25">
      <c r="A16309" s="56">
        <v>45529</v>
      </c>
      <c r="H16309" s="59">
        <v>1</v>
      </c>
    </row>
    <row r="16310" spans="1:8" x14ac:dyDescent="0.25">
      <c r="A16310" s="56">
        <v>45530</v>
      </c>
      <c r="H16310" s="59">
        <v>1</v>
      </c>
    </row>
    <row r="16311" spans="1:8" x14ac:dyDescent="0.25">
      <c r="A16311" s="56">
        <v>45531</v>
      </c>
      <c r="H16311" s="59">
        <v>1</v>
      </c>
    </row>
    <row r="16312" spans="1:8" x14ac:dyDescent="0.25">
      <c r="A16312" s="56">
        <v>45532</v>
      </c>
      <c r="H16312" s="59">
        <v>1</v>
      </c>
    </row>
    <row r="16313" spans="1:8" x14ac:dyDescent="0.25">
      <c r="A16313" s="56">
        <v>45533</v>
      </c>
      <c r="H16313" s="59">
        <v>1</v>
      </c>
    </row>
    <row r="16314" spans="1:8" x14ac:dyDescent="0.25">
      <c r="A16314" s="56">
        <v>45534</v>
      </c>
      <c r="H16314" s="59">
        <v>1</v>
      </c>
    </row>
    <row r="16315" spans="1:8" x14ac:dyDescent="0.25">
      <c r="A16315" s="56">
        <v>45535</v>
      </c>
      <c r="H16315" s="59">
        <v>1</v>
      </c>
    </row>
    <row r="16316" spans="1:8" x14ac:dyDescent="0.25">
      <c r="A16316" s="56">
        <v>45536</v>
      </c>
      <c r="H16316" s="59">
        <v>1</v>
      </c>
    </row>
    <row r="16317" spans="1:8" x14ac:dyDescent="0.25">
      <c r="A16317" s="56">
        <v>45537</v>
      </c>
      <c r="H16317" s="59">
        <v>1</v>
      </c>
    </row>
    <row r="16318" spans="1:8" x14ac:dyDescent="0.25">
      <c r="A16318" s="56">
        <v>45538</v>
      </c>
      <c r="H16318" s="59">
        <v>1</v>
      </c>
    </row>
    <row r="16319" spans="1:8" x14ac:dyDescent="0.25">
      <c r="A16319" s="56">
        <v>45539</v>
      </c>
      <c r="H16319" s="59">
        <v>1</v>
      </c>
    </row>
    <row r="16320" spans="1:8" x14ac:dyDescent="0.25">
      <c r="A16320" s="56">
        <v>45540</v>
      </c>
      <c r="H16320" s="59">
        <v>1</v>
      </c>
    </row>
    <row r="16321" spans="1:8" x14ac:dyDescent="0.25">
      <c r="A16321" s="56">
        <v>45541</v>
      </c>
      <c r="H16321" s="59">
        <v>1</v>
      </c>
    </row>
    <row r="16322" spans="1:8" x14ac:dyDescent="0.25">
      <c r="A16322" s="56">
        <v>45542</v>
      </c>
      <c r="H16322" s="59">
        <v>1</v>
      </c>
    </row>
    <row r="16323" spans="1:8" x14ac:dyDescent="0.25">
      <c r="A16323" s="56">
        <v>45543</v>
      </c>
      <c r="H16323" s="59">
        <v>1</v>
      </c>
    </row>
    <row r="16324" spans="1:8" x14ac:dyDescent="0.25">
      <c r="A16324" s="56">
        <v>45544</v>
      </c>
      <c r="H16324" s="59">
        <v>1</v>
      </c>
    </row>
    <row r="16325" spans="1:8" x14ac:dyDescent="0.25">
      <c r="A16325" s="56">
        <v>45545</v>
      </c>
      <c r="H16325" s="59">
        <v>1</v>
      </c>
    </row>
    <row r="16326" spans="1:8" x14ac:dyDescent="0.25">
      <c r="A16326" s="56">
        <v>45546</v>
      </c>
      <c r="H16326" s="59">
        <v>1</v>
      </c>
    </row>
    <row r="16327" spans="1:8" x14ac:dyDescent="0.25">
      <c r="A16327" s="56">
        <v>45547</v>
      </c>
      <c r="H16327" s="59">
        <v>1</v>
      </c>
    </row>
    <row r="16328" spans="1:8" x14ac:dyDescent="0.25">
      <c r="A16328" s="56">
        <v>45548</v>
      </c>
      <c r="H16328" s="59">
        <v>1</v>
      </c>
    </row>
    <row r="16329" spans="1:8" x14ac:dyDescent="0.25">
      <c r="A16329" s="56">
        <v>45549</v>
      </c>
      <c r="H16329" s="59">
        <v>1</v>
      </c>
    </row>
    <row r="16330" spans="1:8" x14ac:dyDescent="0.25">
      <c r="A16330" s="56">
        <v>45550</v>
      </c>
      <c r="H16330" s="59">
        <v>1</v>
      </c>
    </row>
    <row r="16331" spans="1:8" x14ac:dyDescent="0.25">
      <c r="A16331" s="56">
        <v>45551</v>
      </c>
      <c r="H16331" s="59">
        <v>1</v>
      </c>
    </row>
    <row r="16332" spans="1:8" x14ac:dyDescent="0.25">
      <c r="A16332" s="56">
        <v>45552</v>
      </c>
      <c r="H16332" s="59">
        <v>1</v>
      </c>
    </row>
    <row r="16333" spans="1:8" x14ac:dyDescent="0.25">
      <c r="A16333" s="56">
        <v>45553</v>
      </c>
      <c r="H16333" s="59">
        <v>1</v>
      </c>
    </row>
    <row r="16334" spans="1:8" x14ac:dyDescent="0.25">
      <c r="A16334" s="56">
        <v>45554</v>
      </c>
      <c r="H16334" s="59">
        <v>1</v>
      </c>
    </row>
    <row r="16335" spans="1:8" x14ac:dyDescent="0.25">
      <c r="A16335" s="56">
        <v>45555</v>
      </c>
      <c r="H16335" s="59">
        <v>1</v>
      </c>
    </row>
    <row r="16336" spans="1:8" x14ac:dyDescent="0.25">
      <c r="A16336" s="56">
        <v>45556</v>
      </c>
      <c r="H16336" s="59">
        <v>1</v>
      </c>
    </row>
    <row r="16337" spans="1:8" x14ac:dyDescent="0.25">
      <c r="A16337" s="56">
        <v>45557</v>
      </c>
      <c r="H16337" s="59">
        <v>1</v>
      </c>
    </row>
    <row r="16338" spans="1:8" x14ac:dyDescent="0.25">
      <c r="A16338" s="56">
        <v>45558</v>
      </c>
      <c r="H16338" s="59">
        <v>1</v>
      </c>
    </row>
    <row r="16339" spans="1:8" x14ac:dyDescent="0.25">
      <c r="A16339" s="56">
        <v>45559</v>
      </c>
      <c r="H16339" s="59">
        <v>1</v>
      </c>
    </row>
    <row r="16340" spans="1:8" x14ac:dyDescent="0.25">
      <c r="A16340" s="56">
        <v>45560</v>
      </c>
      <c r="H16340" s="59">
        <v>1</v>
      </c>
    </row>
    <row r="16341" spans="1:8" x14ac:dyDescent="0.25">
      <c r="A16341" s="56">
        <v>45561</v>
      </c>
      <c r="H16341" s="59">
        <v>1</v>
      </c>
    </row>
    <row r="16342" spans="1:8" x14ac:dyDescent="0.25">
      <c r="A16342" s="56">
        <v>45562</v>
      </c>
      <c r="H16342" s="59">
        <v>1</v>
      </c>
    </row>
    <row r="16343" spans="1:8" x14ac:dyDescent="0.25">
      <c r="A16343" s="56">
        <v>45563</v>
      </c>
      <c r="H16343" s="59">
        <v>1</v>
      </c>
    </row>
    <row r="16344" spans="1:8" x14ac:dyDescent="0.25">
      <c r="A16344" s="56">
        <v>45564</v>
      </c>
      <c r="H16344" s="59">
        <v>1</v>
      </c>
    </row>
    <row r="16345" spans="1:8" x14ac:dyDescent="0.25">
      <c r="A16345" s="56">
        <v>45565</v>
      </c>
      <c r="H16345" s="59">
        <v>1</v>
      </c>
    </row>
    <row r="16346" spans="1:8" x14ac:dyDescent="0.25">
      <c r="A16346" s="56">
        <v>45566</v>
      </c>
      <c r="H16346" s="59">
        <v>1</v>
      </c>
    </row>
    <row r="16347" spans="1:8" x14ac:dyDescent="0.25">
      <c r="A16347" s="56">
        <v>45567</v>
      </c>
      <c r="H16347" s="59">
        <v>1</v>
      </c>
    </row>
    <row r="16348" spans="1:8" x14ac:dyDescent="0.25">
      <c r="A16348" s="56">
        <v>45568</v>
      </c>
      <c r="H16348" s="59">
        <v>1</v>
      </c>
    </row>
    <row r="16349" spans="1:8" x14ac:dyDescent="0.25">
      <c r="A16349" s="56">
        <v>45569</v>
      </c>
      <c r="H16349" s="59">
        <v>1</v>
      </c>
    </row>
    <row r="16350" spans="1:8" x14ac:dyDescent="0.25">
      <c r="A16350" s="56">
        <v>45570</v>
      </c>
      <c r="H16350" s="59">
        <v>1</v>
      </c>
    </row>
    <row r="16351" spans="1:8" x14ac:dyDescent="0.25">
      <c r="A16351" s="56">
        <v>45571</v>
      </c>
      <c r="H16351" s="59">
        <v>1</v>
      </c>
    </row>
    <row r="16352" spans="1:8" x14ac:dyDescent="0.25">
      <c r="A16352" s="56">
        <v>45572</v>
      </c>
      <c r="H16352" s="59">
        <v>1</v>
      </c>
    </row>
    <row r="16353" spans="1:8" x14ac:dyDescent="0.25">
      <c r="A16353" s="56">
        <v>45573</v>
      </c>
      <c r="H16353" s="59">
        <v>1</v>
      </c>
    </row>
    <row r="16354" spans="1:8" x14ac:dyDescent="0.25">
      <c r="A16354" s="56">
        <v>45574</v>
      </c>
      <c r="H16354" s="59">
        <v>1</v>
      </c>
    </row>
    <row r="16355" spans="1:8" x14ac:dyDescent="0.25">
      <c r="A16355" s="56">
        <v>45575</v>
      </c>
      <c r="H16355" s="59">
        <v>1</v>
      </c>
    </row>
    <row r="16356" spans="1:8" x14ac:dyDescent="0.25">
      <c r="A16356" s="56">
        <v>45576</v>
      </c>
      <c r="H16356" s="59">
        <v>1</v>
      </c>
    </row>
    <row r="16357" spans="1:8" x14ac:dyDescent="0.25">
      <c r="A16357" s="56">
        <v>45577</v>
      </c>
      <c r="H16357" s="59">
        <v>1</v>
      </c>
    </row>
    <row r="16358" spans="1:8" x14ac:dyDescent="0.25">
      <c r="A16358" s="56">
        <v>45578</v>
      </c>
      <c r="H16358" s="59">
        <v>1</v>
      </c>
    </row>
    <row r="16359" spans="1:8" x14ac:dyDescent="0.25">
      <c r="A16359" s="56">
        <v>45579</v>
      </c>
      <c r="H16359" s="59">
        <v>1</v>
      </c>
    </row>
    <row r="16360" spans="1:8" x14ac:dyDescent="0.25">
      <c r="A16360" s="56">
        <v>45580</v>
      </c>
      <c r="H16360" s="59">
        <v>1</v>
      </c>
    </row>
    <row r="16361" spans="1:8" x14ac:dyDescent="0.25">
      <c r="A16361" s="56">
        <v>45581</v>
      </c>
      <c r="H16361" s="59">
        <v>1</v>
      </c>
    </row>
    <row r="16362" spans="1:8" x14ac:dyDescent="0.25">
      <c r="A16362" s="56">
        <v>45582</v>
      </c>
      <c r="H16362" s="59">
        <v>1</v>
      </c>
    </row>
    <row r="16363" spans="1:8" x14ac:dyDescent="0.25">
      <c r="A16363" s="56">
        <v>45583</v>
      </c>
      <c r="H16363" s="59">
        <v>1</v>
      </c>
    </row>
    <row r="16364" spans="1:8" x14ac:dyDescent="0.25">
      <c r="A16364" s="56">
        <v>45584</v>
      </c>
      <c r="H16364" s="59">
        <v>1</v>
      </c>
    </row>
    <row r="16365" spans="1:8" x14ac:dyDescent="0.25">
      <c r="A16365" s="56">
        <v>45585</v>
      </c>
      <c r="H16365" s="59">
        <v>1</v>
      </c>
    </row>
    <row r="16366" spans="1:8" x14ac:dyDescent="0.25">
      <c r="A16366" s="56">
        <v>45586</v>
      </c>
      <c r="H16366" s="59">
        <v>1</v>
      </c>
    </row>
    <row r="16367" spans="1:8" x14ac:dyDescent="0.25">
      <c r="A16367" s="56">
        <v>45587</v>
      </c>
      <c r="H16367" s="59">
        <v>1</v>
      </c>
    </row>
    <row r="16368" spans="1:8" x14ac:dyDescent="0.25">
      <c r="A16368" s="56">
        <v>45588</v>
      </c>
      <c r="H16368" s="59">
        <v>1</v>
      </c>
    </row>
    <row r="16369" spans="1:8" x14ac:dyDescent="0.25">
      <c r="A16369" s="56">
        <v>45589</v>
      </c>
      <c r="H16369" s="59">
        <v>1</v>
      </c>
    </row>
    <row r="16370" spans="1:8" x14ac:dyDescent="0.25">
      <c r="A16370" s="56">
        <v>45590</v>
      </c>
      <c r="H16370" s="59">
        <v>1</v>
      </c>
    </row>
    <row r="16371" spans="1:8" x14ac:dyDescent="0.25">
      <c r="A16371" s="56">
        <v>45591</v>
      </c>
      <c r="H16371" s="59">
        <v>1</v>
      </c>
    </row>
    <row r="16372" spans="1:8" x14ac:dyDescent="0.25">
      <c r="A16372" s="56">
        <v>45592</v>
      </c>
      <c r="H16372" s="59">
        <v>1</v>
      </c>
    </row>
    <row r="16373" spans="1:8" x14ac:dyDescent="0.25">
      <c r="A16373" s="56">
        <v>45593</v>
      </c>
      <c r="H16373" s="59">
        <v>1</v>
      </c>
    </row>
    <row r="16374" spans="1:8" x14ac:dyDescent="0.25">
      <c r="A16374" s="56">
        <v>45594</v>
      </c>
      <c r="H16374" s="59">
        <v>1</v>
      </c>
    </row>
    <row r="16375" spans="1:8" x14ac:dyDescent="0.25">
      <c r="A16375" s="56">
        <v>45595</v>
      </c>
      <c r="H16375" s="59">
        <v>1</v>
      </c>
    </row>
    <row r="16376" spans="1:8" x14ac:dyDescent="0.25">
      <c r="A16376" s="56">
        <v>45596</v>
      </c>
      <c r="H16376" s="59">
        <v>1</v>
      </c>
    </row>
    <row r="16377" spans="1:8" x14ac:dyDescent="0.25">
      <c r="A16377" s="56">
        <v>45597</v>
      </c>
      <c r="H16377" s="59">
        <v>1</v>
      </c>
    </row>
    <row r="16378" spans="1:8" x14ac:dyDescent="0.25">
      <c r="A16378" s="56">
        <v>45598</v>
      </c>
      <c r="H16378" s="59">
        <v>1</v>
      </c>
    </row>
    <row r="16379" spans="1:8" x14ac:dyDescent="0.25">
      <c r="A16379" s="56">
        <v>45599</v>
      </c>
      <c r="H16379" s="59">
        <v>1</v>
      </c>
    </row>
    <row r="16380" spans="1:8" x14ac:dyDescent="0.25">
      <c r="A16380" s="56">
        <v>45600</v>
      </c>
      <c r="H16380" s="59">
        <v>1</v>
      </c>
    </row>
    <row r="16381" spans="1:8" x14ac:dyDescent="0.25">
      <c r="A16381" s="56">
        <v>45601</v>
      </c>
      <c r="H16381" s="59">
        <v>1</v>
      </c>
    </row>
    <row r="16382" spans="1:8" x14ac:dyDescent="0.25">
      <c r="A16382" s="56">
        <v>45602</v>
      </c>
      <c r="H16382" s="59">
        <v>1</v>
      </c>
    </row>
    <row r="16383" spans="1:8" x14ac:dyDescent="0.25">
      <c r="A16383" s="56">
        <v>45603</v>
      </c>
      <c r="H16383" s="59">
        <v>1</v>
      </c>
    </row>
    <row r="16384" spans="1:8" x14ac:dyDescent="0.25">
      <c r="A16384" s="56">
        <v>45604</v>
      </c>
      <c r="H16384" s="59">
        <v>1</v>
      </c>
    </row>
    <row r="16385" spans="1:8" x14ac:dyDescent="0.25">
      <c r="A16385" s="56">
        <v>45605</v>
      </c>
      <c r="H16385" s="59">
        <v>1</v>
      </c>
    </row>
    <row r="16386" spans="1:8" x14ac:dyDescent="0.25">
      <c r="A16386" s="56">
        <v>45606</v>
      </c>
      <c r="H16386" s="59">
        <v>1</v>
      </c>
    </row>
    <row r="16387" spans="1:8" x14ac:dyDescent="0.25">
      <c r="A16387" s="56">
        <v>45607</v>
      </c>
      <c r="H16387" s="59">
        <v>1</v>
      </c>
    </row>
    <row r="16388" spans="1:8" x14ac:dyDescent="0.25">
      <c r="A16388" s="56">
        <v>45608</v>
      </c>
      <c r="H16388" s="59">
        <v>1</v>
      </c>
    </row>
    <row r="16389" spans="1:8" x14ac:dyDescent="0.25">
      <c r="A16389" s="56">
        <v>45609</v>
      </c>
      <c r="H16389" s="59">
        <v>1</v>
      </c>
    </row>
    <row r="16390" spans="1:8" x14ac:dyDescent="0.25">
      <c r="A16390" s="56">
        <v>45610</v>
      </c>
      <c r="H16390" s="59">
        <v>1</v>
      </c>
    </row>
    <row r="16391" spans="1:8" x14ac:dyDescent="0.25">
      <c r="A16391" s="56">
        <v>45611</v>
      </c>
      <c r="H16391" s="59">
        <v>1</v>
      </c>
    </row>
    <row r="16392" spans="1:8" x14ac:dyDescent="0.25">
      <c r="A16392" s="56">
        <v>45612</v>
      </c>
      <c r="H16392" s="59">
        <v>1</v>
      </c>
    </row>
    <row r="16393" spans="1:8" x14ac:dyDescent="0.25">
      <c r="A16393" s="56">
        <v>45613</v>
      </c>
      <c r="H16393" s="59">
        <v>1</v>
      </c>
    </row>
    <row r="16394" spans="1:8" x14ac:dyDescent="0.25">
      <c r="A16394" s="56">
        <v>45614</v>
      </c>
      <c r="H16394" s="59">
        <v>1</v>
      </c>
    </row>
    <row r="16395" spans="1:8" x14ac:dyDescent="0.25">
      <c r="A16395" s="56">
        <v>45615</v>
      </c>
      <c r="H16395" s="59">
        <v>1</v>
      </c>
    </row>
    <row r="16396" spans="1:8" x14ac:dyDescent="0.25">
      <c r="A16396" s="56">
        <v>45616</v>
      </c>
      <c r="H16396" s="59">
        <v>1</v>
      </c>
    </row>
    <row r="16397" spans="1:8" x14ac:dyDescent="0.25">
      <c r="A16397" s="56">
        <v>45617</v>
      </c>
      <c r="H16397" s="59">
        <v>1</v>
      </c>
    </row>
    <row r="16398" spans="1:8" x14ac:dyDescent="0.25">
      <c r="A16398" s="56">
        <v>45618</v>
      </c>
      <c r="H16398" s="59">
        <v>1</v>
      </c>
    </row>
    <row r="16399" spans="1:8" x14ac:dyDescent="0.25">
      <c r="A16399" s="56">
        <v>45619</v>
      </c>
      <c r="H16399" s="59">
        <v>1</v>
      </c>
    </row>
    <row r="16400" spans="1:8" x14ac:dyDescent="0.25">
      <c r="A16400" s="56">
        <v>45620</v>
      </c>
      <c r="H16400" s="59">
        <v>1</v>
      </c>
    </row>
    <row r="16401" spans="1:8" x14ac:dyDescent="0.25">
      <c r="A16401" s="56">
        <v>45621</v>
      </c>
      <c r="H16401" s="59">
        <v>1</v>
      </c>
    </row>
    <row r="16402" spans="1:8" x14ac:dyDescent="0.25">
      <c r="A16402" s="56">
        <v>45622</v>
      </c>
      <c r="H16402" s="59">
        <v>1</v>
      </c>
    </row>
    <row r="16403" spans="1:8" x14ac:dyDescent="0.25">
      <c r="A16403" s="56">
        <v>45623</v>
      </c>
      <c r="H16403" s="59">
        <v>1</v>
      </c>
    </row>
    <row r="16404" spans="1:8" x14ac:dyDescent="0.25">
      <c r="A16404" s="56">
        <v>45624</v>
      </c>
      <c r="H16404" s="59">
        <v>1</v>
      </c>
    </row>
    <row r="16405" spans="1:8" x14ac:dyDescent="0.25">
      <c r="A16405" s="56">
        <v>45625</v>
      </c>
      <c r="H16405" s="59">
        <v>1</v>
      </c>
    </row>
    <row r="16406" spans="1:8" x14ac:dyDescent="0.25">
      <c r="A16406" s="56">
        <v>45626</v>
      </c>
      <c r="H16406" s="59">
        <v>1</v>
      </c>
    </row>
    <row r="16407" spans="1:8" x14ac:dyDescent="0.25">
      <c r="A16407" s="56">
        <v>45627</v>
      </c>
      <c r="H16407" s="59">
        <v>1</v>
      </c>
    </row>
    <row r="16408" spans="1:8" x14ac:dyDescent="0.25">
      <c r="A16408" s="56">
        <v>45628</v>
      </c>
      <c r="H16408" s="59">
        <v>1</v>
      </c>
    </row>
    <row r="16409" spans="1:8" x14ac:dyDescent="0.25">
      <c r="A16409" s="56">
        <v>45629</v>
      </c>
      <c r="H16409" s="59">
        <v>1</v>
      </c>
    </row>
    <row r="16410" spans="1:8" x14ac:dyDescent="0.25">
      <c r="A16410" s="56">
        <v>45630</v>
      </c>
      <c r="H16410" s="59">
        <v>1</v>
      </c>
    </row>
    <row r="16411" spans="1:8" x14ac:dyDescent="0.25">
      <c r="A16411" s="56">
        <v>45631</v>
      </c>
      <c r="H16411" s="59">
        <v>1</v>
      </c>
    </row>
    <row r="16412" spans="1:8" x14ac:dyDescent="0.25">
      <c r="A16412" s="56">
        <v>45632</v>
      </c>
      <c r="H16412" s="59">
        <v>1</v>
      </c>
    </row>
    <row r="16413" spans="1:8" x14ac:dyDescent="0.25">
      <c r="A16413" s="56">
        <v>45633</v>
      </c>
      <c r="H16413" s="59">
        <v>1</v>
      </c>
    </row>
    <row r="16414" spans="1:8" x14ac:dyDescent="0.25">
      <c r="A16414" s="56">
        <v>45634</v>
      </c>
      <c r="H16414" s="59">
        <v>1</v>
      </c>
    </row>
    <row r="16415" spans="1:8" x14ac:dyDescent="0.25">
      <c r="A16415" s="56">
        <v>45635</v>
      </c>
      <c r="H16415" s="59">
        <v>1</v>
      </c>
    </row>
    <row r="16416" spans="1:8" x14ac:dyDescent="0.25">
      <c r="A16416" s="56">
        <v>45636</v>
      </c>
      <c r="H16416" s="59">
        <v>1</v>
      </c>
    </row>
    <row r="16417" spans="1:8" x14ac:dyDescent="0.25">
      <c r="A16417" s="56">
        <v>45637</v>
      </c>
      <c r="H16417" s="59">
        <v>1</v>
      </c>
    </row>
    <row r="16418" spans="1:8" x14ac:dyDescent="0.25">
      <c r="A16418" s="56">
        <v>45638</v>
      </c>
      <c r="H16418" s="59">
        <v>1</v>
      </c>
    </row>
    <row r="16419" spans="1:8" x14ac:dyDescent="0.25">
      <c r="A16419" s="56">
        <v>45639</v>
      </c>
      <c r="H16419" s="59">
        <v>1</v>
      </c>
    </row>
    <row r="16420" spans="1:8" x14ac:dyDescent="0.25">
      <c r="A16420" s="56">
        <v>45640</v>
      </c>
      <c r="H16420" s="59">
        <v>1</v>
      </c>
    </row>
    <row r="16421" spans="1:8" x14ac:dyDescent="0.25">
      <c r="A16421" s="56">
        <v>45641</v>
      </c>
      <c r="H16421" s="59">
        <v>1</v>
      </c>
    </row>
    <row r="16422" spans="1:8" x14ac:dyDescent="0.25">
      <c r="A16422" s="56">
        <v>45642</v>
      </c>
      <c r="H16422" s="59">
        <v>1</v>
      </c>
    </row>
    <row r="16423" spans="1:8" x14ac:dyDescent="0.25">
      <c r="A16423" s="56">
        <v>45643</v>
      </c>
      <c r="H16423" s="59">
        <v>1</v>
      </c>
    </row>
    <row r="16424" spans="1:8" x14ac:dyDescent="0.25">
      <c r="A16424" s="56">
        <v>45644</v>
      </c>
      <c r="H16424" s="59">
        <v>1</v>
      </c>
    </row>
    <row r="16425" spans="1:8" x14ac:dyDescent="0.25">
      <c r="A16425" s="56">
        <v>45645</v>
      </c>
      <c r="H16425" s="59">
        <v>1</v>
      </c>
    </row>
    <row r="16426" spans="1:8" x14ac:dyDescent="0.25">
      <c r="A16426" s="56">
        <v>45646</v>
      </c>
      <c r="H16426" s="59">
        <v>1</v>
      </c>
    </row>
    <row r="16427" spans="1:8" x14ac:dyDescent="0.25">
      <c r="A16427" s="56">
        <v>45647</v>
      </c>
      <c r="H16427" s="59">
        <v>1</v>
      </c>
    </row>
    <row r="16428" spans="1:8" x14ac:dyDescent="0.25">
      <c r="A16428" s="56">
        <v>45648</v>
      </c>
      <c r="H16428" s="59">
        <v>1</v>
      </c>
    </row>
    <row r="16429" spans="1:8" x14ac:dyDescent="0.25">
      <c r="A16429" s="56">
        <v>45649</v>
      </c>
      <c r="H16429" s="59">
        <v>1</v>
      </c>
    </row>
    <row r="16430" spans="1:8" x14ac:dyDescent="0.25">
      <c r="A16430" s="56">
        <v>45650</v>
      </c>
      <c r="H16430" s="59">
        <v>1</v>
      </c>
    </row>
    <row r="16431" spans="1:8" x14ac:dyDescent="0.25">
      <c r="A16431" s="56">
        <v>45651</v>
      </c>
      <c r="H16431" s="59">
        <v>1</v>
      </c>
    </row>
    <row r="16432" spans="1:8" x14ac:dyDescent="0.25">
      <c r="A16432" s="56">
        <v>45652</v>
      </c>
      <c r="H16432" s="59">
        <v>1</v>
      </c>
    </row>
    <row r="16433" spans="1:8" x14ac:dyDescent="0.25">
      <c r="A16433" s="56">
        <v>45653</v>
      </c>
      <c r="H16433" s="59">
        <v>1</v>
      </c>
    </row>
    <row r="16434" spans="1:8" x14ac:dyDescent="0.25">
      <c r="A16434" s="56">
        <v>45654</v>
      </c>
      <c r="H16434" s="59">
        <v>1</v>
      </c>
    </row>
    <row r="16435" spans="1:8" x14ac:dyDescent="0.25">
      <c r="A16435" s="56">
        <v>45655</v>
      </c>
      <c r="H16435" s="59">
        <v>1</v>
      </c>
    </row>
    <row r="16436" spans="1:8" x14ac:dyDescent="0.25">
      <c r="A16436" s="56">
        <v>45656</v>
      </c>
      <c r="H16436" s="59">
        <v>1</v>
      </c>
    </row>
    <row r="16437" spans="1:8" x14ac:dyDescent="0.25">
      <c r="A16437" s="56">
        <v>45657</v>
      </c>
      <c r="H16437" s="59">
        <v>1</v>
      </c>
    </row>
    <row r="16438" spans="1:8" x14ac:dyDescent="0.25">
      <c r="A16438" s="56">
        <v>45658</v>
      </c>
      <c r="H16438" s="59">
        <v>1</v>
      </c>
    </row>
    <row r="16439" spans="1:8" x14ac:dyDescent="0.25">
      <c r="A16439" s="56">
        <v>45659</v>
      </c>
      <c r="H16439" s="59">
        <v>1</v>
      </c>
    </row>
    <row r="16440" spans="1:8" x14ac:dyDescent="0.25">
      <c r="A16440" s="56">
        <v>45660</v>
      </c>
      <c r="H16440" s="59">
        <v>1</v>
      </c>
    </row>
    <row r="16441" spans="1:8" x14ac:dyDescent="0.25">
      <c r="A16441" s="56">
        <v>45661</v>
      </c>
      <c r="H16441" s="59">
        <v>1</v>
      </c>
    </row>
    <row r="16442" spans="1:8" x14ac:dyDescent="0.25">
      <c r="A16442" s="56">
        <v>45662</v>
      </c>
      <c r="H16442" s="59">
        <v>1</v>
      </c>
    </row>
    <row r="16443" spans="1:8" x14ac:dyDescent="0.25">
      <c r="A16443" s="56">
        <v>45663</v>
      </c>
      <c r="H16443" s="59">
        <v>1</v>
      </c>
    </row>
    <row r="16444" spans="1:8" x14ac:dyDescent="0.25">
      <c r="A16444" s="56">
        <v>45664</v>
      </c>
      <c r="H16444" s="59">
        <v>1</v>
      </c>
    </row>
    <row r="16445" spans="1:8" x14ac:dyDescent="0.25">
      <c r="A16445" s="56">
        <v>45665</v>
      </c>
      <c r="H16445" s="59">
        <v>1</v>
      </c>
    </row>
    <row r="16446" spans="1:8" x14ac:dyDescent="0.25">
      <c r="A16446" s="56">
        <v>45666</v>
      </c>
      <c r="H16446" s="59">
        <v>1</v>
      </c>
    </row>
    <row r="16447" spans="1:8" x14ac:dyDescent="0.25">
      <c r="A16447" s="56">
        <v>45667</v>
      </c>
      <c r="H16447" s="59">
        <v>1</v>
      </c>
    </row>
    <row r="16448" spans="1:8" x14ac:dyDescent="0.25">
      <c r="A16448" s="56">
        <v>45668</v>
      </c>
      <c r="H16448" s="59">
        <v>1</v>
      </c>
    </row>
    <row r="16449" spans="1:8" x14ac:dyDescent="0.25">
      <c r="A16449" s="56">
        <v>45669</v>
      </c>
      <c r="H16449" s="59">
        <v>1</v>
      </c>
    </row>
    <row r="16450" spans="1:8" x14ac:dyDescent="0.25">
      <c r="A16450" s="56">
        <v>45670</v>
      </c>
      <c r="H16450" s="59">
        <v>1</v>
      </c>
    </row>
    <row r="16451" spans="1:8" x14ac:dyDescent="0.25">
      <c r="A16451" s="56">
        <v>45671</v>
      </c>
      <c r="H16451" s="59">
        <v>1</v>
      </c>
    </row>
    <row r="16452" spans="1:8" x14ac:dyDescent="0.25">
      <c r="A16452" s="56">
        <v>45672</v>
      </c>
      <c r="H16452" s="59">
        <v>1</v>
      </c>
    </row>
    <row r="16453" spans="1:8" x14ac:dyDescent="0.25">
      <c r="A16453" s="56">
        <v>45673</v>
      </c>
      <c r="H16453" s="59">
        <v>1</v>
      </c>
    </row>
    <row r="16454" spans="1:8" x14ac:dyDescent="0.25">
      <c r="A16454" s="56">
        <v>45674</v>
      </c>
      <c r="H16454" s="59">
        <v>1</v>
      </c>
    </row>
    <row r="16455" spans="1:8" x14ac:dyDescent="0.25">
      <c r="A16455" s="56">
        <v>45675</v>
      </c>
      <c r="H16455" s="59">
        <v>1</v>
      </c>
    </row>
    <row r="16456" spans="1:8" x14ac:dyDescent="0.25">
      <c r="A16456" s="56">
        <v>45676</v>
      </c>
      <c r="H16456" s="59">
        <v>1</v>
      </c>
    </row>
    <row r="16457" spans="1:8" x14ac:dyDescent="0.25">
      <c r="A16457" s="56">
        <v>45677</v>
      </c>
      <c r="H16457" s="59">
        <v>1</v>
      </c>
    </row>
    <row r="16458" spans="1:8" x14ac:dyDescent="0.25">
      <c r="A16458" s="56">
        <v>45678</v>
      </c>
      <c r="H16458" s="59">
        <v>1</v>
      </c>
    </row>
    <row r="16459" spans="1:8" x14ac:dyDescent="0.25">
      <c r="A16459" s="56">
        <v>45679</v>
      </c>
      <c r="H16459" s="59">
        <v>1</v>
      </c>
    </row>
    <row r="16460" spans="1:8" x14ac:dyDescent="0.25">
      <c r="A16460" s="56">
        <v>45680</v>
      </c>
      <c r="H16460" s="59">
        <v>1</v>
      </c>
    </row>
    <row r="16461" spans="1:8" x14ac:dyDescent="0.25">
      <c r="A16461" s="56">
        <v>45681</v>
      </c>
      <c r="H16461" s="59">
        <v>1</v>
      </c>
    </row>
    <row r="16462" spans="1:8" x14ac:dyDescent="0.25">
      <c r="A16462" s="56">
        <v>45682</v>
      </c>
      <c r="H16462" s="59">
        <v>1</v>
      </c>
    </row>
    <row r="16463" spans="1:8" x14ac:dyDescent="0.25">
      <c r="A16463" s="56">
        <v>45683</v>
      </c>
      <c r="H16463" s="59">
        <v>1</v>
      </c>
    </row>
    <row r="16464" spans="1:8" x14ac:dyDescent="0.25">
      <c r="A16464" s="56">
        <v>45684</v>
      </c>
      <c r="H16464" s="59">
        <v>1</v>
      </c>
    </row>
    <row r="16465" spans="1:8" x14ac:dyDescent="0.25">
      <c r="A16465" s="56">
        <v>45685</v>
      </c>
      <c r="H16465" s="59">
        <v>1</v>
      </c>
    </row>
    <row r="16466" spans="1:8" x14ac:dyDescent="0.25">
      <c r="A16466" s="56">
        <v>45686</v>
      </c>
      <c r="H16466" s="59">
        <v>1</v>
      </c>
    </row>
    <row r="16467" spans="1:8" x14ac:dyDescent="0.25">
      <c r="A16467" s="56">
        <v>45687</v>
      </c>
      <c r="H16467" s="59">
        <v>1</v>
      </c>
    </row>
    <row r="16468" spans="1:8" x14ac:dyDescent="0.25">
      <c r="A16468" s="56">
        <v>45688</v>
      </c>
      <c r="H16468" s="59">
        <v>1</v>
      </c>
    </row>
    <row r="16469" spans="1:8" x14ac:dyDescent="0.25">
      <c r="A16469" s="56">
        <v>45689</v>
      </c>
      <c r="H16469" s="59">
        <v>1</v>
      </c>
    </row>
    <row r="16470" spans="1:8" x14ac:dyDescent="0.25">
      <c r="A16470" s="56">
        <v>45690</v>
      </c>
      <c r="H16470" s="59">
        <v>1</v>
      </c>
    </row>
    <row r="16471" spans="1:8" x14ac:dyDescent="0.25">
      <c r="A16471" s="56">
        <v>45691</v>
      </c>
      <c r="H16471" s="59">
        <v>1</v>
      </c>
    </row>
    <row r="16472" spans="1:8" x14ac:dyDescent="0.25">
      <c r="A16472" s="56">
        <v>45692</v>
      </c>
      <c r="H16472" s="59">
        <v>1</v>
      </c>
    </row>
    <row r="16473" spans="1:8" x14ac:dyDescent="0.25">
      <c r="A16473" s="56">
        <v>45693</v>
      </c>
      <c r="H16473" s="59">
        <v>1</v>
      </c>
    </row>
    <row r="16474" spans="1:8" x14ac:dyDescent="0.25">
      <c r="A16474" s="56">
        <v>45694</v>
      </c>
      <c r="H16474" s="59">
        <v>1</v>
      </c>
    </row>
    <row r="16475" spans="1:8" x14ac:dyDescent="0.25">
      <c r="A16475" s="56">
        <v>45695</v>
      </c>
      <c r="H16475" s="59">
        <v>1</v>
      </c>
    </row>
    <row r="16476" spans="1:8" x14ac:dyDescent="0.25">
      <c r="A16476" s="56">
        <v>45696</v>
      </c>
      <c r="H16476" s="59">
        <v>1</v>
      </c>
    </row>
    <row r="16477" spans="1:8" x14ac:dyDescent="0.25">
      <c r="A16477" s="56">
        <v>45697</v>
      </c>
      <c r="H16477" s="59">
        <v>1</v>
      </c>
    </row>
    <row r="16478" spans="1:8" x14ac:dyDescent="0.25">
      <c r="A16478" s="56">
        <v>45698</v>
      </c>
      <c r="H16478" s="59">
        <v>1</v>
      </c>
    </row>
    <row r="16479" spans="1:8" x14ac:dyDescent="0.25">
      <c r="A16479" s="56">
        <v>45699</v>
      </c>
      <c r="H16479" s="59">
        <v>1</v>
      </c>
    </row>
    <row r="16480" spans="1:8" x14ac:dyDescent="0.25">
      <c r="A16480" s="56">
        <v>45700</v>
      </c>
      <c r="H16480" s="59">
        <v>1</v>
      </c>
    </row>
    <row r="16481" spans="1:8" x14ac:dyDescent="0.25">
      <c r="A16481" s="56">
        <v>45701</v>
      </c>
      <c r="H16481" s="59">
        <v>1</v>
      </c>
    </row>
    <row r="16482" spans="1:8" x14ac:dyDescent="0.25">
      <c r="A16482" s="56">
        <v>45702</v>
      </c>
      <c r="H16482" s="59">
        <v>1</v>
      </c>
    </row>
    <row r="16483" spans="1:8" x14ac:dyDescent="0.25">
      <c r="A16483" s="56">
        <v>45703</v>
      </c>
      <c r="H16483" s="59">
        <v>1</v>
      </c>
    </row>
    <row r="16484" spans="1:8" x14ac:dyDescent="0.25">
      <c r="A16484" s="56">
        <v>45704</v>
      </c>
      <c r="H16484" s="59">
        <v>1</v>
      </c>
    </row>
    <row r="16485" spans="1:8" x14ac:dyDescent="0.25">
      <c r="A16485" s="56">
        <v>45705</v>
      </c>
      <c r="H16485" s="59">
        <v>1</v>
      </c>
    </row>
    <row r="16486" spans="1:8" x14ac:dyDescent="0.25">
      <c r="A16486" s="56">
        <v>45706</v>
      </c>
      <c r="H16486" s="59">
        <v>1</v>
      </c>
    </row>
    <row r="16487" spans="1:8" x14ac:dyDescent="0.25">
      <c r="A16487" s="56">
        <v>45707</v>
      </c>
      <c r="H16487" s="59">
        <v>1</v>
      </c>
    </row>
    <row r="16488" spans="1:8" x14ac:dyDescent="0.25">
      <c r="A16488" s="56">
        <v>45708</v>
      </c>
      <c r="H16488" s="59">
        <v>1</v>
      </c>
    </row>
    <row r="16489" spans="1:8" x14ac:dyDescent="0.25">
      <c r="A16489" s="56">
        <v>45709</v>
      </c>
      <c r="H16489" s="59">
        <v>1</v>
      </c>
    </row>
    <row r="16490" spans="1:8" x14ac:dyDescent="0.25">
      <c r="A16490" s="56">
        <v>45710</v>
      </c>
      <c r="H16490" s="59">
        <v>1</v>
      </c>
    </row>
    <row r="16491" spans="1:8" x14ac:dyDescent="0.25">
      <c r="A16491" s="56">
        <v>45711</v>
      </c>
      <c r="H16491" s="59">
        <v>1</v>
      </c>
    </row>
    <row r="16492" spans="1:8" x14ac:dyDescent="0.25">
      <c r="A16492" s="56">
        <v>45712</v>
      </c>
      <c r="H16492" s="59">
        <v>1</v>
      </c>
    </row>
    <row r="16493" spans="1:8" x14ac:dyDescent="0.25">
      <c r="A16493" s="56">
        <v>45713</v>
      </c>
      <c r="H16493" s="59">
        <v>1</v>
      </c>
    </row>
    <row r="16494" spans="1:8" x14ac:dyDescent="0.25">
      <c r="A16494" s="56">
        <v>45714</v>
      </c>
      <c r="H16494" s="59">
        <v>1</v>
      </c>
    </row>
    <row r="16495" spans="1:8" x14ac:dyDescent="0.25">
      <c r="A16495" s="56">
        <v>45715</v>
      </c>
      <c r="H16495" s="59">
        <v>1</v>
      </c>
    </row>
    <row r="16496" spans="1:8" x14ac:dyDescent="0.25">
      <c r="A16496" s="56">
        <v>45716</v>
      </c>
      <c r="H16496" s="59">
        <v>1</v>
      </c>
    </row>
    <row r="16497" spans="1:8" x14ac:dyDescent="0.25">
      <c r="A16497" s="56">
        <v>45717</v>
      </c>
      <c r="H16497" s="59">
        <v>1</v>
      </c>
    </row>
    <row r="16498" spans="1:8" x14ac:dyDescent="0.25">
      <c r="A16498" s="56">
        <v>45718</v>
      </c>
      <c r="H16498" s="59">
        <v>1</v>
      </c>
    </row>
    <row r="16499" spans="1:8" x14ac:dyDescent="0.25">
      <c r="A16499" s="56">
        <v>45719</v>
      </c>
      <c r="H16499" s="59">
        <v>1</v>
      </c>
    </row>
    <row r="16500" spans="1:8" x14ac:dyDescent="0.25">
      <c r="A16500" s="56">
        <v>45720</v>
      </c>
      <c r="H16500" s="59">
        <v>1</v>
      </c>
    </row>
    <row r="16501" spans="1:8" x14ac:dyDescent="0.25">
      <c r="A16501" s="56">
        <v>45721</v>
      </c>
      <c r="H16501" s="59">
        <v>1</v>
      </c>
    </row>
    <row r="16502" spans="1:8" x14ac:dyDescent="0.25">
      <c r="A16502" s="56">
        <v>45722</v>
      </c>
      <c r="H16502" s="59">
        <v>1</v>
      </c>
    </row>
    <row r="16503" spans="1:8" x14ac:dyDescent="0.25">
      <c r="A16503" s="56">
        <v>45723</v>
      </c>
      <c r="H16503" s="59">
        <v>1</v>
      </c>
    </row>
    <row r="16504" spans="1:8" x14ac:dyDescent="0.25">
      <c r="A16504" s="56">
        <v>45724</v>
      </c>
      <c r="H16504" s="59">
        <v>1</v>
      </c>
    </row>
    <row r="16505" spans="1:8" x14ac:dyDescent="0.25">
      <c r="A16505" s="56">
        <v>45725</v>
      </c>
      <c r="H16505" s="59">
        <v>1</v>
      </c>
    </row>
    <row r="16506" spans="1:8" x14ac:dyDescent="0.25">
      <c r="A16506" s="56">
        <v>45726</v>
      </c>
      <c r="H16506" s="59">
        <v>1</v>
      </c>
    </row>
    <row r="16507" spans="1:8" x14ac:dyDescent="0.25">
      <c r="A16507" s="56">
        <v>45727</v>
      </c>
      <c r="H16507" s="59">
        <v>1</v>
      </c>
    </row>
    <row r="16508" spans="1:8" x14ac:dyDescent="0.25">
      <c r="A16508" s="56">
        <v>45728</v>
      </c>
      <c r="H16508" s="59">
        <v>1</v>
      </c>
    </row>
    <row r="16509" spans="1:8" x14ac:dyDescent="0.25">
      <c r="A16509" s="56">
        <v>45729</v>
      </c>
      <c r="H16509" s="59">
        <v>1</v>
      </c>
    </row>
    <row r="16510" spans="1:8" x14ac:dyDescent="0.25">
      <c r="A16510" s="56">
        <v>45730</v>
      </c>
      <c r="H16510" s="59">
        <v>1</v>
      </c>
    </row>
    <row r="16511" spans="1:8" x14ac:dyDescent="0.25">
      <c r="A16511" s="56">
        <v>45731</v>
      </c>
      <c r="H16511" s="59">
        <v>1</v>
      </c>
    </row>
    <row r="16512" spans="1:8" x14ac:dyDescent="0.25">
      <c r="A16512" s="56">
        <v>45732</v>
      </c>
      <c r="H16512" s="59">
        <v>1</v>
      </c>
    </row>
    <row r="16513" spans="1:8" x14ac:dyDescent="0.25">
      <c r="A16513" s="56">
        <v>45733</v>
      </c>
      <c r="H16513" s="59">
        <v>1</v>
      </c>
    </row>
    <row r="16514" spans="1:8" x14ac:dyDescent="0.25">
      <c r="A16514" s="56">
        <v>45734</v>
      </c>
      <c r="H16514" s="59">
        <v>1</v>
      </c>
    </row>
    <row r="16515" spans="1:8" x14ac:dyDescent="0.25">
      <c r="A16515" s="56">
        <v>45735</v>
      </c>
      <c r="H16515" s="59">
        <v>1</v>
      </c>
    </row>
    <row r="16516" spans="1:8" x14ac:dyDescent="0.25">
      <c r="A16516" s="56">
        <v>45736</v>
      </c>
      <c r="H16516" s="59">
        <v>1</v>
      </c>
    </row>
    <row r="16517" spans="1:8" x14ac:dyDescent="0.25">
      <c r="A16517" s="56">
        <v>45737</v>
      </c>
      <c r="H16517" s="59">
        <v>1</v>
      </c>
    </row>
    <row r="16518" spans="1:8" x14ac:dyDescent="0.25">
      <c r="A16518" s="56">
        <v>45738</v>
      </c>
      <c r="H16518" s="59">
        <v>1</v>
      </c>
    </row>
    <row r="16519" spans="1:8" x14ac:dyDescent="0.25">
      <c r="A16519" s="56">
        <v>45739</v>
      </c>
      <c r="H16519" s="59">
        <v>1</v>
      </c>
    </row>
    <row r="16520" spans="1:8" x14ac:dyDescent="0.25">
      <c r="A16520" s="56">
        <v>45740</v>
      </c>
      <c r="H16520" s="59">
        <v>1</v>
      </c>
    </row>
    <row r="16521" spans="1:8" x14ac:dyDescent="0.25">
      <c r="A16521" s="56">
        <v>45741</v>
      </c>
      <c r="H16521" s="59">
        <v>1</v>
      </c>
    </row>
    <row r="16522" spans="1:8" x14ac:dyDescent="0.25">
      <c r="A16522" s="56">
        <v>45742</v>
      </c>
      <c r="H16522" s="59">
        <v>1</v>
      </c>
    </row>
    <row r="16523" spans="1:8" x14ac:dyDescent="0.25">
      <c r="A16523" s="56">
        <v>45743</v>
      </c>
      <c r="H16523" s="59">
        <v>1</v>
      </c>
    </row>
    <row r="16524" spans="1:8" x14ac:dyDescent="0.25">
      <c r="A16524" s="56">
        <v>45744</v>
      </c>
      <c r="H16524" s="59">
        <v>1</v>
      </c>
    </row>
    <row r="16525" spans="1:8" x14ac:dyDescent="0.25">
      <c r="A16525" s="56">
        <v>45745</v>
      </c>
      <c r="H16525" s="59">
        <v>1</v>
      </c>
    </row>
    <row r="16526" spans="1:8" x14ac:dyDescent="0.25">
      <c r="A16526" s="56">
        <v>45746</v>
      </c>
      <c r="H16526" s="59">
        <v>1</v>
      </c>
    </row>
    <row r="16527" spans="1:8" x14ac:dyDescent="0.25">
      <c r="A16527" s="56">
        <v>45747</v>
      </c>
      <c r="H16527" s="59">
        <v>1</v>
      </c>
    </row>
    <row r="16528" spans="1:8" x14ac:dyDescent="0.25">
      <c r="A16528" s="56">
        <v>45748</v>
      </c>
      <c r="H16528" s="59">
        <v>1</v>
      </c>
    </row>
    <row r="16529" spans="1:8" x14ac:dyDescent="0.25">
      <c r="A16529" s="56">
        <v>45749</v>
      </c>
      <c r="H16529" s="59">
        <v>1</v>
      </c>
    </row>
    <row r="16530" spans="1:8" x14ac:dyDescent="0.25">
      <c r="A16530" s="56">
        <v>45750</v>
      </c>
      <c r="H16530" s="59">
        <v>1</v>
      </c>
    </row>
    <row r="16531" spans="1:8" x14ac:dyDescent="0.25">
      <c r="A16531" s="56">
        <v>45751</v>
      </c>
      <c r="H16531" s="59">
        <v>1</v>
      </c>
    </row>
    <row r="16532" spans="1:8" x14ac:dyDescent="0.25">
      <c r="A16532" s="56">
        <v>45752</v>
      </c>
      <c r="H16532" s="59">
        <v>1</v>
      </c>
    </row>
    <row r="16533" spans="1:8" x14ac:dyDescent="0.25">
      <c r="A16533" s="56">
        <v>45753</v>
      </c>
      <c r="H16533" s="59">
        <v>1</v>
      </c>
    </row>
    <row r="16534" spans="1:8" x14ac:dyDescent="0.25">
      <c r="A16534" s="56">
        <v>45754</v>
      </c>
      <c r="H16534" s="59">
        <v>1</v>
      </c>
    </row>
    <row r="16535" spans="1:8" x14ac:dyDescent="0.25">
      <c r="A16535" s="56">
        <v>45755</v>
      </c>
      <c r="H16535" s="59">
        <v>1</v>
      </c>
    </row>
    <row r="16536" spans="1:8" x14ac:dyDescent="0.25">
      <c r="A16536" s="56">
        <v>45756</v>
      </c>
      <c r="H16536" s="59">
        <v>1</v>
      </c>
    </row>
    <row r="16537" spans="1:8" x14ac:dyDescent="0.25">
      <c r="A16537" s="56">
        <v>45757</v>
      </c>
      <c r="H16537" s="59">
        <v>1</v>
      </c>
    </row>
    <row r="16538" spans="1:8" x14ac:dyDescent="0.25">
      <c r="A16538" s="56">
        <v>45758</v>
      </c>
      <c r="H16538" s="59">
        <v>1</v>
      </c>
    </row>
    <row r="16539" spans="1:8" x14ac:dyDescent="0.25">
      <c r="A16539" s="56">
        <v>45759</v>
      </c>
      <c r="H16539" s="59">
        <v>1</v>
      </c>
    </row>
    <row r="16540" spans="1:8" x14ac:dyDescent="0.25">
      <c r="A16540" s="56">
        <v>45760</v>
      </c>
      <c r="H16540" s="59">
        <v>1</v>
      </c>
    </row>
    <row r="16541" spans="1:8" x14ac:dyDescent="0.25">
      <c r="A16541" s="56">
        <v>45761</v>
      </c>
      <c r="H16541" s="59">
        <v>1</v>
      </c>
    </row>
    <row r="16542" spans="1:8" x14ac:dyDescent="0.25">
      <c r="A16542" s="56">
        <v>45762</v>
      </c>
      <c r="H16542" s="59">
        <v>1</v>
      </c>
    </row>
    <row r="16543" spans="1:8" x14ac:dyDescent="0.25">
      <c r="A16543" s="56">
        <v>45763</v>
      </c>
      <c r="H16543" s="59">
        <v>1</v>
      </c>
    </row>
    <row r="16544" spans="1:8" x14ac:dyDescent="0.25">
      <c r="A16544" s="56">
        <v>45764</v>
      </c>
      <c r="H16544" s="59">
        <v>1</v>
      </c>
    </row>
    <row r="16545" spans="1:8" x14ac:dyDescent="0.25">
      <c r="A16545" s="56">
        <v>45765</v>
      </c>
      <c r="H16545" s="59">
        <v>1</v>
      </c>
    </row>
    <row r="16546" spans="1:8" x14ac:dyDescent="0.25">
      <c r="A16546" s="56">
        <v>45766</v>
      </c>
      <c r="H16546" s="59">
        <v>1</v>
      </c>
    </row>
    <row r="16547" spans="1:8" x14ac:dyDescent="0.25">
      <c r="A16547" s="56">
        <v>45767</v>
      </c>
      <c r="H16547" s="59">
        <v>1</v>
      </c>
    </row>
    <row r="16548" spans="1:8" x14ac:dyDescent="0.25">
      <c r="A16548" s="56">
        <v>45768</v>
      </c>
      <c r="H16548" s="59">
        <v>1</v>
      </c>
    </row>
    <row r="16549" spans="1:8" x14ac:dyDescent="0.25">
      <c r="A16549" s="56">
        <v>45769</v>
      </c>
      <c r="H16549" s="59">
        <v>1</v>
      </c>
    </row>
    <row r="16550" spans="1:8" x14ac:dyDescent="0.25">
      <c r="A16550" s="56">
        <v>45770</v>
      </c>
      <c r="H16550" s="59">
        <v>1</v>
      </c>
    </row>
    <row r="16551" spans="1:8" x14ac:dyDescent="0.25">
      <c r="A16551" s="56">
        <v>45771</v>
      </c>
      <c r="H16551" s="59">
        <v>1</v>
      </c>
    </row>
    <row r="16552" spans="1:8" x14ac:dyDescent="0.25">
      <c r="A16552" s="56">
        <v>45772</v>
      </c>
      <c r="H16552" s="59">
        <v>1</v>
      </c>
    </row>
    <row r="16553" spans="1:8" x14ac:dyDescent="0.25">
      <c r="A16553" s="56">
        <v>45773</v>
      </c>
      <c r="H16553" s="59">
        <v>1</v>
      </c>
    </row>
    <row r="16554" spans="1:8" x14ac:dyDescent="0.25">
      <c r="A16554" s="56">
        <v>45774</v>
      </c>
      <c r="H16554" s="59">
        <v>1</v>
      </c>
    </row>
    <row r="16555" spans="1:8" x14ac:dyDescent="0.25">
      <c r="A16555" s="56">
        <v>45775</v>
      </c>
      <c r="H16555" s="59">
        <v>1</v>
      </c>
    </row>
    <row r="16556" spans="1:8" x14ac:dyDescent="0.25">
      <c r="A16556" s="56">
        <v>45776</v>
      </c>
      <c r="H16556" s="59">
        <v>1</v>
      </c>
    </row>
    <row r="16557" spans="1:8" x14ac:dyDescent="0.25">
      <c r="A16557" s="56">
        <v>45777</v>
      </c>
      <c r="H16557" s="59">
        <v>1</v>
      </c>
    </row>
    <row r="16558" spans="1:8" x14ac:dyDescent="0.25">
      <c r="A16558" s="56">
        <v>45778</v>
      </c>
      <c r="H16558" s="59">
        <v>1</v>
      </c>
    </row>
    <row r="16559" spans="1:8" x14ac:dyDescent="0.25">
      <c r="A16559" s="56">
        <v>45779</v>
      </c>
      <c r="H16559" s="59">
        <v>1</v>
      </c>
    </row>
    <row r="16560" spans="1:8" x14ac:dyDescent="0.25">
      <c r="A16560" s="56">
        <v>45780</v>
      </c>
      <c r="H16560" s="59">
        <v>1</v>
      </c>
    </row>
    <row r="16561" spans="1:8" x14ac:dyDescent="0.25">
      <c r="A16561" s="56">
        <v>45781</v>
      </c>
      <c r="H16561" s="59">
        <v>1</v>
      </c>
    </row>
    <row r="16562" spans="1:8" x14ac:dyDescent="0.25">
      <c r="A16562" s="56">
        <v>45782</v>
      </c>
      <c r="H16562" s="59">
        <v>1</v>
      </c>
    </row>
    <row r="16563" spans="1:8" x14ac:dyDescent="0.25">
      <c r="A16563" s="56">
        <v>45783</v>
      </c>
      <c r="H16563" s="59">
        <v>1</v>
      </c>
    </row>
    <row r="16564" spans="1:8" x14ac:dyDescent="0.25">
      <c r="A16564" s="56">
        <v>45784</v>
      </c>
      <c r="H16564" s="59">
        <v>1</v>
      </c>
    </row>
    <row r="16565" spans="1:8" x14ac:dyDescent="0.25">
      <c r="A16565" s="56">
        <v>45785</v>
      </c>
      <c r="H16565" s="59">
        <v>1</v>
      </c>
    </row>
    <row r="16566" spans="1:8" x14ac:dyDescent="0.25">
      <c r="A16566" s="56">
        <v>45786</v>
      </c>
      <c r="H16566" s="59">
        <v>1</v>
      </c>
    </row>
    <row r="16567" spans="1:8" x14ac:dyDescent="0.25">
      <c r="A16567" s="56">
        <v>45787</v>
      </c>
      <c r="H16567" s="59">
        <v>1</v>
      </c>
    </row>
    <row r="16568" spans="1:8" x14ac:dyDescent="0.25">
      <c r="A16568" s="56">
        <v>45788</v>
      </c>
      <c r="H16568" s="59">
        <v>1</v>
      </c>
    </row>
    <row r="16569" spans="1:8" x14ac:dyDescent="0.25">
      <c r="A16569" s="56">
        <v>45789</v>
      </c>
      <c r="H16569" s="59">
        <v>1</v>
      </c>
    </row>
    <row r="16570" spans="1:8" x14ac:dyDescent="0.25">
      <c r="A16570" s="56">
        <v>45790</v>
      </c>
      <c r="H16570" s="59">
        <v>1</v>
      </c>
    </row>
    <row r="16571" spans="1:8" x14ac:dyDescent="0.25">
      <c r="A16571" s="56">
        <v>45791</v>
      </c>
      <c r="H16571" s="59">
        <v>1</v>
      </c>
    </row>
    <row r="16572" spans="1:8" x14ac:dyDescent="0.25">
      <c r="A16572" s="56">
        <v>45792</v>
      </c>
      <c r="H16572" s="59">
        <v>1</v>
      </c>
    </row>
    <row r="16573" spans="1:8" x14ac:dyDescent="0.25">
      <c r="A16573" s="56">
        <v>45793</v>
      </c>
      <c r="H16573" s="59">
        <v>1</v>
      </c>
    </row>
    <row r="16574" spans="1:8" x14ac:dyDescent="0.25">
      <c r="A16574" s="56">
        <v>45794</v>
      </c>
      <c r="H16574" s="59">
        <v>1</v>
      </c>
    </row>
    <row r="16575" spans="1:8" x14ac:dyDescent="0.25">
      <c r="A16575" s="56">
        <v>45795</v>
      </c>
      <c r="H16575" s="59">
        <v>1</v>
      </c>
    </row>
    <row r="16576" spans="1:8" x14ac:dyDescent="0.25">
      <c r="A16576" s="56">
        <v>45796</v>
      </c>
      <c r="H16576" s="59">
        <v>1</v>
      </c>
    </row>
    <row r="16577" spans="1:8" x14ac:dyDescent="0.25">
      <c r="A16577" s="56">
        <v>45797</v>
      </c>
      <c r="H16577" s="59">
        <v>1</v>
      </c>
    </row>
    <row r="16578" spans="1:8" x14ac:dyDescent="0.25">
      <c r="A16578" s="56">
        <v>45798</v>
      </c>
      <c r="H16578" s="59">
        <v>1</v>
      </c>
    </row>
    <row r="16579" spans="1:8" x14ac:dyDescent="0.25">
      <c r="A16579" s="56">
        <v>45799</v>
      </c>
      <c r="H16579" s="59">
        <v>1</v>
      </c>
    </row>
    <row r="16580" spans="1:8" x14ac:dyDescent="0.25">
      <c r="A16580" s="56">
        <v>45800</v>
      </c>
      <c r="H16580" s="59">
        <v>1</v>
      </c>
    </row>
    <row r="16581" spans="1:8" x14ac:dyDescent="0.25">
      <c r="A16581" s="56">
        <v>45801</v>
      </c>
      <c r="H16581" s="59">
        <v>1</v>
      </c>
    </row>
    <row r="16582" spans="1:8" x14ac:dyDescent="0.25">
      <c r="A16582" s="56">
        <v>45802</v>
      </c>
      <c r="H16582" s="59">
        <v>1</v>
      </c>
    </row>
    <row r="16583" spans="1:8" x14ac:dyDescent="0.25">
      <c r="A16583" s="56">
        <v>45803</v>
      </c>
      <c r="H16583" s="59">
        <v>1</v>
      </c>
    </row>
    <row r="16584" spans="1:8" x14ac:dyDescent="0.25">
      <c r="A16584" s="56">
        <v>45804</v>
      </c>
      <c r="H16584" s="59">
        <v>1</v>
      </c>
    </row>
    <row r="16585" spans="1:8" x14ac:dyDescent="0.25">
      <c r="A16585" s="56">
        <v>45805</v>
      </c>
      <c r="H16585" s="59">
        <v>1</v>
      </c>
    </row>
    <row r="16586" spans="1:8" x14ac:dyDescent="0.25">
      <c r="A16586" s="56">
        <v>45806</v>
      </c>
      <c r="H16586" s="59">
        <v>1</v>
      </c>
    </row>
    <row r="16587" spans="1:8" x14ac:dyDescent="0.25">
      <c r="A16587" s="56">
        <v>45807</v>
      </c>
      <c r="H16587" s="59">
        <v>1</v>
      </c>
    </row>
    <row r="16588" spans="1:8" x14ac:dyDescent="0.25">
      <c r="A16588" s="56">
        <v>45808</v>
      </c>
      <c r="H16588" s="59">
        <v>1</v>
      </c>
    </row>
    <row r="16589" spans="1:8" x14ac:dyDescent="0.25">
      <c r="A16589" s="56">
        <v>45809</v>
      </c>
      <c r="H16589" s="59">
        <v>1</v>
      </c>
    </row>
    <row r="16590" spans="1:8" x14ac:dyDescent="0.25">
      <c r="A16590" s="56">
        <v>45810</v>
      </c>
      <c r="H16590" s="59">
        <v>1</v>
      </c>
    </row>
    <row r="16591" spans="1:8" x14ac:dyDescent="0.25">
      <c r="A16591" s="56">
        <v>45811</v>
      </c>
      <c r="H16591" s="59">
        <v>1</v>
      </c>
    </row>
    <row r="16592" spans="1:8" x14ac:dyDescent="0.25">
      <c r="A16592" s="56">
        <v>45812</v>
      </c>
      <c r="H16592" s="59">
        <v>1</v>
      </c>
    </row>
    <row r="16593" spans="1:8" x14ac:dyDescent="0.25">
      <c r="A16593" s="56">
        <v>45813</v>
      </c>
      <c r="H16593" s="59">
        <v>1</v>
      </c>
    </row>
    <row r="16594" spans="1:8" x14ac:dyDescent="0.25">
      <c r="A16594" s="56">
        <v>45814</v>
      </c>
      <c r="H16594" s="59">
        <v>1</v>
      </c>
    </row>
    <row r="16595" spans="1:8" x14ac:dyDescent="0.25">
      <c r="A16595" s="56">
        <v>45815</v>
      </c>
      <c r="H16595" s="59">
        <v>1</v>
      </c>
    </row>
    <row r="16596" spans="1:8" x14ac:dyDescent="0.25">
      <c r="A16596" s="56">
        <v>45816</v>
      </c>
      <c r="H16596" s="59">
        <v>1</v>
      </c>
    </row>
    <row r="16597" spans="1:8" x14ac:dyDescent="0.25">
      <c r="A16597" s="56">
        <v>45817</v>
      </c>
      <c r="H16597" s="59">
        <v>1</v>
      </c>
    </row>
    <row r="16598" spans="1:8" x14ac:dyDescent="0.25">
      <c r="A16598" s="56">
        <v>45818</v>
      </c>
      <c r="H16598" s="59">
        <v>1</v>
      </c>
    </row>
    <row r="16599" spans="1:8" x14ac:dyDescent="0.25">
      <c r="A16599" s="56">
        <v>45819</v>
      </c>
      <c r="H16599" s="59">
        <v>1</v>
      </c>
    </row>
    <row r="16600" spans="1:8" x14ac:dyDescent="0.25">
      <c r="A16600" s="56">
        <v>45820</v>
      </c>
      <c r="H16600" s="59">
        <v>1</v>
      </c>
    </row>
    <row r="16601" spans="1:8" x14ac:dyDescent="0.25">
      <c r="A16601" s="56">
        <v>45821</v>
      </c>
      <c r="H16601" s="59">
        <v>1</v>
      </c>
    </row>
    <row r="16602" spans="1:8" x14ac:dyDescent="0.25">
      <c r="A16602" s="56">
        <v>45822</v>
      </c>
      <c r="H16602" s="59">
        <v>1</v>
      </c>
    </row>
    <row r="16603" spans="1:8" x14ac:dyDescent="0.25">
      <c r="A16603" s="56">
        <v>45823</v>
      </c>
      <c r="H16603" s="59">
        <v>1</v>
      </c>
    </row>
    <row r="16604" spans="1:8" x14ac:dyDescent="0.25">
      <c r="A16604" s="56">
        <v>45824</v>
      </c>
      <c r="H16604" s="59">
        <v>1</v>
      </c>
    </row>
    <row r="16605" spans="1:8" x14ac:dyDescent="0.25">
      <c r="A16605" s="56">
        <v>45825</v>
      </c>
      <c r="H16605" s="59">
        <v>1</v>
      </c>
    </row>
    <row r="16606" spans="1:8" x14ac:dyDescent="0.25">
      <c r="A16606" s="56">
        <v>45826</v>
      </c>
      <c r="H16606" s="59">
        <v>1</v>
      </c>
    </row>
    <row r="16607" spans="1:8" x14ac:dyDescent="0.25">
      <c r="A16607" s="56">
        <v>45827</v>
      </c>
      <c r="H16607" s="59">
        <v>1</v>
      </c>
    </row>
    <row r="16608" spans="1:8" x14ac:dyDescent="0.25">
      <c r="A16608" s="56">
        <v>45828</v>
      </c>
      <c r="H16608" s="59">
        <v>1</v>
      </c>
    </row>
    <row r="16609" spans="1:8" x14ac:dyDescent="0.25">
      <c r="A16609" s="56">
        <v>45829</v>
      </c>
      <c r="H16609" s="59">
        <v>1</v>
      </c>
    </row>
    <row r="16610" spans="1:8" x14ac:dyDescent="0.25">
      <c r="A16610" s="56">
        <v>45830</v>
      </c>
      <c r="H16610" s="59">
        <v>1</v>
      </c>
    </row>
    <row r="16611" spans="1:8" x14ac:dyDescent="0.25">
      <c r="A16611" s="56">
        <v>45831</v>
      </c>
      <c r="H16611" s="59">
        <v>1</v>
      </c>
    </row>
    <row r="16612" spans="1:8" x14ac:dyDescent="0.25">
      <c r="A16612" s="56">
        <v>45832</v>
      </c>
      <c r="H16612" s="59">
        <v>1</v>
      </c>
    </row>
    <row r="16613" spans="1:8" x14ac:dyDescent="0.25">
      <c r="A16613" s="56">
        <v>45833</v>
      </c>
      <c r="H16613" s="59">
        <v>1</v>
      </c>
    </row>
    <row r="16614" spans="1:8" x14ac:dyDescent="0.25">
      <c r="A16614" s="56">
        <v>45834</v>
      </c>
      <c r="H16614" s="59">
        <v>1</v>
      </c>
    </row>
    <row r="16615" spans="1:8" x14ac:dyDescent="0.25">
      <c r="A16615" s="56">
        <v>45835</v>
      </c>
      <c r="H16615" s="59">
        <v>1</v>
      </c>
    </row>
    <row r="16616" spans="1:8" x14ac:dyDescent="0.25">
      <c r="A16616" s="56">
        <v>45836</v>
      </c>
      <c r="H16616" s="59">
        <v>1</v>
      </c>
    </row>
    <row r="16617" spans="1:8" x14ac:dyDescent="0.25">
      <c r="A16617" s="56">
        <v>45837</v>
      </c>
      <c r="H16617" s="59">
        <v>1</v>
      </c>
    </row>
    <row r="16618" spans="1:8" x14ac:dyDescent="0.25">
      <c r="A16618" s="56">
        <v>45838</v>
      </c>
      <c r="H16618" s="59">
        <v>1</v>
      </c>
    </row>
    <row r="16619" spans="1:8" x14ac:dyDescent="0.25">
      <c r="A16619" s="56">
        <v>45839</v>
      </c>
      <c r="H16619" s="59">
        <v>1</v>
      </c>
    </row>
    <row r="16620" spans="1:8" x14ac:dyDescent="0.25">
      <c r="A16620" s="56">
        <v>45840</v>
      </c>
      <c r="H16620" s="59">
        <v>1</v>
      </c>
    </row>
    <row r="16621" spans="1:8" x14ac:dyDescent="0.25">
      <c r="A16621" s="56">
        <v>45841</v>
      </c>
      <c r="H16621" s="59">
        <v>1</v>
      </c>
    </row>
    <row r="16622" spans="1:8" x14ac:dyDescent="0.25">
      <c r="A16622" s="56">
        <v>45842</v>
      </c>
      <c r="H16622" s="59">
        <v>1</v>
      </c>
    </row>
    <row r="16623" spans="1:8" x14ac:dyDescent="0.25">
      <c r="A16623" s="56">
        <v>45843</v>
      </c>
      <c r="H16623" s="59">
        <v>1</v>
      </c>
    </row>
    <row r="16624" spans="1:8" x14ac:dyDescent="0.25">
      <c r="A16624" s="56">
        <v>45844</v>
      </c>
      <c r="H16624" s="59">
        <v>1</v>
      </c>
    </row>
    <row r="16625" spans="1:8" x14ac:dyDescent="0.25">
      <c r="A16625" s="56">
        <v>45845</v>
      </c>
      <c r="H16625" s="59">
        <v>1</v>
      </c>
    </row>
    <row r="16626" spans="1:8" x14ac:dyDescent="0.25">
      <c r="A16626" s="56">
        <v>45846</v>
      </c>
      <c r="H16626" s="59">
        <v>1</v>
      </c>
    </row>
    <row r="16627" spans="1:8" x14ac:dyDescent="0.25">
      <c r="A16627" s="56">
        <v>45847</v>
      </c>
      <c r="H16627" s="59">
        <v>1</v>
      </c>
    </row>
    <row r="16628" spans="1:8" x14ac:dyDescent="0.25">
      <c r="A16628" s="56">
        <v>45848</v>
      </c>
      <c r="H16628" s="59">
        <v>1</v>
      </c>
    </row>
    <row r="16629" spans="1:8" x14ac:dyDescent="0.25">
      <c r="A16629" s="56">
        <v>45849</v>
      </c>
      <c r="H16629" s="59">
        <v>1</v>
      </c>
    </row>
    <row r="16630" spans="1:8" x14ac:dyDescent="0.25">
      <c r="A16630" s="56">
        <v>45850</v>
      </c>
      <c r="H16630" s="59">
        <v>1</v>
      </c>
    </row>
    <row r="16631" spans="1:8" x14ac:dyDescent="0.25">
      <c r="A16631" s="56">
        <v>45851</v>
      </c>
      <c r="H16631" s="59">
        <v>1</v>
      </c>
    </row>
    <row r="16632" spans="1:8" x14ac:dyDescent="0.25">
      <c r="A16632" s="56">
        <v>45852</v>
      </c>
      <c r="H16632" s="59">
        <v>1</v>
      </c>
    </row>
    <row r="16633" spans="1:8" x14ac:dyDescent="0.25">
      <c r="A16633" s="56">
        <v>45853</v>
      </c>
      <c r="H16633" s="59">
        <v>1</v>
      </c>
    </row>
    <row r="16634" spans="1:8" x14ac:dyDescent="0.25">
      <c r="A16634" s="56">
        <v>45854</v>
      </c>
      <c r="H16634" s="59">
        <v>1</v>
      </c>
    </row>
    <row r="16635" spans="1:8" x14ac:dyDescent="0.25">
      <c r="A16635" s="56">
        <v>45855</v>
      </c>
      <c r="H16635" s="59">
        <v>1</v>
      </c>
    </row>
    <row r="16636" spans="1:8" x14ac:dyDescent="0.25">
      <c r="A16636" s="56">
        <v>45856</v>
      </c>
      <c r="H16636" s="59">
        <v>1</v>
      </c>
    </row>
    <row r="16637" spans="1:8" x14ac:dyDescent="0.25">
      <c r="A16637" s="56">
        <v>45857</v>
      </c>
      <c r="H16637" s="59">
        <v>1</v>
      </c>
    </row>
    <row r="16638" spans="1:8" x14ac:dyDescent="0.25">
      <c r="A16638" s="56">
        <v>45858</v>
      </c>
      <c r="H16638" s="59">
        <v>1</v>
      </c>
    </row>
    <row r="16639" spans="1:8" x14ac:dyDescent="0.25">
      <c r="A16639" s="56">
        <v>45859</v>
      </c>
      <c r="H16639" s="59">
        <v>1</v>
      </c>
    </row>
    <row r="16640" spans="1:8" x14ac:dyDescent="0.25">
      <c r="A16640" s="56">
        <v>45860</v>
      </c>
      <c r="H16640" s="59">
        <v>1</v>
      </c>
    </row>
    <row r="16641" spans="1:8" x14ac:dyDescent="0.25">
      <c r="A16641" s="56">
        <v>45861</v>
      </c>
      <c r="H16641" s="59">
        <v>1</v>
      </c>
    </row>
    <row r="16642" spans="1:8" x14ac:dyDescent="0.25">
      <c r="A16642" s="56">
        <v>45862</v>
      </c>
      <c r="H16642" s="59">
        <v>1</v>
      </c>
    </row>
    <row r="16643" spans="1:8" x14ac:dyDescent="0.25">
      <c r="A16643" s="56">
        <v>45863</v>
      </c>
      <c r="H16643" s="59">
        <v>1</v>
      </c>
    </row>
    <row r="16644" spans="1:8" x14ac:dyDescent="0.25">
      <c r="A16644" s="56">
        <v>45864</v>
      </c>
      <c r="H16644" s="59">
        <v>1</v>
      </c>
    </row>
    <row r="16645" spans="1:8" x14ac:dyDescent="0.25">
      <c r="A16645" s="56">
        <v>45865</v>
      </c>
      <c r="H16645" s="59">
        <v>1</v>
      </c>
    </row>
    <row r="16646" spans="1:8" x14ac:dyDescent="0.25">
      <c r="A16646" s="56">
        <v>45866</v>
      </c>
      <c r="H16646" s="59">
        <v>1</v>
      </c>
    </row>
    <row r="16647" spans="1:8" x14ac:dyDescent="0.25">
      <c r="A16647" s="56">
        <v>45867</v>
      </c>
      <c r="H16647" s="59">
        <v>1</v>
      </c>
    </row>
    <row r="16648" spans="1:8" x14ac:dyDescent="0.25">
      <c r="A16648" s="56">
        <v>45868</v>
      </c>
      <c r="H16648" s="59">
        <v>1</v>
      </c>
    </row>
    <row r="16649" spans="1:8" x14ac:dyDescent="0.25">
      <c r="A16649" s="56">
        <v>45869</v>
      </c>
      <c r="H16649" s="59">
        <v>1</v>
      </c>
    </row>
    <row r="16650" spans="1:8" x14ac:dyDescent="0.25">
      <c r="A16650" s="56">
        <v>45870</v>
      </c>
      <c r="H16650" s="59">
        <v>1</v>
      </c>
    </row>
    <row r="16651" spans="1:8" x14ac:dyDescent="0.25">
      <c r="A16651" s="56">
        <v>45871</v>
      </c>
      <c r="H16651" s="59">
        <v>1</v>
      </c>
    </row>
    <row r="16652" spans="1:8" x14ac:dyDescent="0.25">
      <c r="A16652" s="56">
        <v>45872</v>
      </c>
      <c r="H16652" s="59">
        <v>1</v>
      </c>
    </row>
    <row r="16653" spans="1:8" x14ac:dyDescent="0.25">
      <c r="A16653" s="56">
        <v>45873</v>
      </c>
      <c r="H16653" s="59">
        <v>1</v>
      </c>
    </row>
    <row r="16654" spans="1:8" x14ac:dyDescent="0.25">
      <c r="A16654" s="56">
        <v>45874</v>
      </c>
      <c r="H16654" s="59">
        <v>1</v>
      </c>
    </row>
    <row r="16655" spans="1:8" x14ac:dyDescent="0.25">
      <c r="A16655" s="56">
        <v>45875</v>
      </c>
      <c r="H16655" s="59">
        <v>1</v>
      </c>
    </row>
    <row r="16656" spans="1:8" x14ac:dyDescent="0.25">
      <c r="A16656" s="56">
        <v>45876</v>
      </c>
      <c r="H16656" s="59">
        <v>1</v>
      </c>
    </row>
    <row r="16657" spans="1:8" x14ac:dyDescent="0.25">
      <c r="A16657" s="56">
        <v>45877</v>
      </c>
      <c r="H16657" s="59">
        <v>1</v>
      </c>
    </row>
    <row r="16658" spans="1:8" x14ac:dyDescent="0.25">
      <c r="A16658" s="56">
        <v>45878</v>
      </c>
      <c r="H16658" s="59">
        <v>1</v>
      </c>
    </row>
    <row r="16659" spans="1:8" x14ac:dyDescent="0.25">
      <c r="A16659" s="56">
        <v>45879</v>
      </c>
      <c r="H16659" s="59">
        <v>1</v>
      </c>
    </row>
    <row r="16660" spans="1:8" x14ac:dyDescent="0.25">
      <c r="A16660" s="56">
        <v>45880</v>
      </c>
      <c r="H16660" s="59">
        <v>1</v>
      </c>
    </row>
    <row r="16661" spans="1:8" x14ac:dyDescent="0.25">
      <c r="A16661" s="56">
        <v>45881</v>
      </c>
      <c r="H16661" s="59">
        <v>1</v>
      </c>
    </row>
    <row r="16662" spans="1:8" x14ac:dyDescent="0.25">
      <c r="A16662" s="56">
        <v>45882</v>
      </c>
      <c r="H16662" s="59">
        <v>1</v>
      </c>
    </row>
    <row r="16663" spans="1:8" x14ac:dyDescent="0.25">
      <c r="A16663" s="56">
        <v>45883</v>
      </c>
      <c r="H16663" s="59">
        <v>1</v>
      </c>
    </row>
    <row r="16664" spans="1:8" x14ac:dyDescent="0.25">
      <c r="A16664" s="56">
        <v>45884</v>
      </c>
      <c r="H16664" s="59">
        <v>1</v>
      </c>
    </row>
    <row r="16665" spans="1:8" x14ac:dyDescent="0.25">
      <c r="A16665" s="56">
        <v>45885</v>
      </c>
      <c r="H16665" s="59">
        <v>1</v>
      </c>
    </row>
    <row r="16666" spans="1:8" x14ac:dyDescent="0.25">
      <c r="A16666" s="56">
        <v>45886</v>
      </c>
      <c r="H16666" s="59">
        <v>1</v>
      </c>
    </row>
    <row r="16667" spans="1:8" x14ac:dyDescent="0.25">
      <c r="A16667" s="56">
        <v>45887</v>
      </c>
      <c r="H16667" s="59">
        <v>1</v>
      </c>
    </row>
    <row r="16668" spans="1:8" x14ac:dyDescent="0.25">
      <c r="A16668" s="56">
        <v>45888</v>
      </c>
      <c r="H16668" s="59">
        <v>1</v>
      </c>
    </row>
    <row r="16669" spans="1:8" x14ac:dyDescent="0.25">
      <c r="A16669" s="56">
        <v>45889</v>
      </c>
      <c r="H16669" s="59">
        <v>1</v>
      </c>
    </row>
    <row r="16670" spans="1:8" x14ac:dyDescent="0.25">
      <c r="A16670" s="56">
        <v>45890</v>
      </c>
      <c r="H16670" s="59">
        <v>1</v>
      </c>
    </row>
    <row r="16671" spans="1:8" x14ac:dyDescent="0.25">
      <c r="A16671" s="56">
        <v>45891</v>
      </c>
      <c r="H16671" s="59">
        <v>1</v>
      </c>
    </row>
    <row r="16672" spans="1:8" x14ac:dyDescent="0.25">
      <c r="A16672" s="56">
        <v>45892</v>
      </c>
      <c r="H16672" s="59">
        <v>1</v>
      </c>
    </row>
    <row r="16673" spans="1:8" x14ac:dyDescent="0.25">
      <c r="A16673" s="56">
        <v>45893</v>
      </c>
      <c r="H16673" s="59">
        <v>1</v>
      </c>
    </row>
    <row r="16674" spans="1:8" x14ac:dyDescent="0.25">
      <c r="A16674" s="56">
        <v>45894</v>
      </c>
      <c r="H16674" s="59">
        <v>1</v>
      </c>
    </row>
    <row r="16675" spans="1:8" x14ac:dyDescent="0.25">
      <c r="A16675" s="56">
        <v>45895</v>
      </c>
      <c r="H16675" s="59">
        <v>1</v>
      </c>
    </row>
    <row r="16676" spans="1:8" x14ac:dyDescent="0.25">
      <c r="A16676" s="56">
        <v>45896</v>
      </c>
      <c r="H16676" s="59">
        <v>1</v>
      </c>
    </row>
    <row r="16677" spans="1:8" x14ac:dyDescent="0.25">
      <c r="A16677" s="56">
        <v>45897</v>
      </c>
      <c r="H16677" s="59">
        <v>1</v>
      </c>
    </row>
    <row r="16678" spans="1:8" x14ac:dyDescent="0.25">
      <c r="A16678" s="56">
        <v>45898</v>
      </c>
      <c r="H16678" s="59">
        <v>1</v>
      </c>
    </row>
    <row r="16679" spans="1:8" x14ac:dyDescent="0.25">
      <c r="A16679" s="56">
        <v>45899</v>
      </c>
      <c r="H16679" s="59">
        <v>1</v>
      </c>
    </row>
    <row r="16680" spans="1:8" x14ac:dyDescent="0.25">
      <c r="A16680" s="56">
        <v>45900</v>
      </c>
      <c r="H16680" s="59">
        <v>1</v>
      </c>
    </row>
    <row r="16681" spans="1:8" x14ac:dyDescent="0.25">
      <c r="A16681" s="56">
        <v>45901</v>
      </c>
      <c r="H16681" s="59">
        <v>1</v>
      </c>
    </row>
    <row r="16682" spans="1:8" x14ac:dyDescent="0.25">
      <c r="A16682" s="56">
        <v>45902</v>
      </c>
      <c r="H16682" s="59">
        <v>1</v>
      </c>
    </row>
    <row r="16683" spans="1:8" x14ac:dyDescent="0.25">
      <c r="A16683" s="56">
        <v>45903</v>
      </c>
      <c r="H16683" s="59">
        <v>1</v>
      </c>
    </row>
    <row r="16684" spans="1:8" x14ac:dyDescent="0.25">
      <c r="A16684" s="56">
        <v>45904</v>
      </c>
      <c r="H16684" s="59">
        <v>1</v>
      </c>
    </row>
    <row r="16685" spans="1:8" x14ac:dyDescent="0.25">
      <c r="A16685" s="56">
        <v>45905</v>
      </c>
      <c r="H16685" s="59">
        <v>1</v>
      </c>
    </row>
    <row r="16686" spans="1:8" x14ac:dyDescent="0.25">
      <c r="A16686" s="56">
        <v>45906</v>
      </c>
      <c r="H16686" s="59">
        <v>1</v>
      </c>
    </row>
    <row r="16687" spans="1:8" x14ac:dyDescent="0.25">
      <c r="A16687" s="56">
        <v>45907</v>
      </c>
      <c r="H16687" s="59">
        <v>1</v>
      </c>
    </row>
    <row r="16688" spans="1:8" x14ac:dyDescent="0.25">
      <c r="A16688" s="56">
        <v>45908</v>
      </c>
      <c r="H16688" s="59">
        <v>1</v>
      </c>
    </row>
    <row r="16689" spans="1:8" x14ac:dyDescent="0.25">
      <c r="A16689" s="56">
        <v>45909</v>
      </c>
      <c r="H16689" s="59">
        <v>1</v>
      </c>
    </row>
    <row r="16690" spans="1:8" x14ac:dyDescent="0.25">
      <c r="A16690" s="56">
        <v>45910</v>
      </c>
      <c r="H16690" s="59">
        <v>1</v>
      </c>
    </row>
    <row r="16691" spans="1:8" x14ac:dyDescent="0.25">
      <c r="A16691" s="56">
        <v>45911</v>
      </c>
      <c r="H16691" s="59">
        <v>1</v>
      </c>
    </row>
    <row r="16692" spans="1:8" x14ac:dyDescent="0.25">
      <c r="A16692" s="56">
        <v>45912</v>
      </c>
      <c r="H16692" s="59">
        <v>1</v>
      </c>
    </row>
    <row r="16693" spans="1:8" x14ac:dyDescent="0.25">
      <c r="A16693" s="56">
        <v>45913</v>
      </c>
      <c r="H16693" s="59">
        <v>1</v>
      </c>
    </row>
    <row r="16694" spans="1:8" x14ac:dyDescent="0.25">
      <c r="A16694" s="56">
        <v>45914</v>
      </c>
      <c r="H16694" s="59">
        <v>1</v>
      </c>
    </row>
    <row r="16695" spans="1:8" x14ac:dyDescent="0.25">
      <c r="A16695" s="56">
        <v>45915</v>
      </c>
      <c r="H16695" s="59">
        <v>1</v>
      </c>
    </row>
    <row r="16696" spans="1:8" x14ac:dyDescent="0.25">
      <c r="A16696" s="56">
        <v>45916</v>
      </c>
      <c r="H16696" s="59">
        <v>1</v>
      </c>
    </row>
    <row r="16697" spans="1:8" x14ac:dyDescent="0.25">
      <c r="A16697" s="56">
        <v>45917</v>
      </c>
      <c r="H16697" s="59">
        <v>1</v>
      </c>
    </row>
    <row r="16698" spans="1:8" x14ac:dyDescent="0.25">
      <c r="A16698" s="56">
        <v>45918</v>
      </c>
      <c r="H16698" s="59">
        <v>1</v>
      </c>
    </row>
    <row r="16699" spans="1:8" x14ac:dyDescent="0.25">
      <c r="A16699" s="56">
        <v>45919</v>
      </c>
      <c r="H16699" s="59">
        <v>1</v>
      </c>
    </row>
    <row r="16700" spans="1:8" x14ac:dyDescent="0.25">
      <c r="A16700" s="56">
        <v>45920</v>
      </c>
      <c r="H16700" s="59">
        <v>1</v>
      </c>
    </row>
    <row r="16701" spans="1:8" x14ac:dyDescent="0.25">
      <c r="A16701" s="56">
        <v>45921</v>
      </c>
      <c r="H16701" s="59">
        <v>1</v>
      </c>
    </row>
    <row r="16702" spans="1:8" x14ac:dyDescent="0.25">
      <c r="A16702" s="56">
        <v>45922</v>
      </c>
      <c r="H16702" s="59">
        <v>1</v>
      </c>
    </row>
    <row r="16703" spans="1:8" x14ac:dyDescent="0.25">
      <c r="A16703" s="56">
        <v>45923</v>
      </c>
      <c r="H16703" s="59">
        <v>1</v>
      </c>
    </row>
    <row r="16704" spans="1:8" x14ac:dyDescent="0.25">
      <c r="A16704" s="56">
        <v>45924</v>
      </c>
      <c r="H16704" s="59">
        <v>1</v>
      </c>
    </row>
    <row r="16705" spans="1:8" x14ac:dyDescent="0.25">
      <c r="A16705" s="56">
        <v>45925</v>
      </c>
      <c r="H16705" s="59">
        <v>1</v>
      </c>
    </row>
    <row r="16706" spans="1:8" x14ac:dyDescent="0.25">
      <c r="A16706" s="56">
        <v>45926</v>
      </c>
      <c r="H16706" s="59">
        <v>1</v>
      </c>
    </row>
    <row r="16707" spans="1:8" x14ac:dyDescent="0.25">
      <c r="A16707" s="56">
        <v>45927</v>
      </c>
      <c r="H16707" s="59">
        <v>1</v>
      </c>
    </row>
    <row r="16708" spans="1:8" x14ac:dyDescent="0.25">
      <c r="A16708" s="56">
        <v>45928</v>
      </c>
      <c r="H16708" s="59">
        <v>1</v>
      </c>
    </row>
    <row r="16709" spans="1:8" x14ac:dyDescent="0.25">
      <c r="A16709" s="56">
        <v>45929</v>
      </c>
      <c r="H16709" s="59">
        <v>1</v>
      </c>
    </row>
    <row r="16710" spans="1:8" x14ac:dyDescent="0.25">
      <c r="A16710" s="56">
        <v>45930</v>
      </c>
      <c r="H16710" s="59">
        <v>1</v>
      </c>
    </row>
    <row r="16711" spans="1:8" x14ac:dyDescent="0.25">
      <c r="A16711" s="56">
        <v>45931</v>
      </c>
      <c r="H16711" s="59">
        <v>1</v>
      </c>
    </row>
    <row r="16712" spans="1:8" x14ac:dyDescent="0.25">
      <c r="A16712" s="56">
        <v>45932</v>
      </c>
      <c r="H16712" s="59">
        <v>1</v>
      </c>
    </row>
    <row r="16713" spans="1:8" x14ac:dyDescent="0.25">
      <c r="A16713" s="56">
        <v>45933</v>
      </c>
      <c r="H16713" s="59">
        <v>1</v>
      </c>
    </row>
    <row r="16714" spans="1:8" x14ac:dyDescent="0.25">
      <c r="A16714" s="56">
        <v>45934</v>
      </c>
      <c r="H16714" s="59">
        <v>1</v>
      </c>
    </row>
    <row r="16715" spans="1:8" x14ac:dyDescent="0.25">
      <c r="A16715" s="56">
        <v>45935</v>
      </c>
      <c r="H16715" s="59">
        <v>1</v>
      </c>
    </row>
    <row r="16716" spans="1:8" x14ac:dyDescent="0.25">
      <c r="A16716" s="56">
        <v>45936</v>
      </c>
      <c r="H16716" s="59">
        <v>1</v>
      </c>
    </row>
    <row r="16717" spans="1:8" x14ac:dyDescent="0.25">
      <c r="A16717" s="56">
        <v>45937</v>
      </c>
      <c r="H16717" s="59">
        <v>1</v>
      </c>
    </row>
    <row r="16718" spans="1:8" x14ac:dyDescent="0.25">
      <c r="A16718" s="56">
        <v>45938</v>
      </c>
      <c r="H16718" s="59">
        <v>1</v>
      </c>
    </row>
    <row r="16719" spans="1:8" x14ac:dyDescent="0.25">
      <c r="A16719" s="56">
        <v>45939</v>
      </c>
      <c r="H16719" s="59">
        <v>1</v>
      </c>
    </row>
    <row r="16720" spans="1:8" x14ac:dyDescent="0.25">
      <c r="A16720" s="56">
        <v>45940</v>
      </c>
      <c r="H16720" s="59">
        <v>1</v>
      </c>
    </row>
    <row r="16721" spans="1:8" x14ac:dyDescent="0.25">
      <c r="A16721" s="56">
        <v>45941</v>
      </c>
      <c r="H16721" s="59">
        <v>1</v>
      </c>
    </row>
    <row r="16722" spans="1:8" x14ac:dyDescent="0.25">
      <c r="A16722" s="56">
        <v>45942</v>
      </c>
      <c r="H16722" s="59">
        <v>1</v>
      </c>
    </row>
    <row r="16723" spans="1:8" x14ac:dyDescent="0.25">
      <c r="A16723" s="56">
        <v>45943</v>
      </c>
      <c r="H16723" s="59">
        <v>1</v>
      </c>
    </row>
    <row r="16724" spans="1:8" x14ac:dyDescent="0.25">
      <c r="A16724" s="56">
        <v>45944</v>
      </c>
      <c r="H16724" s="59">
        <v>1</v>
      </c>
    </row>
    <row r="16725" spans="1:8" x14ac:dyDescent="0.25">
      <c r="A16725" s="56">
        <v>45945</v>
      </c>
      <c r="H16725" s="59">
        <v>1</v>
      </c>
    </row>
    <row r="16726" spans="1:8" x14ac:dyDescent="0.25">
      <c r="A16726" s="56">
        <v>45946</v>
      </c>
      <c r="H16726" s="59">
        <v>1</v>
      </c>
    </row>
    <row r="16727" spans="1:8" x14ac:dyDescent="0.25">
      <c r="A16727" s="56">
        <v>45947</v>
      </c>
      <c r="H16727" s="59">
        <v>1</v>
      </c>
    </row>
    <row r="16728" spans="1:8" x14ac:dyDescent="0.25">
      <c r="A16728" s="56">
        <v>45948</v>
      </c>
      <c r="H16728" s="59">
        <v>1</v>
      </c>
    </row>
    <row r="16729" spans="1:8" x14ac:dyDescent="0.25">
      <c r="A16729" s="56">
        <v>45949</v>
      </c>
      <c r="H16729" s="59">
        <v>1</v>
      </c>
    </row>
    <row r="16730" spans="1:8" x14ac:dyDescent="0.25">
      <c r="A16730" s="56">
        <v>45950</v>
      </c>
      <c r="H16730" s="59">
        <v>1</v>
      </c>
    </row>
    <row r="16731" spans="1:8" x14ac:dyDescent="0.25">
      <c r="A16731" s="56">
        <v>45951</v>
      </c>
      <c r="H16731" s="59">
        <v>1</v>
      </c>
    </row>
    <row r="16732" spans="1:8" x14ac:dyDescent="0.25">
      <c r="A16732" s="56">
        <v>45952</v>
      </c>
      <c r="H16732" s="59">
        <v>1</v>
      </c>
    </row>
    <row r="16733" spans="1:8" x14ac:dyDescent="0.25">
      <c r="A16733" s="56">
        <v>45953</v>
      </c>
      <c r="H16733" s="59">
        <v>1</v>
      </c>
    </row>
    <row r="16734" spans="1:8" x14ac:dyDescent="0.25">
      <c r="A16734" s="56">
        <v>45954</v>
      </c>
      <c r="H16734" s="59">
        <v>1</v>
      </c>
    </row>
    <row r="16735" spans="1:8" x14ac:dyDescent="0.25">
      <c r="A16735" s="56">
        <v>45955</v>
      </c>
      <c r="H16735" s="59">
        <v>1</v>
      </c>
    </row>
    <row r="16736" spans="1:8" x14ac:dyDescent="0.25">
      <c r="A16736" s="56">
        <v>45956</v>
      </c>
      <c r="H16736" s="59">
        <v>1</v>
      </c>
    </row>
    <row r="16737" spans="1:8" x14ac:dyDescent="0.25">
      <c r="A16737" s="56">
        <v>45957</v>
      </c>
      <c r="H16737" s="59">
        <v>1</v>
      </c>
    </row>
    <row r="16738" spans="1:8" x14ac:dyDescent="0.25">
      <c r="A16738" s="56">
        <v>45958</v>
      </c>
      <c r="H16738" s="59">
        <v>1</v>
      </c>
    </row>
    <row r="16739" spans="1:8" x14ac:dyDescent="0.25">
      <c r="A16739" s="56">
        <v>45959</v>
      </c>
      <c r="H16739" s="59">
        <v>1</v>
      </c>
    </row>
    <row r="16740" spans="1:8" x14ac:dyDescent="0.25">
      <c r="A16740" s="56">
        <v>45960</v>
      </c>
      <c r="H16740" s="59">
        <v>1</v>
      </c>
    </row>
    <row r="16741" spans="1:8" x14ac:dyDescent="0.25">
      <c r="A16741" s="56">
        <v>45961</v>
      </c>
      <c r="H16741" s="59">
        <v>1</v>
      </c>
    </row>
    <row r="16742" spans="1:8" x14ac:dyDescent="0.25">
      <c r="A16742" s="56">
        <v>45962</v>
      </c>
      <c r="H16742" s="59">
        <v>1</v>
      </c>
    </row>
    <row r="16743" spans="1:8" x14ac:dyDescent="0.25">
      <c r="A16743" s="56">
        <v>45963</v>
      </c>
      <c r="H16743" s="59">
        <v>1</v>
      </c>
    </row>
    <row r="16744" spans="1:8" x14ac:dyDescent="0.25">
      <c r="A16744" s="56">
        <v>45964</v>
      </c>
      <c r="H16744" s="59">
        <v>1</v>
      </c>
    </row>
    <row r="16745" spans="1:8" x14ac:dyDescent="0.25">
      <c r="A16745" s="56">
        <v>45965</v>
      </c>
      <c r="H16745" s="59">
        <v>1</v>
      </c>
    </row>
    <row r="16746" spans="1:8" x14ac:dyDescent="0.25">
      <c r="A16746" s="56">
        <v>45966</v>
      </c>
      <c r="H16746" s="59">
        <v>1</v>
      </c>
    </row>
    <row r="16747" spans="1:8" x14ac:dyDescent="0.25">
      <c r="A16747" s="56">
        <v>45967</v>
      </c>
      <c r="H16747" s="59">
        <v>1</v>
      </c>
    </row>
    <row r="16748" spans="1:8" x14ac:dyDescent="0.25">
      <c r="A16748" s="56">
        <v>45968</v>
      </c>
      <c r="H16748" s="59">
        <v>1</v>
      </c>
    </row>
    <row r="16749" spans="1:8" x14ac:dyDescent="0.25">
      <c r="A16749" s="56">
        <v>45969</v>
      </c>
      <c r="H16749" s="59">
        <v>1</v>
      </c>
    </row>
    <row r="16750" spans="1:8" x14ac:dyDescent="0.25">
      <c r="A16750" s="56">
        <v>45970</v>
      </c>
      <c r="H16750" s="59">
        <v>1</v>
      </c>
    </row>
    <row r="16751" spans="1:8" x14ac:dyDescent="0.25">
      <c r="A16751" s="56">
        <v>45971</v>
      </c>
      <c r="H16751" s="59">
        <v>1</v>
      </c>
    </row>
    <row r="16752" spans="1:8" x14ac:dyDescent="0.25">
      <c r="A16752" s="56">
        <v>45972</v>
      </c>
      <c r="H16752" s="59">
        <v>1</v>
      </c>
    </row>
    <row r="16753" spans="1:8" x14ac:dyDescent="0.25">
      <c r="A16753" s="56">
        <v>45973</v>
      </c>
      <c r="H16753" s="59">
        <v>1</v>
      </c>
    </row>
    <row r="16754" spans="1:8" x14ac:dyDescent="0.25">
      <c r="A16754" s="56">
        <v>45974</v>
      </c>
      <c r="H16754" s="59">
        <v>1</v>
      </c>
    </row>
    <row r="16755" spans="1:8" x14ac:dyDescent="0.25">
      <c r="A16755" s="56">
        <v>45975</v>
      </c>
      <c r="H16755" s="59">
        <v>1</v>
      </c>
    </row>
    <row r="16756" spans="1:8" x14ac:dyDescent="0.25">
      <c r="A16756" s="56">
        <v>45976</v>
      </c>
      <c r="H16756" s="59">
        <v>1</v>
      </c>
    </row>
    <row r="16757" spans="1:8" x14ac:dyDescent="0.25">
      <c r="A16757" s="56">
        <v>45977</v>
      </c>
      <c r="H16757" s="59">
        <v>1</v>
      </c>
    </row>
    <row r="16758" spans="1:8" x14ac:dyDescent="0.25">
      <c r="A16758" s="56">
        <v>45978</v>
      </c>
      <c r="H16758" s="59">
        <v>1</v>
      </c>
    </row>
    <row r="16759" spans="1:8" x14ac:dyDescent="0.25">
      <c r="A16759" s="56">
        <v>45979</v>
      </c>
      <c r="H16759" s="59">
        <v>1</v>
      </c>
    </row>
    <row r="16760" spans="1:8" x14ac:dyDescent="0.25">
      <c r="A16760" s="56">
        <v>45980</v>
      </c>
      <c r="H16760" s="59">
        <v>1</v>
      </c>
    </row>
    <row r="16761" spans="1:8" x14ac:dyDescent="0.25">
      <c r="A16761" s="56">
        <v>45981</v>
      </c>
      <c r="H16761" s="59">
        <v>1</v>
      </c>
    </row>
    <row r="16762" spans="1:8" x14ac:dyDescent="0.25">
      <c r="A16762" s="56">
        <v>45982</v>
      </c>
      <c r="H16762" s="59">
        <v>1</v>
      </c>
    </row>
    <row r="16763" spans="1:8" x14ac:dyDescent="0.25">
      <c r="A16763" s="56">
        <v>45983</v>
      </c>
      <c r="H16763" s="59">
        <v>1</v>
      </c>
    </row>
    <row r="16764" spans="1:8" x14ac:dyDescent="0.25">
      <c r="A16764" s="56">
        <v>45984</v>
      </c>
      <c r="H16764" s="59">
        <v>1</v>
      </c>
    </row>
    <row r="16765" spans="1:8" x14ac:dyDescent="0.25">
      <c r="A16765" s="56">
        <v>45985</v>
      </c>
      <c r="H16765" s="59">
        <v>1</v>
      </c>
    </row>
    <row r="16766" spans="1:8" x14ac:dyDescent="0.25">
      <c r="A16766" s="56">
        <v>45986</v>
      </c>
      <c r="H16766" s="59">
        <v>1</v>
      </c>
    </row>
    <row r="16767" spans="1:8" x14ac:dyDescent="0.25">
      <c r="A16767" s="56">
        <v>45987</v>
      </c>
      <c r="H16767" s="59">
        <v>1</v>
      </c>
    </row>
    <row r="16768" spans="1:8" x14ac:dyDescent="0.25">
      <c r="A16768" s="56">
        <v>45988</v>
      </c>
      <c r="H16768" s="59">
        <v>1</v>
      </c>
    </row>
    <row r="16769" spans="1:8" x14ac:dyDescent="0.25">
      <c r="A16769" s="56">
        <v>45989</v>
      </c>
      <c r="H16769" s="59">
        <v>1</v>
      </c>
    </row>
    <row r="16770" spans="1:8" x14ac:dyDescent="0.25">
      <c r="A16770" s="56">
        <v>45990</v>
      </c>
      <c r="H16770" s="59">
        <v>1</v>
      </c>
    </row>
    <row r="16771" spans="1:8" x14ac:dyDescent="0.25">
      <c r="A16771" s="56">
        <v>45991</v>
      </c>
      <c r="H16771" s="59">
        <v>1</v>
      </c>
    </row>
    <row r="16772" spans="1:8" x14ac:dyDescent="0.25">
      <c r="A16772" s="56">
        <v>45992</v>
      </c>
      <c r="H16772" s="59">
        <v>1</v>
      </c>
    </row>
    <row r="16773" spans="1:8" x14ac:dyDescent="0.25">
      <c r="A16773" s="56">
        <v>45993</v>
      </c>
      <c r="H16773" s="59">
        <v>1</v>
      </c>
    </row>
    <row r="16774" spans="1:8" x14ac:dyDescent="0.25">
      <c r="A16774" s="56">
        <v>45994</v>
      </c>
      <c r="H16774" s="59">
        <v>1</v>
      </c>
    </row>
    <row r="16775" spans="1:8" x14ac:dyDescent="0.25">
      <c r="A16775" s="56">
        <v>45995</v>
      </c>
      <c r="H16775" s="59">
        <v>1</v>
      </c>
    </row>
    <row r="16776" spans="1:8" x14ac:dyDescent="0.25">
      <c r="A16776" s="56">
        <v>45996</v>
      </c>
      <c r="H16776" s="59">
        <v>1</v>
      </c>
    </row>
    <row r="16777" spans="1:8" x14ac:dyDescent="0.25">
      <c r="A16777" s="56">
        <v>45997</v>
      </c>
      <c r="H16777" s="59">
        <v>1</v>
      </c>
    </row>
    <row r="16778" spans="1:8" x14ac:dyDescent="0.25">
      <c r="A16778" s="56">
        <v>45998</v>
      </c>
      <c r="H16778" s="59">
        <v>1</v>
      </c>
    </row>
    <row r="16779" spans="1:8" x14ac:dyDescent="0.25">
      <c r="A16779" s="56">
        <v>45999</v>
      </c>
      <c r="H16779" s="59">
        <v>1</v>
      </c>
    </row>
    <row r="16780" spans="1:8" x14ac:dyDescent="0.25">
      <c r="A16780" s="56">
        <v>46000</v>
      </c>
      <c r="H16780" s="59">
        <v>1</v>
      </c>
    </row>
    <row r="16781" spans="1:8" x14ac:dyDescent="0.25">
      <c r="A16781" s="56">
        <v>46001</v>
      </c>
      <c r="H16781" s="59">
        <v>1</v>
      </c>
    </row>
    <row r="16782" spans="1:8" x14ac:dyDescent="0.25">
      <c r="A16782" s="56">
        <v>46002</v>
      </c>
      <c r="H16782" s="59">
        <v>1</v>
      </c>
    </row>
    <row r="16783" spans="1:8" x14ac:dyDescent="0.25">
      <c r="A16783" s="56">
        <v>46003</v>
      </c>
      <c r="H16783" s="59">
        <v>1</v>
      </c>
    </row>
    <row r="16784" spans="1:8" x14ac:dyDescent="0.25">
      <c r="A16784" s="56">
        <v>46004</v>
      </c>
      <c r="H16784" s="59">
        <v>1</v>
      </c>
    </row>
    <row r="16785" spans="1:8" x14ac:dyDescent="0.25">
      <c r="A16785" s="56">
        <v>46005</v>
      </c>
      <c r="H16785" s="59">
        <v>1</v>
      </c>
    </row>
    <row r="16786" spans="1:8" x14ac:dyDescent="0.25">
      <c r="A16786" s="56">
        <v>46006</v>
      </c>
      <c r="H16786" s="59">
        <v>1</v>
      </c>
    </row>
    <row r="16787" spans="1:8" x14ac:dyDescent="0.25">
      <c r="A16787" s="56">
        <v>46007</v>
      </c>
      <c r="H16787" s="59">
        <v>1</v>
      </c>
    </row>
    <row r="16788" spans="1:8" x14ac:dyDescent="0.25">
      <c r="A16788" s="56">
        <v>46008</v>
      </c>
      <c r="H16788" s="59">
        <v>1</v>
      </c>
    </row>
    <row r="16789" spans="1:8" x14ac:dyDescent="0.25">
      <c r="A16789" s="56">
        <v>46009</v>
      </c>
      <c r="H16789" s="59">
        <v>1</v>
      </c>
    </row>
    <row r="16790" spans="1:8" x14ac:dyDescent="0.25">
      <c r="A16790" s="56">
        <v>46010</v>
      </c>
      <c r="H16790" s="59">
        <v>1</v>
      </c>
    </row>
    <row r="16791" spans="1:8" x14ac:dyDescent="0.25">
      <c r="A16791" s="56">
        <v>46011</v>
      </c>
      <c r="H16791" s="59">
        <v>1</v>
      </c>
    </row>
    <row r="16792" spans="1:8" x14ac:dyDescent="0.25">
      <c r="A16792" s="56">
        <v>46012</v>
      </c>
      <c r="H16792" s="59">
        <v>1</v>
      </c>
    </row>
    <row r="16793" spans="1:8" x14ac:dyDescent="0.25">
      <c r="A16793" s="56">
        <v>46013</v>
      </c>
      <c r="H16793" s="59">
        <v>1</v>
      </c>
    </row>
    <row r="16794" spans="1:8" x14ac:dyDescent="0.25">
      <c r="A16794" s="56">
        <v>46014</v>
      </c>
      <c r="H16794" s="59">
        <v>1</v>
      </c>
    </row>
    <row r="16795" spans="1:8" x14ac:dyDescent="0.25">
      <c r="A16795" s="56">
        <v>46015</v>
      </c>
      <c r="H16795" s="59">
        <v>1</v>
      </c>
    </row>
    <row r="16796" spans="1:8" x14ac:dyDescent="0.25">
      <c r="A16796" s="56">
        <v>46016</v>
      </c>
      <c r="H16796" s="59">
        <v>1</v>
      </c>
    </row>
    <row r="16797" spans="1:8" x14ac:dyDescent="0.25">
      <c r="A16797" s="56">
        <v>46017</v>
      </c>
      <c r="H16797" s="59">
        <v>1</v>
      </c>
    </row>
    <row r="16798" spans="1:8" x14ac:dyDescent="0.25">
      <c r="A16798" s="56">
        <v>46018</v>
      </c>
      <c r="H16798" s="59">
        <v>1</v>
      </c>
    </row>
    <row r="16799" spans="1:8" x14ac:dyDescent="0.25">
      <c r="A16799" s="56">
        <v>46019</v>
      </c>
      <c r="H16799" s="59">
        <v>1</v>
      </c>
    </row>
    <row r="16800" spans="1:8" x14ac:dyDescent="0.25">
      <c r="A16800" s="56">
        <v>46020</v>
      </c>
      <c r="H16800" s="59">
        <v>1</v>
      </c>
    </row>
    <row r="16801" spans="1:8" x14ac:dyDescent="0.25">
      <c r="A16801" s="56">
        <v>46021</v>
      </c>
      <c r="H16801" s="59">
        <v>1</v>
      </c>
    </row>
    <row r="16802" spans="1:8" x14ac:dyDescent="0.25">
      <c r="A16802" s="56">
        <v>46022</v>
      </c>
      <c r="H16802" s="59">
        <v>1</v>
      </c>
    </row>
    <row r="16803" spans="1:8" x14ac:dyDescent="0.25">
      <c r="A16803" s="56">
        <v>46023</v>
      </c>
      <c r="H16803" s="59">
        <v>1</v>
      </c>
    </row>
    <row r="16804" spans="1:8" x14ac:dyDescent="0.25">
      <c r="A16804" s="56">
        <v>46024</v>
      </c>
      <c r="H16804" s="59">
        <v>1</v>
      </c>
    </row>
    <row r="16805" spans="1:8" x14ac:dyDescent="0.25">
      <c r="A16805" s="56">
        <v>46025</v>
      </c>
      <c r="H16805" s="59">
        <v>1</v>
      </c>
    </row>
    <row r="16806" spans="1:8" x14ac:dyDescent="0.25">
      <c r="A16806" s="56">
        <v>46026</v>
      </c>
      <c r="H16806" s="59">
        <v>1</v>
      </c>
    </row>
    <row r="16807" spans="1:8" x14ac:dyDescent="0.25">
      <c r="A16807" s="56">
        <v>46027</v>
      </c>
      <c r="H16807" s="59">
        <v>1</v>
      </c>
    </row>
    <row r="16808" spans="1:8" x14ac:dyDescent="0.25">
      <c r="A16808" s="56">
        <v>46028</v>
      </c>
      <c r="H16808" s="59">
        <v>1</v>
      </c>
    </row>
    <row r="16809" spans="1:8" x14ac:dyDescent="0.25">
      <c r="A16809" s="56">
        <v>46029</v>
      </c>
      <c r="H16809" s="59">
        <v>1</v>
      </c>
    </row>
    <row r="16810" spans="1:8" x14ac:dyDescent="0.25">
      <c r="A16810" s="56">
        <v>46030</v>
      </c>
      <c r="H16810" s="59">
        <v>1</v>
      </c>
    </row>
    <row r="16811" spans="1:8" x14ac:dyDescent="0.25">
      <c r="A16811" s="56">
        <v>46031</v>
      </c>
      <c r="H16811" s="59">
        <v>1</v>
      </c>
    </row>
    <row r="16812" spans="1:8" x14ac:dyDescent="0.25">
      <c r="A16812" s="56">
        <v>46032</v>
      </c>
      <c r="H16812" s="59">
        <v>1</v>
      </c>
    </row>
    <row r="16813" spans="1:8" x14ac:dyDescent="0.25">
      <c r="A16813" s="56">
        <v>46033</v>
      </c>
      <c r="H16813" s="59">
        <v>1</v>
      </c>
    </row>
    <row r="16814" spans="1:8" x14ac:dyDescent="0.25">
      <c r="A16814" s="56">
        <v>46034</v>
      </c>
      <c r="H16814" s="59">
        <v>1</v>
      </c>
    </row>
    <row r="16815" spans="1:8" x14ac:dyDescent="0.25">
      <c r="A16815" s="56">
        <v>46035</v>
      </c>
      <c r="H16815" s="59">
        <v>1</v>
      </c>
    </row>
    <row r="16816" spans="1:8" x14ac:dyDescent="0.25">
      <c r="A16816" s="56">
        <v>46036</v>
      </c>
      <c r="H16816" s="59">
        <v>1</v>
      </c>
    </row>
    <row r="16817" spans="1:8" x14ac:dyDescent="0.25">
      <c r="A16817" s="56">
        <v>46037</v>
      </c>
      <c r="H16817" s="59">
        <v>1</v>
      </c>
    </row>
    <row r="16818" spans="1:8" x14ac:dyDescent="0.25">
      <c r="A16818" s="56">
        <v>46038</v>
      </c>
      <c r="H16818" s="59">
        <v>1</v>
      </c>
    </row>
    <row r="16819" spans="1:8" x14ac:dyDescent="0.25">
      <c r="A16819" s="56">
        <v>46039</v>
      </c>
      <c r="H16819" s="59">
        <v>1</v>
      </c>
    </row>
    <row r="16820" spans="1:8" x14ac:dyDescent="0.25">
      <c r="A16820" s="56">
        <v>46040</v>
      </c>
      <c r="H16820" s="59">
        <v>1</v>
      </c>
    </row>
    <row r="16821" spans="1:8" x14ac:dyDescent="0.25">
      <c r="A16821" s="56">
        <v>46041</v>
      </c>
      <c r="H16821" s="59">
        <v>1</v>
      </c>
    </row>
    <row r="16822" spans="1:8" x14ac:dyDescent="0.25">
      <c r="A16822" s="56">
        <v>46042</v>
      </c>
      <c r="H16822" s="59">
        <v>1</v>
      </c>
    </row>
    <row r="16823" spans="1:8" x14ac:dyDescent="0.25">
      <c r="A16823" s="56">
        <v>46043</v>
      </c>
      <c r="H16823" s="59">
        <v>1</v>
      </c>
    </row>
    <row r="16824" spans="1:8" x14ac:dyDescent="0.25">
      <c r="A16824" s="56">
        <v>46044</v>
      </c>
      <c r="H16824" s="59">
        <v>1</v>
      </c>
    </row>
    <row r="16825" spans="1:8" x14ac:dyDescent="0.25">
      <c r="A16825" s="56">
        <v>46045</v>
      </c>
      <c r="H16825" s="59">
        <v>1</v>
      </c>
    </row>
    <row r="16826" spans="1:8" x14ac:dyDescent="0.25">
      <c r="A16826" s="56">
        <v>46046</v>
      </c>
      <c r="H16826" s="59">
        <v>1</v>
      </c>
    </row>
    <row r="16827" spans="1:8" x14ac:dyDescent="0.25">
      <c r="A16827" s="56">
        <v>46047</v>
      </c>
      <c r="H16827" s="59">
        <v>1</v>
      </c>
    </row>
    <row r="16828" spans="1:8" x14ac:dyDescent="0.25">
      <c r="A16828" s="56">
        <v>46048</v>
      </c>
      <c r="H16828" s="59">
        <v>1</v>
      </c>
    </row>
    <row r="16829" spans="1:8" x14ac:dyDescent="0.25">
      <c r="A16829" s="56">
        <v>46049</v>
      </c>
      <c r="H16829" s="59">
        <v>1</v>
      </c>
    </row>
    <row r="16830" spans="1:8" x14ac:dyDescent="0.25">
      <c r="A16830" s="56">
        <v>46050</v>
      </c>
      <c r="H16830" s="59">
        <v>1</v>
      </c>
    </row>
    <row r="16831" spans="1:8" x14ac:dyDescent="0.25">
      <c r="A16831" s="56">
        <v>46051</v>
      </c>
      <c r="H16831" s="59">
        <v>1</v>
      </c>
    </row>
    <row r="16832" spans="1:8" x14ac:dyDescent="0.25">
      <c r="A16832" s="56">
        <v>46052</v>
      </c>
      <c r="H16832" s="59">
        <v>1</v>
      </c>
    </row>
    <row r="16833" spans="1:8" x14ac:dyDescent="0.25">
      <c r="A16833" s="56">
        <v>46053</v>
      </c>
      <c r="H16833" s="59">
        <v>1</v>
      </c>
    </row>
    <row r="16834" spans="1:8" x14ac:dyDescent="0.25">
      <c r="A16834" s="56">
        <v>46054</v>
      </c>
      <c r="H16834" s="59">
        <v>1</v>
      </c>
    </row>
    <row r="16835" spans="1:8" x14ac:dyDescent="0.25">
      <c r="A16835" s="56">
        <v>46055</v>
      </c>
      <c r="H16835" s="59">
        <v>1</v>
      </c>
    </row>
    <row r="16836" spans="1:8" x14ac:dyDescent="0.25">
      <c r="A16836" s="56">
        <v>46056</v>
      </c>
      <c r="H16836" s="59">
        <v>1</v>
      </c>
    </row>
    <row r="16837" spans="1:8" x14ac:dyDescent="0.25">
      <c r="A16837" s="56">
        <v>46057</v>
      </c>
      <c r="H16837" s="59">
        <v>1</v>
      </c>
    </row>
    <row r="16838" spans="1:8" x14ac:dyDescent="0.25">
      <c r="A16838" s="56">
        <v>46058</v>
      </c>
      <c r="H16838" s="59">
        <v>1</v>
      </c>
    </row>
    <row r="16839" spans="1:8" x14ac:dyDescent="0.25">
      <c r="A16839" s="56">
        <v>46059</v>
      </c>
      <c r="H16839" s="59">
        <v>1</v>
      </c>
    </row>
    <row r="16840" spans="1:8" x14ac:dyDescent="0.25">
      <c r="A16840" s="56">
        <v>46060</v>
      </c>
      <c r="H16840" s="59">
        <v>1</v>
      </c>
    </row>
    <row r="16841" spans="1:8" x14ac:dyDescent="0.25">
      <c r="A16841" s="56">
        <v>46061</v>
      </c>
      <c r="H16841" s="59">
        <v>1</v>
      </c>
    </row>
    <row r="16842" spans="1:8" x14ac:dyDescent="0.25">
      <c r="A16842" s="56">
        <v>46062</v>
      </c>
      <c r="H16842" s="59">
        <v>1</v>
      </c>
    </row>
    <row r="16843" spans="1:8" x14ac:dyDescent="0.25">
      <c r="A16843" s="56">
        <v>46063</v>
      </c>
      <c r="H16843" s="59">
        <v>1</v>
      </c>
    </row>
    <row r="16844" spans="1:8" x14ac:dyDescent="0.25">
      <c r="A16844" s="56">
        <v>46064</v>
      </c>
      <c r="H16844" s="59">
        <v>1</v>
      </c>
    </row>
    <row r="16845" spans="1:8" x14ac:dyDescent="0.25">
      <c r="A16845" s="56">
        <v>46065</v>
      </c>
      <c r="H16845" s="59">
        <v>1</v>
      </c>
    </row>
    <row r="16846" spans="1:8" x14ac:dyDescent="0.25">
      <c r="A16846" s="56">
        <v>46066</v>
      </c>
      <c r="H16846" s="59">
        <v>1</v>
      </c>
    </row>
    <row r="16847" spans="1:8" x14ac:dyDescent="0.25">
      <c r="A16847" s="56">
        <v>46067</v>
      </c>
      <c r="H16847" s="59">
        <v>1</v>
      </c>
    </row>
    <row r="16848" spans="1:8" x14ac:dyDescent="0.25">
      <c r="A16848" s="56">
        <v>46068</v>
      </c>
      <c r="H16848" s="59">
        <v>1</v>
      </c>
    </row>
    <row r="16849" spans="1:8" x14ac:dyDescent="0.25">
      <c r="A16849" s="56">
        <v>46069</v>
      </c>
      <c r="H16849" s="59">
        <v>1</v>
      </c>
    </row>
    <row r="16850" spans="1:8" x14ac:dyDescent="0.25">
      <c r="A16850" s="56">
        <v>46070</v>
      </c>
      <c r="H16850" s="59">
        <v>1</v>
      </c>
    </row>
    <row r="16851" spans="1:8" x14ac:dyDescent="0.25">
      <c r="A16851" s="56">
        <v>46071</v>
      </c>
      <c r="H16851" s="59">
        <v>1</v>
      </c>
    </row>
    <row r="16852" spans="1:8" x14ac:dyDescent="0.25">
      <c r="A16852" s="56">
        <v>46072</v>
      </c>
      <c r="H16852" s="59">
        <v>1</v>
      </c>
    </row>
    <row r="16853" spans="1:8" x14ac:dyDescent="0.25">
      <c r="A16853" s="56">
        <v>46073</v>
      </c>
      <c r="H16853" s="59">
        <v>1</v>
      </c>
    </row>
    <row r="16854" spans="1:8" x14ac:dyDescent="0.25">
      <c r="A16854" s="56">
        <v>46074</v>
      </c>
      <c r="H16854" s="59">
        <v>1</v>
      </c>
    </row>
    <row r="16855" spans="1:8" x14ac:dyDescent="0.25">
      <c r="A16855" s="56">
        <v>46075</v>
      </c>
      <c r="H16855" s="59">
        <v>1</v>
      </c>
    </row>
    <row r="16856" spans="1:8" x14ac:dyDescent="0.25">
      <c r="A16856" s="56">
        <v>46076</v>
      </c>
      <c r="H16856" s="59">
        <v>1</v>
      </c>
    </row>
    <row r="16857" spans="1:8" x14ac:dyDescent="0.25">
      <c r="A16857" s="56">
        <v>46077</v>
      </c>
      <c r="H16857" s="59">
        <v>1</v>
      </c>
    </row>
    <row r="16858" spans="1:8" x14ac:dyDescent="0.25">
      <c r="A16858" s="56">
        <v>46078</v>
      </c>
      <c r="H16858" s="59">
        <v>1</v>
      </c>
    </row>
    <row r="16859" spans="1:8" x14ac:dyDescent="0.25">
      <c r="A16859" s="56">
        <v>46079</v>
      </c>
      <c r="H16859" s="59">
        <v>1</v>
      </c>
    </row>
    <row r="16860" spans="1:8" x14ac:dyDescent="0.25">
      <c r="A16860" s="56">
        <v>46080</v>
      </c>
      <c r="H16860" s="59">
        <v>1</v>
      </c>
    </row>
    <row r="16861" spans="1:8" x14ac:dyDescent="0.25">
      <c r="A16861" s="56">
        <v>46081</v>
      </c>
      <c r="H16861" s="59">
        <v>1</v>
      </c>
    </row>
    <row r="16862" spans="1:8" x14ac:dyDescent="0.25">
      <c r="A16862" s="56">
        <v>46082</v>
      </c>
      <c r="H16862" s="59">
        <v>1</v>
      </c>
    </row>
    <row r="16863" spans="1:8" x14ac:dyDescent="0.25">
      <c r="A16863" s="56">
        <v>46083</v>
      </c>
      <c r="H16863" s="59">
        <v>1</v>
      </c>
    </row>
    <row r="16864" spans="1:8" x14ac:dyDescent="0.25">
      <c r="A16864" s="56">
        <v>46084</v>
      </c>
      <c r="H16864" s="59">
        <v>1</v>
      </c>
    </row>
    <row r="16865" spans="1:8" x14ac:dyDescent="0.25">
      <c r="A16865" s="56">
        <v>46085</v>
      </c>
      <c r="H16865" s="59">
        <v>1</v>
      </c>
    </row>
    <row r="16866" spans="1:8" x14ac:dyDescent="0.25">
      <c r="A16866" s="56">
        <v>46086</v>
      </c>
      <c r="H16866" s="59">
        <v>1</v>
      </c>
    </row>
    <row r="16867" spans="1:8" x14ac:dyDescent="0.25">
      <c r="A16867" s="56">
        <v>46087</v>
      </c>
      <c r="H16867" s="59">
        <v>1</v>
      </c>
    </row>
    <row r="16868" spans="1:8" x14ac:dyDescent="0.25">
      <c r="A16868" s="56">
        <v>46088</v>
      </c>
      <c r="H16868" s="59">
        <v>1</v>
      </c>
    </row>
    <row r="16869" spans="1:8" x14ac:dyDescent="0.25">
      <c r="A16869" s="56">
        <v>46089</v>
      </c>
      <c r="H16869" s="59">
        <v>1</v>
      </c>
    </row>
    <row r="16870" spans="1:8" x14ac:dyDescent="0.25">
      <c r="A16870" s="56">
        <v>46090</v>
      </c>
      <c r="H16870" s="59">
        <v>1</v>
      </c>
    </row>
    <row r="16871" spans="1:8" x14ac:dyDescent="0.25">
      <c r="A16871" s="56">
        <v>46091</v>
      </c>
      <c r="H16871" s="59">
        <v>1</v>
      </c>
    </row>
    <row r="16872" spans="1:8" x14ac:dyDescent="0.25">
      <c r="A16872" s="56">
        <v>46092</v>
      </c>
      <c r="H16872" s="59">
        <v>1</v>
      </c>
    </row>
    <row r="16873" spans="1:8" x14ac:dyDescent="0.25">
      <c r="A16873" s="56">
        <v>46093</v>
      </c>
      <c r="H16873" s="59">
        <v>1</v>
      </c>
    </row>
    <row r="16874" spans="1:8" x14ac:dyDescent="0.25">
      <c r="A16874" s="56">
        <v>46094</v>
      </c>
      <c r="H16874" s="59">
        <v>1</v>
      </c>
    </row>
    <row r="16875" spans="1:8" x14ac:dyDescent="0.25">
      <c r="A16875" s="56">
        <v>46095</v>
      </c>
      <c r="H16875" s="59">
        <v>1</v>
      </c>
    </row>
    <row r="16876" spans="1:8" x14ac:dyDescent="0.25">
      <c r="A16876" s="56">
        <v>46096</v>
      </c>
      <c r="H16876" s="59">
        <v>1</v>
      </c>
    </row>
    <row r="16877" spans="1:8" x14ac:dyDescent="0.25">
      <c r="A16877" s="56">
        <v>46097</v>
      </c>
      <c r="H16877" s="59">
        <v>1</v>
      </c>
    </row>
    <row r="16878" spans="1:8" x14ac:dyDescent="0.25">
      <c r="A16878" s="56">
        <v>46098</v>
      </c>
      <c r="H16878" s="59">
        <v>1</v>
      </c>
    </row>
    <row r="16879" spans="1:8" x14ac:dyDescent="0.25">
      <c r="A16879" s="56">
        <v>46099</v>
      </c>
      <c r="H16879" s="59">
        <v>1</v>
      </c>
    </row>
    <row r="16880" spans="1:8" x14ac:dyDescent="0.25">
      <c r="A16880" s="56">
        <v>46100</v>
      </c>
      <c r="H16880" s="59">
        <v>1</v>
      </c>
    </row>
    <row r="16881" spans="1:8" x14ac:dyDescent="0.25">
      <c r="A16881" s="56">
        <v>46101</v>
      </c>
      <c r="H16881" s="59">
        <v>1</v>
      </c>
    </row>
    <row r="16882" spans="1:8" x14ac:dyDescent="0.25">
      <c r="A16882" s="56">
        <v>46102</v>
      </c>
      <c r="H16882" s="59">
        <v>1</v>
      </c>
    </row>
    <row r="16883" spans="1:8" x14ac:dyDescent="0.25">
      <c r="A16883" s="56">
        <v>46103</v>
      </c>
      <c r="H16883" s="59">
        <v>1</v>
      </c>
    </row>
    <row r="16884" spans="1:8" x14ac:dyDescent="0.25">
      <c r="A16884" s="56">
        <v>46104</v>
      </c>
      <c r="H16884" s="59">
        <v>1</v>
      </c>
    </row>
    <row r="16885" spans="1:8" x14ac:dyDescent="0.25">
      <c r="A16885" s="56">
        <v>46105</v>
      </c>
      <c r="H16885" s="59">
        <v>1</v>
      </c>
    </row>
    <row r="16886" spans="1:8" x14ac:dyDescent="0.25">
      <c r="A16886" s="56">
        <v>46106</v>
      </c>
      <c r="H16886" s="59">
        <v>1</v>
      </c>
    </row>
    <row r="16887" spans="1:8" x14ac:dyDescent="0.25">
      <c r="A16887" s="56">
        <v>46107</v>
      </c>
      <c r="H16887" s="59">
        <v>1</v>
      </c>
    </row>
    <row r="16888" spans="1:8" x14ac:dyDescent="0.25">
      <c r="A16888" s="56">
        <v>46108</v>
      </c>
      <c r="H16888" s="59">
        <v>1</v>
      </c>
    </row>
    <row r="16889" spans="1:8" x14ac:dyDescent="0.25">
      <c r="A16889" s="56">
        <v>46109</v>
      </c>
      <c r="H16889" s="59">
        <v>1</v>
      </c>
    </row>
    <row r="16890" spans="1:8" x14ac:dyDescent="0.25">
      <c r="A16890" s="56">
        <v>46110</v>
      </c>
      <c r="H16890" s="59">
        <v>1</v>
      </c>
    </row>
    <row r="16891" spans="1:8" x14ac:dyDescent="0.25">
      <c r="A16891" s="56">
        <v>46111</v>
      </c>
      <c r="H16891" s="59">
        <v>1</v>
      </c>
    </row>
    <row r="16892" spans="1:8" x14ac:dyDescent="0.25">
      <c r="A16892" s="56">
        <v>46112</v>
      </c>
      <c r="H16892" s="59">
        <v>1</v>
      </c>
    </row>
    <row r="16893" spans="1:8" x14ac:dyDescent="0.25">
      <c r="A16893" s="56">
        <v>46113</v>
      </c>
      <c r="H16893" s="59">
        <v>1</v>
      </c>
    </row>
    <row r="16894" spans="1:8" x14ac:dyDescent="0.25">
      <c r="A16894" s="56">
        <v>46114</v>
      </c>
      <c r="H16894" s="59">
        <v>1</v>
      </c>
    </row>
    <row r="16895" spans="1:8" x14ac:dyDescent="0.25">
      <c r="A16895" s="56">
        <v>46115</v>
      </c>
      <c r="H16895" s="59">
        <v>1</v>
      </c>
    </row>
    <row r="16896" spans="1:8" x14ac:dyDescent="0.25">
      <c r="A16896" s="56">
        <v>46116</v>
      </c>
      <c r="H16896" s="59">
        <v>1</v>
      </c>
    </row>
    <row r="16897" spans="1:8" x14ac:dyDescent="0.25">
      <c r="A16897" s="56">
        <v>46117</v>
      </c>
      <c r="H16897" s="59">
        <v>1</v>
      </c>
    </row>
    <row r="16898" spans="1:8" x14ac:dyDescent="0.25">
      <c r="A16898" s="56">
        <v>46118</v>
      </c>
      <c r="H16898" s="59">
        <v>1</v>
      </c>
    </row>
    <row r="16899" spans="1:8" x14ac:dyDescent="0.25">
      <c r="A16899" s="56">
        <v>46119</v>
      </c>
      <c r="H16899" s="59">
        <v>1</v>
      </c>
    </row>
    <row r="16900" spans="1:8" x14ac:dyDescent="0.25">
      <c r="A16900" s="56">
        <v>46120</v>
      </c>
      <c r="H16900" s="59">
        <v>1</v>
      </c>
    </row>
    <row r="16901" spans="1:8" x14ac:dyDescent="0.25">
      <c r="A16901" s="56">
        <v>46121</v>
      </c>
      <c r="H16901" s="59">
        <v>1</v>
      </c>
    </row>
    <row r="16902" spans="1:8" x14ac:dyDescent="0.25">
      <c r="A16902" s="56">
        <v>46122</v>
      </c>
      <c r="H16902" s="59">
        <v>1</v>
      </c>
    </row>
    <row r="16903" spans="1:8" x14ac:dyDescent="0.25">
      <c r="A16903" s="56">
        <v>46123</v>
      </c>
      <c r="H16903" s="59">
        <v>1</v>
      </c>
    </row>
    <row r="16904" spans="1:8" x14ac:dyDescent="0.25">
      <c r="A16904" s="56">
        <v>46124</v>
      </c>
      <c r="H16904" s="59">
        <v>1</v>
      </c>
    </row>
    <row r="16905" spans="1:8" x14ac:dyDescent="0.25">
      <c r="A16905" s="56">
        <v>46125</v>
      </c>
      <c r="H16905" s="59">
        <v>1</v>
      </c>
    </row>
    <row r="16906" spans="1:8" x14ac:dyDescent="0.25">
      <c r="A16906" s="56">
        <v>46126</v>
      </c>
      <c r="H16906" s="59">
        <v>1</v>
      </c>
    </row>
    <row r="16907" spans="1:8" x14ac:dyDescent="0.25">
      <c r="A16907" s="56">
        <v>46127</v>
      </c>
      <c r="H16907" s="59">
        <v>1</v>
      </c>
    </row>
    <row r="16908" spans="1:8" x14ac:dyDescent="0.25">
      <c r="A16908" s="56">
        <v>46128</v>
      </c>
      <c r="H16908" s="59">
        <v>1</v>
      </c>
    </row>
    <row r="16909" spans="1:8" x14ac:dyDescent="0.25">
      <c r="A16909" s="56">
        <v>46129</v>
      </c>
      <c r="H16909" s="59">
        <v>1</v>
      </c>
    </row>
    <row r="16910" spans="1:8" x14ac:dyDescent="0.25">
      <c r="A16910" s="56">
        <v>46130</v>
      </c>
      <c r="H16910" s="59">
        <v>1</v>
      </c>
    </row>
    <row r="16911" spans="1:8" x14ac:dyDescent="0.25">
      <c r="A16911" s="56">
        <v>46131</v>
      </c>
      <c r="H16911" s="59">
        <v>1</v>
      </c>
    </row>
    <row r="16912" spans="1:8" x14ac:dyDescent="0.25">
      <c r="A16912" s="56">
        <v>46132</v>
      </c>
      <c r="H16912" s="59">
        <v>1</v>
      </c>
    </row>
    <row r="16913" spans="1:8" x14ac:dyDescent="0.25">
      <c r="A16913" s="56">
        <v>46133</v>
      </c>
      <c r="H16913" s="59">
        <v>1</v>
      </c>
    </row>
    <row r="16914" spans="1:8" x14ac:dyDescent="0.25">
      <c r="A16914" s="56">
        <v>46134</v>
      </c>
      <c r="H16914" s="59">
        <v>1</v>
      </c>
    </row>
    <row r="16915" spans="1:8" x14ac:dyDescent="0.25">
      <c r="A16915" s="56">
        <v>46135</v>
      </c>
      <c r="H16915" s="59">
        <v>1</v>
      </c>
    </row>
    <row r="16916" spans="1:8" x14ac:dyDescent="0.25">
      <c r="A16916" s="56">
        <v>46136</v>
      </c>
      <c r="H16916" s="59">
        <v>1</v>
      </c>
    </row>
    <row r="16917" spans="1:8" x14ac:dyDescent="0.25">
      <c r="A16917" s="56">
        <v>46137</v>
      </c>
      <c r="H16917" s="59">
        <v>1</v>
      </c>
    </row>
    <row r="16918" spans="1:8" x14ac:dyDescent="0.25">
      <c r="A16918" s="56">
        <v>46138</v>
      </c>
      <c r="H16918" s="59">
        <v>1</v>
      </c>
    </row>
    <row r="16919" spans="1:8" x14ac:dyDescent="0.25">
      <c r="A16919" s="56">
        <v>46139</v>
      </c>
      <c r="H16919" s="59">
        <v>1</v>
      </c>
    </row>
    <row r="16920" spans="1:8" x14ac:dyDescent="0.25">
      <c r="A16920" s="56">
        <v>46140</v>
      </c>
      <c r="H16920" s="59">
        <v>1</v>
      </c>
    </row>
    <row r="16921" spans="1:8" x14ac:dyDescent="0.25">
      <c r="A16921" s="56">
        <v>46141</v>
      </c>
      <c r="H16921" s="59">
        <v>1</v>
      </c>
    </row>
    <row r="16922" spans="1:8" x14ac:dyDescent="0.25">
      <c r="A16922" s="56">
        <v>46142</v>
      </c>
      <c r="H16922" s="59">
        <v>1</v>
      </c>
    </row>
    <row r="16923" spans="1:8" x14ac:dyDescent="0.25">
      <c r="A16923" s="56">
        <v>46143</v>
      </c>
      <c r="H16923" s="59">
        <v>1</v>
      </c>
    </row>
    <row r="16924" spans="1:8" x14ac:dyDescent="0.25">
      <c r="A16924" s="56">
        <v>46144</v>
      </c>
      <c r="H16924" s="59">
        <v>1</v>
      </c>
    </row>
    <row r="16925" spans="1:8" x14ac:dyDescent="0.25">
      <c r="A16925" s="56">
        <v>46145</v>
      </c>
      <c r="H16925" s="59">
        <v>1</v>
      </c>
    </row>
    <row r="16926" spans="1:8" x14ac:dyDescent="0.25">
      <c r="A16926" s="56">
        <v>46146</v>
      </c>
      <c r="H16926" s="59">
        <v>1</v>
      </c>
    </row>
    <row r="16927" spans="1:8" x14ac:dyDescent="0.25">
      <c r="A16927" s="56">
        <v>46147</v>
      </c>
      <c r="H16927" s="59">
        <v>1</v>
      </c>
    </row>
    <row r="16928" spans="1:8" x14ac:dyDescent="0.25">
      <c r="A16928" s="56">
        <v>46148</v>
      </c>
      <c r="H16928" s="59">
        <v>1</v>
      </c>
    </row>
    <row r="16929" spans="1:8" x14ac:dyDescent="0.25">
      <c r="A16929" s="56">
        <v>46149</v>
      </c>
      <c r="H16929" s="59">
        <v>1</v>
      </c>
    </row>
    <row r="16930" spans="1:8" x14ac:dyDescent="0.25">
      <c r="A16930" s="56">
        <v>46150</v>
      </c>
      <c r="H16930" s="59">
        <v>1</v>
      </c>
    </row>
    <row r="16931" spans="1:8" x14ac:dyDescent="0.25">
      <c r="A16931" s="56">
        <v>46151</v>
      </c>
      <c r="H16931" s="59">
        <v>1</v>
      </c>
    </row>
    <row r="16932" spans="1:8" x14ac:dyDescent="0.25">
      <c r="A16932" s="56">
        <v>46152</v>
      </c>
      <c r="H16932" s="59">
        <v>1</v>
      </c>
    </row>
    <row r="16933" spans="1:8" x14ac:dyDescent="0.25">
      <c r="A16933" s="56">
        <v>46153</v>
      </c>
      <c r="H16933" s="59">
        <v>1</v>
      </c>
    </row>
    <row r="16934" spans="1:8" x14ac:dyDescent="0.25">
      <c r="A16934" s="56">
        <v>46154</v>
      </c>
      <c r="H16934" s="59">
        <v>1</v>
      </c>
    </row>
    <row r="16935" spans="1:8" x14ac:dyDescent="0.25">
      <c r="A16935" s="56">
        <v>46155</v>
      </c>
      <c r="H16935" s="59">
        <v>1</v>
      </c>
    </row>
    <row r="16936" spans="1:8" x14ac:dyDescent="0.25">
      <c r="A16936" s="56">
        <v>46156</v>
      </c>
      <c r="H16936" s="59">
        <v>1</v>
      </c>
    </row>
    <row r="16937" spans="1:8" x14ac:dyDescent="0.25">
      <c r="A16937" s="56">
        <v>46157</v>
      </c>
      <c r="H16937" s="59">
        <v>1</v>
      </c>
    </row>
    <row r="16938" spans="1:8" x14ac:dyDescent="0.25">
      <c r="A16938" s="56">
        <v>46158</v>
      </c>
      <c r="H16938" s="59">
        <v>1</v>
      </c>
    </row>
    <row r="16939" spans="1:8" x14ac:dyDescent="0.25">
      <c r="A16939" s="56">
        <v>46159</v>
      </c>
      <c r="H16939" s="59">
        <v>1</v>
      </c>
    </row>
    <row r="16940" spans="1:8" x14ac:dyDescent="0.25">
      <c r="A16940" s="56">
        <v>46160</v>
      </c>
      <c r="H16940" s="59">
        <v>1</v>
      </c>
    </row>
    <row r="16941" spans="1:8" x14ac:dyDescent="0.25">
      <c r="A16941" s="56">
        <v>46161</v>
      </c>
      <c r="H16941" s="59">
        <v>1</v>
      </c>
    </row>
    <row r="16942" spans="1:8" x14ac:dyDescent="0.25">
      <c r="A16942" s="56">
        <v>46162</v>
      </c>
      <c r="H16942" s="59">
        <v>1</v>
      </c>
    </row>
    <row r="16943" spans="1:8" x14ac:dyDescent="0.25">
      <c r="A16943" s="56">
        <v>46163</v>
      </c>
      <c r="H16943" s="59">
        <v>1</v>
      </c>
    </row>
    <row r="16944" spans="1:8" x14ac:dyDescent="0.25">
      <c r="A16944" s="56">
        <v>46164</v>
      </c>
      <c r="H16944" s="59">
        <v>1</v>
      </c>
    </row>
    <row r="16945" spans="1:8" x14ac:dyDescent="0.25">
      <c r="A16945" s="56">
        <v>46165</v>
      </c>
      <c r="H16945" s="59">
        <v>1</v>
      </c>
    </row>
    <row r="16946" spans="1:8" x14ac:dyDescent="0.25">
      <c r="A16946" s="56">
        <v>46166</v>
      </c>
      <c r="H16946" s="59">
        <v>1</v>
      </c>
    </row>
    <row r="16947" spans="1:8" x14ac:dyDescent="0.25">
      <c r="A16947" s="56">
        <v>46167</v>
      </c>
      <c r="H16947" s="59">
        <v>1</v>
      </c>
    </row>
    <row r="16948" spans="1:8" x14ac:dyDescent="0.25">
      <c r="A16948" s="56">
        <v>46168</v>
      </c>
      <c r="H16948" s="59">
        <v>1</v>
      </c>
    </row>
    <row r="16949" spans="1:8" x14ac:dyDescent="0.25">
      <c r="A16949" s="56">
        <v>46169</v>
      </c>
      <c r="H16949" s="59">
        <v>1</v>
      </c>
    </row>
    <row r="16950" spans="1:8" x14ac:dyDescent="0.25">
      <c r="A16950" s="56">
        <v>46170</v>
      </c>
      <c r="H16950" s="59">
        <v>1</v>
      </c>
    </row>
    <row r="16951" spans="1:8" x14ac:dyDescent="0.25">
      <c r="A16951" s="56">
        <v>46171</v>
      </c>
      <c r="H16951" s="59">
        <v>1</v>
      </c>
    </row>
    <row r="16952" spans="1:8" x14ac:dyDescent="0.25">
      <c r="A16952" s="56">
        <v>46172</v>
      </c>
      <c r="H16952" s="59">
        <v>1</v>
      </c>
    </row>
    <row r="16953" spans="1:8" x14ac:dyDescent="0.25">
      <c r="A16953" s="56">
        <v>46173</v>
      </c>
      <c r="H16953" s="59">
        <v>1</v>
      </c>
    </row>
    <row r="16954" spans="1:8" x14ac:dyDescent="0.25">
      <c r="A16954" s="56">
        <v>46174</v>
      </c>
      <c r="H16954" s="59">
        <v>1</v>
      </c>
    </row>
    <row r="16955" spans="1:8" x14ac:dyDescent="0.25">
      <c r="A16955" s="56">
        <v>46175</v>
      </c>
      <c r="H16955" s="59">
        <v>1</v>
      </c>
    </row>
    <row r="16956" spans="1:8" x14ac:dyDescent="0.25">
      <c r="A16956" s="56">
        <v>46176</v>
      </c>
      <c r="H16956" s="59">
        <v>1</v>
      </c>
    </row>
    <row r="16957" spans="1:8" x14ac:dyDescent="0.25">
      <c r="A16957" s="56">
        <v>46177</v>
      </c>
      <c r="H16957" s="59">
        <v>1</v>
      </c>
    </row>
    <row r="16958" spans="1:8" x14ac:dyDescent="0.25">
      <c r="A16958" s="56">
        <v>46178</v>
      </c>
      <c r="H16958" s="59">
        <v>1</v>
      </c>
    </row>
    <row r="16959" spans="1:8" x14ac:dyDescent="0.25">
      <c r="A16959" s="56">
        <v>46179</v>
      </c>
      <c r="H16959" s="59">
        <v>1</v>
      </c>
    </row>
    <row r="16960" spans="1:8" x14ac:dyDescent="0.25">
      <c r="A16960" s="56">
        <v>46180</v>
      </c>
      <c r="H16960" s="59">
        <v>1</v>
      </c>
    </row>
    <row r="16961" spans="1:8" x14ac:dyDescent="0.25">
      <c r="A16961" s="56">
        <v>46181</v>
      </c>
      <c r="H16961" s="59">
        <v>1</v>
      </c>
    </row>
    <row r="16962" spans="1:8" x14ac:dyDescent="0.25">
      <c r="A16962" s="56">
        <v>46182</v>
      </c>
      <c r="H16962" s="59">
        <v>1</v>
      </c>
    </row>
    <row r="16963" spans="1:8" x14ac:dyDescent="0.25">
      <c r="A16963" s="56">
        <v>46183</v>
      </c>
      <c r="H16963" s="59">
        <v>1</v>
      </c>
    </row>
    <row r="16964" spans="1:8" x14ac:dyDescent="0.25">
      <c r="A16964" s="56">
        <v>46184</v>
      </c>
      <c r="H16964" s="59">
        <v>1</v>
      </c>
    </row>
    <row r="16965" spans="1:8" x14ac:dyDescent="0.25">
      <c r="A16965" s="56">
        <v>46185</v>
      </c>
      <c r="H16965" s="59">
        <v>1</v>
      </c>
    </row>
    <row r="16966" spans="1:8" x14ac:dyDescent="0.25">
      <c r="A16966" s="56">
        <v>46186</v>
      </c>
      <c r="H16966" s="59">
        <v>1</v>
      </c>
    </row>
    <row r="16967" spans="1:8" x14ac:dyDescent="0.25">
      <c r="A16967" s="56">
        <v>46187</v>
      </c>
      <c r="H16967" s="59">
        <v>1</v>
      </c>
    </row>
    <row r="16968" spans="1:8" x14ac:dyDescent="0.25">
      <c r="A16968" s="56">
        <v>46188</v>
      </c>
      <c r="H16968" s="59">
        <v>1</v>
      </c>
    </row>
    <row r="16969" spans="1:8" x14ac:dyDescent="0.25">
      <c r="A16969" s="56">
        <v>46189</v>
      </c>
      <c r="H16969" s="59">
        <v>1</v>
      </c>
    </row>
    <row r="16970" spans="1:8" x14ac:dyDescent="0.25">
      <c r="A16970" s="56">
        <v>46190</v>
      </c>
      <c r="H16970" s="59">
        <v>1</v>
      </c>
    </row>
    <row r="16971" spans="1:8" x14ac:dyDescent="0.25">
      <c r="A16971" s="56">
        <v>46191</v>
      </c>
      <c r="H16971" s="59">
        <v>1</v>
      </c>
    </row>
    <row r="16972" spans="1:8" x14ac:dyDescent="0.25">
      <c r="A16972" s="56">
        <v>46192</v>
      </c>
      <c r="H16972" s="59">
        <v>1</v>
      </c>
    </row>
    <row r="16973" spans="1:8" x14ac:dyDescent="0.25">
      <c r="A16973" s="56">
        <v>46193</v>
      </c>
      <c r="H16973" s="59">
        <v>1</v>
      </c>
    </row>
    <row r="16974" spans="1:8" x14ac:dyDescent="0.25">
      <c r="A16974" s="56">
        <v>46194</v>
      </c>
      <c r="H16974" s="59">
        <v>1</v>
      </c>
    </row>
    <row r="16975" spans="1:8" x14ac:dyDescent="0.25">
      <c r="A16975" s="56">
        <v>46195</v>
      </c>
      <c r="H16975" s="59">
        <v>1</v>
      </c>
    </row>
    <row r="16976" spans="1:8" x14ac:dyDescent="0.25">
      <c r="A16976" s="56">
        <v>46196</v>
      </c>
      <c r="H16976" s="59">
        <v>1</v>
      </c>
    </row>
    <row r="16977" spans="1:8" x14ac:dyDescent="0.25">
      <c r="A16977" s="56">
        <v>46197</v>
      </c>
      <c r="H16977" s="59">
        <v>1</v>
      </c>
    </row>
    <row r="16978" spans="1:8" x14ac:dyDescent="0.25">
      <c r="A16978" s="56">
        <v>46198</v>
      </c>
      <c r="H16978" s="59">
        <v>1</v>
      </c>
    </row>
    <row r="16979" spans="1:8" x14ac:dyDescent="0.25">
      <c r="A16979" s="56">
        <v>46199</v>
      </c>
      <c r="H16979" s="59">
        <v>1</v>
      </c>
    </row>
    <row r="16980" spans="1:8" x14ac:dyDescent="0.25">
      <c r="A16980" s="56">
        <v>46200</v>
      </c>
      <c r="H16980" s="59">
        <v>1</v>
      </c>
    </row>
    <row r="16981" spans="1:8" x14ac:dyDescent="0.25">
      <c r="A16981" s="56">
        <v>46201</v>
      </c>
      <c r="H16981" s="59">
        <v>1</v>
      </c>
    </row>
    <row r="16982" spans="1:8" x14ac:dyDescent="0.25">
      <c r="A16982" s="56">
        <v>46202</v>
      </c>
      <c r="H16982" s="59">
        <v>1</v>
      </c>
    </row>
    <row r="16983" spans="1:8" x14ac:dyDescent="0.25">
      <c r="A16983" s="56">
        <v>46203</v>
      </c>
      <c r="H16983" s="59">
        <v>1</v>
      </c>
    </row>
    <row r="16984" spans="1:8" x14ac:dyDescent="0.25">
      <c r="A16984" s="56">
        <v>46204</v>
      </c>
      <c r="H16984" s="59">
        <v>1</v>
      </c>
    </row>
    <row r="16985" spans="1:8" x14ac:dyDescent="0.25">
      <c r="A16985" s="56">
        <v>46205</v>
      </c>
      <c r="H16985" s="59">
        <v>1</v>
      </c>
    </row>
    <row r="16986" spans="1:8" x14ac:dyDescent="0.25">
      <c r="A16986" s="56">
        <v>46206</v>
      </c>
      <c r="H16986" s="59">
        <v>1</v>
      </c>
    </row>
    <row r="16987" spans="1:8" x14ac:dyDescent="0.25">
      <c r="A16987" s="56">
        <v>46207</v>
      </c>
      <c r="H16987" s="59">
        <v>1</v>
      </c>
    </row>
    <row r="16988" spans="1:8" x14ac:dyDescent="0.25">
      <c r="A16988" s="56">
        <v>46208</v>
      </c>
      <c r="H16988" s="59">
        <v>1</v>
      </c>
    </row>
    <row r="16989" spans="1:8" x14ac:dyDescent="0.25">
      <c r="A16989" s="56">
        <v>46209</v>
      </c>
      <c r="H16989" s="59">
        <v>1</v>
      </c>
    </row>
    <row r="16990" spans="1:8" x14ac:dyDescent="0.25">
      <c r="A16990" s="56">
        <v>46210</v>
      </c>
      <c r="H16990" s="59">
        <v>1</v>
      </c>
    </row>
    <row r="16991" spans="1:8" x14ac:dyDescent="0.25">
      <c r="A16991" s="56">
        <v>46211</v>
      </c>
      <c r="H16991" s="59">
        <v>1</v>
      </c>
    </row>
    <row r="16992" spans="1:8" x14ac:dyDescent="0.25">
      <c r="A16992" s="56">
        <v>46212</v>
      </c>
      <c r="H16992" s="59">
        <v>1</v>
      </c>
    </row>
    <row r="16993" spans="1:8" x14ac:dyDescent="0.25">
      <c r="A16993" s="56">
        <v>46213</v>
      </c>
      <c r="H16993" s="59">
        <v>1</v>
      </c>
    </row>
    <row r="16994" spans="1:8" x14ac:dyDescent="0.25">
      <c r="A16994" s="56">
        <v>46214</v>
      </c>
      <c r="H16994" s="59">
        <v>1</v>
      </c>
    </row>
    <row r="16995" spans="1:8" x14ac:dyDescent="0.25">
      <c r="A16995" s="56">
        <v>46215</v>
      </c>
      <c r="H16995" s="59">
        <v>1</v>
      </c>
    </row>
    <row r="16996" spans="1:8" x14ac:dyDescent="0.25">
      <c r="A16996" s="56">
        <v>46216</v>
      </c>
      <c r="H16996" s="59">
        <v>1</v>
      </c>
    </row>
    <row r="16997" spans="1:8" x14ac:dyDescent="0.25">
      <c r="A16997" s="56">
        <v>46217</v>
      </c>
      <c r="H16997" s="59">
        <v>1</v>
      </c>
    </row>
    <row r="16998" spans="1:8" x14ac:dyDescent="0.25">
      <c r="A16998" s="56">
        <v>46218</v>
      </c>
      <c r="H16998" s="59">
        <v>1</v>
      </c>
    </row>
    <row r="16999" spans="1:8" x14ac:dyDescent="0.25">
      <c r="A16999" s="56">
        <v>46219</v>
      </c>
      <c r="H16999" s="59">
        <v>1</v>
      </c>
    </row>
    <row r="17000" spans="1:8" x14ac:dyDescent="0.25">
      <c r="A17000" s="56">
        <v>46220</v>
      </c>
      <c r="H17000" s="59">
        <v>1</v>
      </c>
    </row>
    <row r="17001" spans="1:8" x14ac:dyDescent="0.25">
      <c r="A17001" s="56">
        <v>46221</v>
      </c>
      <c r="H17001" s="59">
        <v>1</v>
      </c>
    </row>
    <row r="17002" spans="1:8" x14ac:dyDescent="0.25">
      <c r="A17002" s="56">
        <v>46222</v>
      </c>
      <c r="H17002" s="59">
        <v>1</v>
      </c>
    </row>
    <row r="17003" spans="1:8" x14ac:dyDescent="0.25">
      <c r="A17003" s="56">
        <v>46223</v>
      </c>
      <c r="H17003" s="59">
        <v>1</v>
      </c>
    </row>
    <row r="17004" spans="1:8" x14ac:dyDescent="0.25">
      <c r="A17004" s="56">
        <v>46224</v>
      </c>
      <c r="H17004" s="59">
        <v>1</v>
      </c>
    </row>
    <row r="17005" spans="1:8" x14ac:dyDescent="0.25">
      <c r="A17005" s="56">
        <v>46225</v>
      </c>
      <c r="H17005" s="59">
        <v>1</v>
      </c>
    </row>
    <row r="17006" spans="1:8" x14ac:dyDescent="0.25">
      <c r="A17006" s="56">
        <v>46226</v>
      </c>
      <c r="H17006" s="59">
        <v>1</v>
      </c>
    </row>
    <row r="17007" spans="1:8" x14ac:dyDescent="0.25">
      <c r="A17007" s="56">
        <v>46227</v>
      </c>
      <c r="H17007" s="59">
        <v>1</v>
      </c>
    </row>
    <row r="17008" spans="1:8" x14ac:dyDescent="0.25">
      <c r="A17008" s="56">
        <v>46228</v>
      </c>
      <c r="H17008" s="59">
        <v>1</v>
      </c>
    </row>
    <row r="17009" spans="1:8" x14ac:dyDescent="0.25">
      <c r="A17009" s="56">
        <v>46229</v>
      </c>
      <c r="H17009" s="59">
        <v>1</v>
      </c>
    </row>
    <row r="17010" spans="1:8" x14ac:dyDescent="0.25">
      <c r="A17010" s="56">
        <v>46230</v>
      </c>
      <c r="H17010" s="59">
        <v>1</v>
      </c>
    </row>
    <row r="17011" spans="1:8" x14ac:dyDescent="0.25">
      <c r="A17011" s="56">
        <v>46231</v>
      </c>
      <c r="H17011" s="59">
        <v>1</v>
      </c>
    </row>
    <row r="17012" spans="1:8" x14ac:dyDescent="0.25">
      <c r="A17012" s="56">
        <v>46232</v>
      </c>
      <c r="H17012" s="59">
        <v>1</v>
      </c>
    </row>
    <row r="17013" spans="1:8" x14ac:dyDescent="0.25">
      <c r="A17013" s="56">
        <v>46233</v>
      </c>
      <c r="H17013" s="59">
        <v>1</v>
      </c>
    </row>
    <row r="17014" spans="1:8" x14ac:dyDescent="0.25">
      <c r="A17014" s="56">
        <v>46234</v>
      </c>
      <c r="H17014" s="59">
        <v>1</v>
      </c>
    </row>
    <row r="17015" spans="1:8" x14ac:dyDescent="0.25">
      <c r="A17015" s="56">
        <v>46235</v>
      </c>
      <c r="H17015" s="59">
        <v>1</v>
      </c>
    </row>
    <row r="17016" spans="1:8" x14ac:dyDescent="0.25">
      <c r="A17016" s="56">
        <v>46236</v>
      </c>
      <c r="H17016" s="59">
        <v>1</v>
      </c>
    </row>
    <row r="17017" spans="1:8" x14ac:dyDescent="0.25">
      <c r="A17017" s="56">
        <v>46237</v>
      </c>
      <c r="H17017" s="59">
        <v>1</v>
      </c>
    </row>
    <row r="17018" spans="1:8" x14ac:dyDescent="0.25">
      <c r="A17018" s="56">
        <v>46238</v>
      </c>
      <c r="H17018" s="59">
        <v>1</v>
      </c>
    </row>
    <row r="17019" spans="1:8" x14ac:dyDescent="0.25">
      <c r="A17019" s="56">
        <v>46239</v>
      </c>
      <c r="H17019" s="59">
        <v>1</v>
      </c>
    </row>
    <row r="17020" spans="1:8" x14ac:dyDescent="0.25">
      <c r="A17020" s="56">
        <v>46240</v>
      </c>
      <c r="H17020" s="59">
        <v>1</v>
      </c>
    </row>
    <row r="17021" spans="1:8" x14ac:dyDescent="0.25">
      <c r="A17021" s="56">
        <v>46241</v>
      </c>
      <c r="H17021" s="59">
        <v>1</v>
      </c>
    </row>
    <row r="17022" spans="1:8" x14ac:dyDescent="0.25">
      <c r="A17022" s="56">
        <v>46242</v>
      </c>
      <c r="H17022" s="59">
        <v>1</v>
      </c>
    </row>
    <row r="17023" spans="1:8" x14ac:dyDescent="0.25">
      <c r="A17023" s="56">
        <v>46243</v>
      </c>
      <c r="H17023" s="59">
        <v>1</v>
      </c>
    </row>
    <row r="17024" spans="1:8" x14ac:dyDescent="0.25">
      <c r="A17024" s="56">
        <v>46244</v>
      </c>
      <c r="H17024" s="59">
        <v>1</v>
      </c>
    </row>
    <row r="17025" spans="1:8" x14ac:dyDescent="0.25">
      <c r="A17025" s="56">
        <v>46245</v>
      </c>
      <c r="H17025" s="59">
        <v>1</v>
      </c>
    </row>
    <row r="17026" spans="1:8" x14ac:dyDescent="0.25">
      <c r="A17026" s="56">
        <v>46246</v>
      </c>
      <c r="H17026" s="59">
        <v>1</v>
      </c>
    </row>
    <row r="17027" spans="1:8" x14ac:dyDescent="0.25">
      <c r="A17027" s="56">
        <v>46247</v>
      </c>
      <c r="H17027" s="59">
        <v>1</v>
      </c>
    </row>
    <row r="17028" spans="1:8" x14ac:dyDescent="0.25">
      <c r="A17028" s="56">
        <v>46248</v>
      </c>
      <c r="H17028" s="59">
        <v>1</v>
      </c>
    </row>
    <row r="17029" spans="1:8" x14ac:dyDescent="0.25">
      <c r="A17029" s="56">
        <v>46249</v>
      </c>
      <c r="H17029" s="59">
        <v>1</v>
      </c>
    </row>
    <row r="17030" spans="1:8" x14ac:dyDescent="0.25">
      <c r="A17030" s="56">
        <v>46250</v>
      </c>
      <c r="H17030" s="59">
        <v>1</v>
      </c>
    </row>
    <row r="17031" spans="1:8" x14ac:dyDescent="0.25">
      <c r="A17031" s="56">
        <v>46251</v>
      </c>
      <c r="H17031" s="59">
        <v>1</v>
      </c>
    </row>
    <row r="17032" spans="1:8" x14ac:dyDescent="0.25">
      <c r="A17032" s="56">
        <v>46252</v>
      </c>
      <c r="H17032" s="59">
        <v>1</v>
      </c>
    </row>
    <row r="17033" spans="1:8" x14ac:dyDescent="0.25">
      <c r="A17033" s="56">
        <v>46253</v>
      </c>
      <c r="H17033" s="59">
        <v>1</v>
      </c>
    </row>
    <row r="17034" spans="1:8" x14ac:dyDescent="0.25">
      <c r="A17034" s="56">
        <v>46254</v>
      </c>
      <c r="H17034" s="59">
        <v>1</v>
      </c>
    </row>
    <row r="17035" spans="1:8" x14ac:dyDescent="0.25">
      <c r="A17035" s="56">
        <v>46255</v>
      </c>
      <c r="H17035" s="59">
        <v>1</v>
      </c>
    </row>
    <row r="17036" spans="1:8" x14ac:dyDescent="0.25">
      <c r="A17036" s="56">
        <v>46256</v>
      </c>
      <c r="H17036" s="59">
        <v>1</v>
      </c>
    </row>
    <row r="17037" spans="1:8" x14ac:dyDescent="0.25">
      <c r="A17037" s="56">
        <v>46257</v>
      </c>
      <c r="H17037" s="59">
        <v>1</v>
      </c>
    </row>
    <row r="17038" spans="1:8" x14ac:dyDescent="0.25">
      <c r="A17038" s="56">
        <v>46258</v>
      </c>
      <c r="H17038" s="59">
        <v>1</v>
      </c>
    </row>
    <row r="17039" spans="1:8" x14ac:dyDescent="0.25">
      <c r="A17039" s="56">
        <v>46259</v>
      </c>
      <c r="H17039" s="59">
        <v>1</v>
      </c>
    </row>
    <row r="17040" spans="1:8" x14ac:dyDescent="0.25">
      <c r="A17040" s="56">
        <v>46260</v>
      </c>
      <c r="H17040" s="59">
        <v>1</v>
      </c>
    </row>
    <row r="17041" spans="1:8" x14ac:dyDescent="0.25">
      <c r="A17041" s="56">
        <v>46261</v>
      </c>
      <c r="H17041" s="59">
        <v>1</v>
      </c>
    </row>
    <row r="17042" spans="1:8" x14ac:dyDescent="0.25">
      <c r="A17042" s="56">
        <v>46262</v>
      </c>
      <c r="H17042" s="59">
        <v>1</v>
      </c>
    </row>
    <row r="17043" spans="1:8" x14ac:dyDescent="0.25">
      <c r="A17043" s="56">
        <v>46263</v>
      </c>
      <c r="H17043" s="59">
        <v>1</v>
      </c>
    </row>
    <row r="17044" spans="1:8" x14ac:dyDescent="0.25">
      <c r="A17044" s="56">
        <v>46264</v>
      </c>
      <c r="H17044" s="59">
        <v>1</v>
      </c>
    </row>
    <row r="17045" spans="1:8" x14ac:dyDescent="0.25">
      <c r="A17045" s="56">
        <v>46265</v>
      </c>
      <c r="H17045" s="59">
        <v>1</v>
      </c>
    </row>
    <row r="17046" spans="1:8" x14ac:dyDescent="0.25">
      <c r="A17046" s="56">
        <v>46266</v>
      </c>
      <c r="H17046" s="59">
        <v>1</v>
      </c>
    </row>
    <row r="17047" spans="1:8" x14ac:dyDescent="0.25">
      <c r="A17047" s="56">
        <v>46267</v>
      </c>
      <c r="H17047" s="59">
        <v>1</v>
      </c>
    </row>
    <row r="17048" spans="1:8" x14ac:dyDescent="0.25">
      <c r="A17048" s="56">
        <v>46268</v>
      </c>
      <c r="H17048" s="59">
        <v>1</v>
      </c>
    </row>
    <row r="17049" spans="1:8" x14ac:dyDescent="0.25">
      <c r="A17049" s="56">
        <v>46269</v>
      </c>
      <c r="H17049" s="59">
        <v>1</v>
      </c>
    </row>
    <row r="17050" spans="1:8" x14ac:dyDescent="0.25">
      <c r="A17050" s="56">
        <v>46270</v>
      </c>
      <c r="H17050" s="59">
        <v>1</v>
      </c>
    </row>
    <row r="17051" spans="1:8" x14ac:dyDescent="0.25">
      <c r="A17051" s="56">
        <v>46271</v>
      </c>
      <c r="H17051" s="59">
        <v>1</v>
      </c>
    </row>
    <row r="17052" spans="1:8" x14ac:dyDescent="0.25">
      <c r="A17052" s="56">
        <v>46272</v>
      </c>
      <c r="H17052" s="59">
        <v>1</v>
      </c>
    </row>
    <row r="17053" spans="1:8" x14ac:dyDescent="0.25">
      <c r="A17053" s="56">
        <v>46273</v>
      </c>
      <c r="H17053" s="59">
        <v>1</v>
      </c>
    </row>
    <row r="17054" spans="1:8" x14ac:dyDescent="0.25">
      <c r="A17054" s="56">
        <v>46274</v>
      </c>
      <c r="H17054" s="59">
        <v>1</v>
      </c>
    </row>
    <row r="17055" spans="1:8" x14ac:dyDescent="0.25">
      <c r="A17055" s="56">
        <v>46275</v>
      </c>
      <c r="H17055" s="59">
        <v>1</v>
      </c>
    </row>
    <row r="17056" spans="1:8" x14ac:dyDescent="0.25">
      <c r="A17056" s="56">
        <v>46276</v>
      </c>
      <c r="H17056" s="59">
        <v>1</v>
      </c>
    </row>
    <row r="17057" spans="1:8" x14ac:dyDescent="0.25">
      <c r="A17057" s="56">
        <v>46277</v>
      </c>
      <c r="H17057" s="59">
        <v>1</v>
      </c>
    </row>
    <row r="17058" spans="1:8" x14ac:dyDescent="0.25">
      <c r="A17058" s="56">
        <v>46278</v>
      </c>
      <c r="H17058" s="59">
        <v>1</v>
      </c>
    </row>
    <row r="17059" spans="1:8" x14ac:dyDescent="0.25">
      <c r="A17059" s="56">
        <v>46279</v>
      </c>
      <c r="H17059" s="59">
        <v>1</v>
      </c>
    </row>
    <row r="17060" spans="1:8" x14ac:dyDescent="0.25">
      <c r="A17060" s="56">
        <v>46280</v>
      </c>
      <c r="H17060" s="59">
        <v>1</v>
      </c>
    </row>
    <row r="17061" spans="1:8" x14ac:dyDescent="0.25">
      <c r="A17061" s="56">
        <v>46281</v>
      </c>
      <c r="H17061" s="59">
        <v>1</v>
      </c>
    </row>
    <row r="17062" spans="1:8" x14ac:dyDescent="0.25">
      <c r="A17062" s="56">
        <v>46282</v>
      </c>
      <c r="H17062" s="59">
        <v>1</v>
      </c>
    </row>
    <row r="17063" spans="1:8" x14ac:dyDescent="0.25">
      <c r="A17063" s="56">
        <v>46283</v>
      </c>
      <c r="H17063" s="59">
        <v>1</v>
      </c>
    </row>
    <row r="17064" spans="1:8" x14ac:dyDescent="0.25">
      <c r="A17064" s="56">
        <v>46284</v>
      </c>
      <c r="H17064" s="59">
        <v>1</v>
      </c>
    </row>
    <row r="17065" spans="1:8" x14ac:dyDescent="0.25">
      <c r="A17065" s="56">
        <v>46285</v>
      </c>
      <c r="H17065" s="59">
        <v>1</v>
      </c>
    </row>
    <row r="17066" spans="1:8" x14ac:dyDescent="0.25">
      <c r="A17066" s="56">
        <v>46286</v>
      </c>
      <c r="H17066" s="59">
        <v>1</v>
      </c>
    </row>
    <row r="17067" spans="1:8" x14ac:dyDescent="0.25">
      <c r="A17067" s="56">
        <v>46287</v>
      </c>
      <c r="H17067" s="59">
        <v>1</v>
      </c>
    </row>
    <row r="17068" spans="1:8" x14ac:dyDescent="0.25">
      <c r="A17068" s="56">
        <v>46288</v>
      </c>
      <c r="H17068" s="59">
        <v>1</v>
      </c>
    </row>
    <row r="17069" spans="1:8" x14ac:dyDescent="0.25">
      <c r="A17069" s="56">
        <v>46289</v>
      </c>
      <c r="H17069" s="59">
        <v>1</v>
      </c>
    </row>
    <row r="17070" spans="1:8" x14ac:dyDescent="0.25">
      <c r="A17070" s="56">
        <v>46290</v>
      </c>
      <c r="H17070" s="59">
        <v>1</v>
      </c>
    </row>
    <row r="17071" spans="1:8" x14ac:dyDescent="0.25">
      <c r="A17071" s="56">
        <v>46291</v>
      </c>
      <c r="H17071" s="59">
        <v>1</v>
      </c>
    </row>
    <row r="17072" spans="1:8" x14ac:dyDescent="0.25">
      <c r="A17072" s="56">
        <v>46292</v>
      </c>
      <c r="H17072" s="59">
        <v>1</v>
      </c>
    </row>
    <row r="17073" spans="1:8" x14ac:dyDescent="0.25">
      <c r="A17073" s="56">
        <v>46293</v>
      </c>
      <c r="H17073" s="59">
        <v>1</v>
      </c>
    </row>
    <row r="17074" spans="1:8" x14ac:dyDescent="0.25">
      <c r="A17074" s="56">
        <v>46294</v>
      </c>
      <c r="H17074" s="59">
        <v>1</v>
      </c>
    </row>
    <row r="17075" spans="1:8" x14ac:dyDescent="0.25">
      <c r="A17075" s="56">
        <v>46295</v>
      </c>
      <c r="H17075" s="59">
        <v>1</v>
      </c>
    </row>
    <row r="17076" spans="1:8" x14ac:dyDescent="0.25">
      <c r="A17076" s="56">
        <v>46296</v>
      </c>
      <c r="H17076" s="59">
        <v>1</v>
      </c>
    </row>
    <row r="17077" spans="1:8" x14ac:dyDescent="0.25">
      <c r="A17077" s="56">
        <v>46297</v>
      </c>
      <c r="H17077" s="59">
        <v>1</v>
      </c>
    </row>
    <row r="17078" spans="1:8" x14ac:dyDescent="0.25">
      <c r="A17078" s="56">
        <v>46298</v>
      </c>
      <c r="H17078" s="59">
        <v>1</v>
      </c>
    </row>
    <row r="17079" spans="1:8" x14ac:dyDescent="0.25">
      <c r="A17079" s="56">
        <v>46299</v>
      </c>
      <c r="H17079" s="59">
        <v>1</v>
      </c>
    </row>
    <row r="17080" spans="1:8" x14ac:dyDescent="0.25">
      <c r="A17080" s="56">
        <v>46300</v>
      </c>
      <c r="H17080" s="59">
        <v>1</v>
      </c>
    </row>
    <row r="17081" spans="1:8" x14ac:dyDescent="0.25">
      <c r="A17081" s="56">
        <v>46301</v>
      </c>
      <c r="H17081" s="59">
        <v>1</v>
      </c>
    </row>
    <row r="17082" spans="1:8" x14ac:dyDescent="0.25">
      <c r="A17082" s="56">
        <v>46302</v>
      </c>
      <c r="H17082" s="59">
        <v>1</v>
      </c>
    </row>
    <row r="17083" spans="1:8" x14ac:dyDescent="0.25">
      <c r="A17083" s="56">
        <v>46303</v>
      </c>
      <c r="H17083" s="59">
        <v>1</v>
      </c>
    </row>
    <row r="17084" spans="1:8" x14ac:dyDescent="0.25">
      <c r="A17084" s="56">
        <v>46304</v>
      </c>
      <c r="H17084" s="59">
        <v>1</v>
      </c>
    </row>
    <row r="17085" spans="1:8" x14ac:dyDescent="0.25">
      <c r="A17085" s="56">
        <v>46305</v>
      </c>
      <c r="H17085" s="59">
        <v>1</v>
      </c>
    </row>
    <row r="17086" spans="1:8" x14ac:dyDescent="0.25">
      <c r="A17086" s="56">
        <v>46306</v>
      </c>
      <c r="H17086" s="59">
        <v>1</v>
      </c>
    </row>
    <row r="17087" spans="1:8" x14ac:dyDescent="0.25">
      <c r="A17087" s="56">
        <v>46307</v>
      </c>
      <c r="H17087" s="59">
        <v>1</v>
      </c>
    </row>
    <row r="17088" spans="1:8" x14ac:dyDescent="0.25">
      <c r="A17088" s="56">
        <v>46308</v>
      </c>
      <c r="H17088" s="59">
        <v>1</v>
      </c>
    </row>
    <row r="17089" spans="1:8" x14ac:dyDescent="0.25">
      <c r="A17089" s="56">
        <v>46309</v>
      </c>
      <c r="H17089" s="59">
        <v>1</v>
      </c>
    </row>
    <row r="17090" spans="1:8" x14ac:dyDescent="0.25">
      <c r="A17090" s="56">
        <v>46310</v>
      </c>
      <c r="H17090" s="59">
        <v>1</v>
      </c>
    </row>
    <row r="17091" spans="1:8" x14ac:dyDescent="0.25">
      <c r="A17091" s="56">
        <v>46311</v>
      </c>
      <c r="H17091" s="59">
        <v>1</v>
      </c>
    </row>
    <row r="17092" spans="1:8" x14ac:dyDescent="0.25">
      <c r="A17092" s="56">
        <v>46312</v>
      </c>
      <c r="H17092" s="59">
        <v>1</v>
      </c>
    </row>
    <row r="17093" spans="1:8" x14ac:dyDescent="0.25">
      <c r="A17093" s="56">
        <v>46313</v>
      </c>
      <c r="H17093" s="59">
        <v>1</v>
      </c>
    </row>
    <row r="17094" spans="1:8" x14ac:dyDescent="0.25">
      <c r="A17094" s="56">
        <v>46314</v>
      </c>
      <c r="H17094" s="59">
        <v>1</v>
      </c>
    </row>
    <row r="17095" spans="1:8" x14ac:dyDescent="0.25">
      <c r="A17095" s="56">
        <v>46315</v>
      </c>
      <c r="H17095" s="59">
        <v>1</v>
      </c>
    </row>
    <row r="17096" spans="1:8" x14ac:dyDescent="0.25">
      <c r="A17096" s="56">
        <v>46316</v>
      </c>
      <c r="H17096" s="59">
        <v>1</v>
      </c>
    </row>
    <row r="17097" spans="1:8" x14ac:dyDescent="0.25">
      <c r="A17097" s="56">
        <v>46317</v>
      </c>
      <c r="H17097" s="59">
        <v>1</v>
      </c>
    </row>
    <row r="17098" spans="1:8" x14ac:dyDescent="0.25">
      <c r="A17098" s="56">
        <v>46318</v>
      </c>
      <c r="H17098" s="59">
        <v>1</v>
      </c>
    </row>
    <row r="17099" spans="1:8" x14ac:dyDescent="0.25">
      <c r="A17099" s="56">
        <v>46319</v>
      </c>
      <c r="H17099" s="59">
        <v>1</v>
      </c>
    </row>
    <row r="17100" spans="1:8" x14ac:dyDescent="0.25">
      <c r="A17100" s="56">
        <v>46320</v>
      </c>
      <c r="H17100" s="59">
        <v>1</v>
      </c>
    </row>
    <row r="17101" spans="1:8" x14ac:dyDescent="0.25">
      <c r="A17101" s="56">
        <v>46321</v>
      </c>
      <c r="H17101" s="59">
        <v>1</v>
      </c>
    </row>
    <row r="17102" spans="1:8" x14ac:dyDescent="0.25">
      <c r="A17102" s="56">
        <v>46322</v>
      </c>
      <c r="H17102" s="59">
        <v>1</v>
      </c>
    </row>
    <row r="17103" spans="1:8" x14ac:dyDescent="0.25">
      <c r="A17103" s="56">
        <v>46323</v>
      </c>
      <c r="H17103" s="59">
        <v>1</v>
      </c>
    </row>
    <row r="17104" spans="1:8" x14ac:dyDescent="0.25">
      <c r="A17104" s="56">
        <v>46324</v>
      </c>
      <c r="H17104" s="59">
        <v>1</v>
      </c>
    </row>
    <row r="17105" spans="1:8" x14ac:dyDescent="0.25">
      <c r="A17105" s="56">
        <v>46325</v>
      </c>
      <c r="H17105" s="59">
        <v>1</v>
      </c>
    </row>
    <row r="17106" spans="1:8" x14ac:dyDescent="0.25">
      <c r="A17106" s="56">
        <v>46326</v>
      </c>
      <c r="H17106" s="59">
        <v>1</v>
      </c>
    </row>
    <row r="17107" spans="1:8" x14ac:dyDescent="0.25">
      <c r="A17107" s="56">
        <v>46327</v>
      </c>
      <c r="H17107" s="59">
        <v>1</v>
      </c>
    </row>
    <row r="17108" spans="1:8" x14ac:dyDescent="0.25">
      <c r="A17108" s="56">
        <v>46328</v>
      </c>
      <c r="H17108" s="59">
        <v>1</v>
      </c>
    </row>
    <row r="17109" spans="1:8" x14ac:dyDescent="0.25">
      <c r="A17109" s="56">
        <v>46329</v>
      </c>
      <c r="H17109" s="59">
        <v>1</v>
      </c>
    </row>
    <row r="17110" spans="1:8" x14ac:dyDescent="0.25">
      <c r="A17110" s="56">
        <v>46330</v>
      </c>
      <c r="H17110" s="59">
        <v>1</v>
      </c>
    </row>
    <row r="17111" spans="1:8" x14ac:dyDescent="0.25">
      <c r="A17111" s="56">
        <v>46331</v>
      </c>
      <c r="H17111" s="59">
        <v>1</v>
      </c>
    </row>
    <row r="17112" spans="1:8" x14ac:dyDescent="0.25">
      <c r="A17112" s="56">
        <v>46332</v>
      </c>
      <c r="H17112" s="59">
        <v>1</v>
      </c>
    </row>
    <row r="17113" spans="1:8" x14ac:dyDescent="0.25">
      <c r="A17113" s="56">
        <v>46333</v>
      </c>
      <c r="H17113" s="59">
        <v>1</v>
      </c>
    </row>
    <row r="17114" spans="1:8" x14ac:dyDescent="0.25">
      <c r="A17114" s="56">
        <v>46334</v>
      </c>
      <c r="H17114" s="59">
        <v>1</v>
      </c>
    </row>
    <row r="17115" spans="1:8" x14ac:dyDescent="0.25">
      <c r="A17115" s="56">
        <v>46335</v>
      </c>
      <c r="H17115" s="59">
        <v>1</v>
      </c>
    </row>
    <row r="17116" spans="1:8" x14ac:dyDescent="0.25">
      <c r="A17116" s="56">
        <v>46336</v>
      </c>
      <c r="H17116" s="59">
        <v>1</v>
      </c>
    </row>
    <row r="17117" spans="1:8" x14ac:dyDescent="0.25">
      <c r="A17117" s="56">
        <v>46337</v>
      </c>
      <c r="H17117" s="59">
        <v>1</v>
      </c>
    </row>
    <row r="17118" spans="1:8" x14ac:dyDescent="0.25">
      <c r="A17118" s="56">
        <v>46338</v>
      </c>
      <c r="H17118" s="59">
        <v>1</v>
      </c>
    </row>
    <row r="17119" spans="1:8" x14ac:dyDescent="0.25">
      <c r="A17119" s="56">
        <v>46339</v>
      </c>
      <c r="H17119" s="59">
        <v>1</v>
      </c>
    </row>
    <row r="17120" spans="1:8" x14ac:dyDescent="0.25">
      <c r="A17120" s="56">
        <v>46340</v>
      </c>
      <c r="H17120" s="59">
        <v>1</v>
      </c>
    </row>
    <row r="17121" spans="1:8" x14ac:dyDescent="0.25">
      <c r="A17121" s="56">
        <v>46341</v>
      </c>
      <c r="H17121" s="59">
        <v>1</v>
      </c>
    </row>
    <row r="17122" spans="1:8" x14ac:dyDescent="0.25">
      <c r="A17122" s="56">
        <v>46342</v>
      </c>
      <c r="H17122" s="59">
        <v>1</v>
      </c>
    </row>
    <row r="17123" spans="1:8" x14ac:dyDescent="0.25">
      <c r="A17123" s="56">
        <v>46343</v>
      </c>
      <c r="H17123" s="59">
        <v>1</v>
      </c>
    </row>
    <row r="17124" spans="1:8" x14ac:dyDescent="0.25">
      <c r="A17124" s="56">
        <v>46344</v>
      </c>
      <c r="H17124" s="59">
        <v>1</v>
      </c>
    </row>
    <row r="17125" spans="1:8" x14ac:dyDescent="0.25">
      <c r="A17125" s="56">
        <v>46345</v>
      </c>
      <c r="H17125" s="59">
        <v>1</v>
      </c>
    </row>
    <row r="17126" spans="1:8" x14ac:dyDescent="0.25">
      <c r="A17126" s="56">
        <v>46346</v>
      </c>
      <c r="H17126" s="59">
        <v>1</v>
      </c>
    </row>
    <row r="17127" spans="1:8" x14ac:dyDescent="0.25">
      <c r="A17127" s="56">
        <v>46347</v>
      </c>
      <c r="H17127" s="59">
        <v>1</v>
      </c>
    </row>
    <row r="17128" spans="1:8" x14ac:dyDescent="0.25">
      <c r="A17128" s="56">
        <v>46348</v>
      </c>
      <c r="H17128" s="59">
        <v>1</v>
      </c>
    </row>
    <row r="17129" spans="1:8" x14ac:dyDescent="0.25">
      <c r="A17129" s="56">
        <v>46349</v>
      </c>
      <c r="H17129" s="59">
        <v>1</v>
      </c>
    </row>
    <row r="17130" spans="1:8" x14ac:dyDescent="0.25">
      <c r="A17130" s="56">
        <v>46350</v>
      </c>
      <c r="H17130" s="59">
        <v>1</v>
      </c>
    </row>
    <row r="17131" spans="1:8" x14ac:dyDescent="0.25">
      <c r="A17131" s="56">
        <v>46351</v>
      </c>
      <c r="H17131" s="59">
        <v>1</v>
      </c>
    </row>
    <row r="17132" spans="1:8" x14ac:dyDescent="0.25">
      <c r="A17132" s="56">
        <v>46352</v>
      </c>
      <c r="H17132" s="59">
        <v>1</v>
      </c>
    </row>
    <row r="17133" spans="1:8" x14ac:dyDescent="0.25">
      <c r="A17133" s="56">
        <v>46353</v>
      </c>
      <c r="H17133" s="59">
        <v>1</v>
      </c>
    </row>
    <row r="17134" spans="1:8" x14ac:dyDescent="0.25">
      <c r="A17134" s="56">
        <v>46354</v>
      </c>
      <c r="H17134" s="59">
        <v>1</v>
      </c>
    </row>
    <row r="17135" spans="1:8" x14ac:dyDescent="0.25">
      <c r="A17135" s="56">
        <v>46355</v>
      </c>
      <c r="H17135" s="59">
        <v>1</v>
      </c>
    </row>
    <row r="17136" spans="1:8" x14ac:dyDescent="0.25">
      <c r="A17136" s="56">
        <v>46356</v>
      </c>
      <c r="H17136" s="59">
        <v>1</v>
      </c>
    </row>
    <row r="17137" spans="1:8" x14ac:dyDescent="0.25">
      <c r="A17137" s="56">
        <v>46357</v>
      </c>
      <c r="H17137" s="59">
        <v>1</v>
      </c>
    </row>
    <row r="17138" spans="1:8" x14ac:dyDescent="0.25">
      <c r="A17138" s="56">
        <v>46358</v>
      </c>
      <c r="H17138" s="59">
        <v>1</v>
      </c>
    </row>
    <row r="17139" spans="1:8" x14ac:dyDescent="0.25">
      <c r="A17139" s="56">
        <v>46359</v>
      </c>
      <c r="H17139" s="59">
        <v>1</v>
      </c>
    </row>
    <row r="17140" spans="1:8" x14ac:dyDescent="0.25">
      <c r="A17140" s="56">
        <v>46360</v>
      </c>
      <c r="H17140" s="59">
        <v>1</v>
      </c>
    </row>
    <row r="17141" spans="1:8" x14ac:dyDescent="0.25">
      <c r="A17141" s="56">
        <v>46361</v>
      </c>
      <c r="H17141" s="59">
        <v>1</v>
      </c>
    </row>
    <row r="17142" spans="1:8" x14ac:dyDescent="0.25">
      <c r="A17142" s="56">
        <v>46362</v>
      </c>
      <c r="H17142" s="59">
        <v>1</v>
      </c>
    </row>
    <row r="17143" spans="1:8" x14ac:dyDescent="0.25">
      <c r="A17143" s="56">
        <v>46363</v>
      </c>
      <c r="H17143" s="59">
        <v>1</v>
      </c>
    </row>
    <row r="17144" spans="1:8" x14ac:dyDescent="0.25">
      <c r="A17144" s="56">
        <v>46364</v>
      </c>
      <c r="H17144" s="59">
        <v>1</v>
      </c>
    </row>
    <row r="17145" spans="1:8" x14ac:dyDescent="0.25">
      <c r="A17145" s="56">
        <v>46365</v>
      </c>
      <c r="H17145" s="59">
        <v>1</v>
      </c>
    </row>
    <row r="17146" spans="1:8" x14ac:dyDescent="0.25">
      <c r="A17146" s="56">
        <v>46366</v>
      </c>
      <c r="H17146" s="59">
        <v>1</v>
      </c>
    </row>
    <row r="17147" spans="1:8" x14ac:dyDescent="0.25">
      <c r="A17147" s="56">
        <v>46367</v>
      </c>
      <c r="H17147" s="59">
        <v>1</v>
      </c>
    </row>
    <row r="17148" spans="1:8" x14ac:dyDescent="0.25">
      <c r="A17148" s="56">
        <v>46368</v>
      </c>
      <c r="H17148" s="59">
        <v>1</v>
      </c>
    </row>
    <row r="17149" spans="1:8" x14ac:dyDescent="0.25">
      <c r="A17149" s="56">
        <v>46369</v>
      </c>
      <c r="H17149" s="59">
        <v>1</v>
      </c>
    </row>
    <row r="17150" spans="1:8" x14ac:dyDescent="0.25">
      <c r="A17150" s="56">
        <v>46370</v>
      </c>
      <c r="H17150" s="59">
        <v>1</v>
      </c>
    </row>
    <row r="17151" spans="1:8" x14ac:dyDescent="0.25">
      <c r="A17151" s="56">
        <v>46371</v>
      </c>
      <c r="H17151" s="59">
        <v>1</v>
      </c>
    </row>
    <row r="17152" spans="1:8" x14ac:dyDescent="0.25">
      <c r="A17152" s="56">
        <v>46372</v>
      </c>
      <c r="H17152" s="59">
        <v>1</v>
      </c>
    </row>
    <row r="17153" spans="1:8" x14ac:dyDescent="0.25">
      <c r="A17153" s="56">
        <v>46373</v>
      </c>
      <c r="H17153" s="59">
        <v>1</v>
      </c>
    </row>
    <row r="17154" spans="1:8" x14ac:dyDescent="0.25">
      <c r="A17154" s="56">
        <v>46374</v>
      </c>
      <c r="H17154" s="59">
        <v>1</v>
      </c>
    </row>
    <row r="17155" spans="1:8" x14ac:dyDescent="0.25">
      <c r="A17155" s="56">
        <v>46375</v>
      </c>
      <c r="H17155" s="59">
        <v>1</v>
      </c>
    </row>
    <row r="17156" spans="1:8" x14ac:dyDescent="0.25">
      <c r="A17156" s="56">
        <v>46376</v>
      </c>
      <c r="H17156" s="59">
        <v>1</v>
      </c>
    </row>
    <row r="17157" spans="1:8" x14ac:dyDescent="0.25">
      <c r="A17157" s="56">
        <v>46377</v>
      </c>
      <c r="H17157" s="59">
        <v>1</v>
      </c>
    </row>
    <row r="17158" spans="1:8" x14ac:dyDescent="0.25">
      <c r="A17158" s="56">
        <v>46378</v>
      </c>
      <c r="H17158" s="59">
        <v>1</v>
      </c>
    </row>
    <row r="17159" spans="1:8" x14ac:dyDescent="0.25">
      <c r="A17159" s="56">
        <v>46379</v>
      </c>
      <c r="H17159" s="59">
        <v>1</v>
      </c>
    </row>
    <row r="17160" spans="1:8" x14ac:dyDescent="0.25">
      <c r="A17160" s="56">
        <v>46380</v>
      </c>
      <c r="H17160" s="59">
        <v>1</v>
      </c>
    </row>
    <row r="17161" spans="1:8" x14ac:dyDescent="0.25">
      <c r="A17161" s="56">
        <v>46381</v>
      </c>
      <c r="H17161" s="59">
        <v>1</v>
      </c>
    </row>
    <row r="17162" spans="1:8" x14ac:dyDescent="0.25">
      <c r="A17162" s="56">
        <v>46382</v>
      </c>
      <c r="H17162" s="59">
        <v>1</v>
      </c>
    </row>
    <row r="17163" spans="1:8" x14ac:dyDescent="0.25">
      <c r="A17163" s="56">
        <v>46383</v>
      </c>
      <c r="H17163" s="59">
        <v>1</v>
      </c>
    </row>
    <row r="17164" spans="1:8" x14ac:dyDescent="0.25">
      <c r="A17164" s="56">
        <v>46384</v>
      </c>
      <c r="H17164" s="59">
        <v>1</v>
      </c>
    </row>
    <row r="17165" spans="1:8" x14ac:dyDescent="0.25">
      <c r="A17165" s="56">
        <v>46385</v>
      </c>
      <c r="H17165" s="59">
        <v>1</v>
      </c>
    </row>
    <row r="17166" spans="1:8" x14ac:dyDescent="0.25">
      <c r="A17166" s="56">
        <v>46386</v>
      </c>
      <c r="H17166" s="59">
        <v>1</v>
      </c>
    </row>
    <row r="17167" spans="1:8" x14ac:dyDescent="0.25">
      <c r="A17167" s="56">
        <v>46387</v>
      </c>
      <c r="H17167" s="59">
        <v>1</v>
      </c>
    </row>
    <row r="17168" spans="1:8" x14ac:dyDescent="0.25">
      <c r="A17168" s="56">
        <v>46388</v>
      </c>
      <c r="H17168" s="59">
        <v>0.95</v>
      </c>
    </row>
    <row r="17169" spans="1:8" x14ac:dyDescent="0.25">
      <c r="A17169" s="56">
        <v>46389</v>
      </c>
      <c r="H17169" s="59">
        <v>0.95</v>
      </c>
    </row>
    <row r="17170" spans="1:8" x14ac:dyDescent="0.25">
      <c r="A17170" s="56">
        <v>46390</v>
      </c>
      <c r="H17170" s="59">
        <v>0.95</v>
      </c>
    </row>
    <row r="17171" spans="1:8" x14ac:dyDescent="0.25">
      <c r="A17171" s="56">
        <v>46391</v>
      </c>
      <c r="H17171" s="59">
        <v>0.95</v>
      </c>
    </row>
    <row r="17172" spans="1:8" x14ac:dyDescent="0.25">
      <c r="A17172" s="56">
        <v>46392</v>
      </c>
      <c r="H17172" s="59">
        <v>0.95</v>
      </c>
    </row>
    <row r="17173" spans="1:8" x14ac:dyDescent="0.25">
      <c r="A17173" s="56">
        <v>46393</v>
      </c>
      <c r="H17173" s="59">
        <v>0.95</v>
      </c>
    </row>
    <row r="17174" spans="1:8" x14ac:dyDescent="0.25">
      <c r="A17174" s="56">
        <v>46394</v>
      </c>
      <c r="H17174" s="59">
        <v>0.95</v>
      </c>
    </row>
    <row r="17175" spans="1:8" x14ac:dyDescent="0.25">
      <c r="A17175" s="56">
        <v>46395</v>
      </c>
      <c r="H17175" s="59">
        <v>0.95</v>
      </c>
    </row>
    <row r="17176" spans="1:8" x14ac:dyDescent="0.25">
      <c r="A17176" s="56">
        <v>46396</v>
      </c>
      <c r="H17176" s="59">
        <v>0.95</v>
      </c>
    </row>
    <row r="17177" spans="1:8" x14ac:dyDescent="0.25">
      <c r="A17177" s="56">
        <v>46397</v>
      </c>
      <c r="H17177" s="59">
        <v>0.95</v>
      </c>
    </row>
    <row r="17178" spans="1:8" x14ac:dyDescent="0.25">
      <c r="A17178" s="56">
        <v>46398</v>
      </c>
      <c r="H17178" s="59">
        <v>0.95</v>
      </c>
    </row>
    <row r="17179" spans="1:8" x14ac:dyDescent="0.25">
      <c r="A17179" s="56">
        <v>46399</v>
      </c>
      <c r="H17179" s="59">
        <v>0.95</v>
      </c>
    </row>
    <row r="17180" spans="1:8" x14ac:dyDescent="0.25">
      <c r="A17180" s="56">
        <v>46400</v>
      </c>
      <c r="H17180" s="59">
        <v>0.95</v>
      </c>
    </row>
    <row r="17181" spans="1:8" x14ac:dyDescent="0.25">
      <c r="A17181" s="56">
        <v>46401</v>
      </c>
      <c r="H17181" s="59">
        <v>0.95</v>
      </c>
    </row>
    <row r="17182" spans="1:8" x14ac:dyDescent="0.25">
      <c r="A17182" s="56">
        <v>46402</v>
      </c>
      <c r="H17182" s="59">
        <v>0.95</v>
      </c>
    </row>
    <row r="17183" spans="1:8" x14ac:dyDescent="0.25">
      <c r="A17183" s="56">
        <v>46403</v>
      </c>
      <c r="H17183" s="59">
        <v>0.95</v>
      </c>
    </row>
    <row r="17184" spans="1:8" x14ac:dyDescent="0.25">
      <c r="A17184" s="56">
        <v>46404</v>
      </c>
      <c r="H17184" s="59">
        <v>0.95</v>
      </c>
    </row>
    <row r="17185" spans="1:8" x14ac:dyDescent="0.25">
      <c r="A17185" s="56">
        <v>46405</v>
      </c>
      <c r="H17185" s="59">
        <v>0.95</v>
      </c>
    </row>
    <row r="17186" spans="1:8" x14ac:dyDescent="0.25">
      <c r="A17186" s="56">
        <v>46406</v>
      </c>
      <c r="H17186" s="59">
        <v>0.95</v>
      </c>
    </row>
    <row r="17187" spans="1:8" x14ac:dyDescent="0.25">
      <c r="A17187" s="56">
        <v>46407</v>
      </c>
      <c r="H17187" s="59">
        <v>0.95</v>
      </c>
    </row>
    <row r="17188" spans="1:8" x14ac:dyDescent="0.25">
      <c r="A17188" s="56">
        <v>46408</v>
      </c>
      <c r="H17188" s="59">
        <v>0.95</v>
      </c>
    </row>
    <row r="17189" spans="1:8" x14ac:dyDescent="0.25">
      <c r="A17189" s="56">
        <v>46409</v>
      </c>
      <c r="H17189" s="59">
        <v>0.95</v>
      </c>
    </row>
    <row r="17190" spans="1:8" x14ac:dyDescent="0.25">
      <c r="A17190" s="56">
        <v>46410</v>
      </c>
      <c r="H17190" s="59">
        <v>0.95</v>
      </c>
    </row>
    <row r="17191" spans="1:8" x14ac:dyDescent="0.25">
      <c r="A17191" s="56">
        <v>46411</v>
      </c>
      <c r="H17191" s="59">
        <v>0.95</v>
      </c>
    </row>
    <row r="17192" spans="1:8" x14ac:dyDescent="0.25">
      <c r="A17192" s="56">
        <v>46412</v>
      </c>
      <c r="H17192" s="59">
        <v>0.95</v>
      </c>
    </row>
    <row r="17193" spans="1:8" x14ac:dyDescent="0.25">
      <c r="A17193" s="56">
        <v>46413</v>
      </c>
      <c r="H17193" s="59">
        <v>0.95</v>
      </c>
    </row>
    <row r="17194" spans="1:8" x14ac:dyDescent="0.25">
      <c r="A17194" s="56">
        <v>46414</v>
      </c>
      <c r="H17194" s="59">
        <v>0.95</v>
      </c>
    </row>
    <row r="17195" spans="1:8" x14ac:dyDescent="0.25">
      <c r="A17195" s="56">
        <v>46415</v>
      </c>
      <c r="H17195" s="59">
        <v>0.95</v>
      </c>
    </row>
    <row r="17196" spans="1:8" x14ac:dyDescent="0.25">
      <c r="A17196" s="56">
        <v>46416</v>
      </c>
      <c r="H17196" s="59">
        <v>0.95</v>
      </c>
    </row>
    <row r="17197" spans="1:8" x14ac:dyDescent="0.25">
      <c r="A17197" s="56">
        <v>46417</v>
      </c>
      <c r="H17197" s="59">
        <v>0.95</v>
      </c>
    </row>
    <row r="17198" spans="1:8" x14ac:dyDescent="0.25">
      <c r="A17198" s="56">
        <v>46418</v>
      </c>
      <c r="H17198" s="59">
        <v>0.95</v>
      </c>
    </row>
    <row r="17199" spans="1:8" x14ac:dyDescent="0.25">
      <c r="A17199" s="56">
        <v>46419</v>
      </c>
      <c r="H17199" s="59">
        <v>0.95</v>
      </c>
    </row>
    <row r="17200" spans="1:8" x14ac:dyDescent="0.25">
      <c r="A17200" s="56">
        <v>46420</v>
      </c>
      <c r="H17200" s="59">
        <v>0.95</v>
      </c>
    </row>
    <row r="17201" spans="1:8" x14ac:dyDescent="0.25">
      <c r="A17201" s="56">
        <v>46421</v>
      </c>
      <c r="H17201" s="59">
        <v>0.95</v>
      </c>
    </row>
    <row r="17202" spans="1:8" x14ac:dyDescent="0.25">
      <c r="A17202" s="56">
        <v>46422</v>
      </c>
      <c r="H17202" s="59">
        <v>0.95</v>
      </c>
    </row>
    <row r="17203" spans="1:8" x14ac:dyDescent="0.25">
      <c r="A17203" s="56">
        <v>46423</v>
      </c>
      <c r="H17203" s="59">
        <v>0.95</v>
      </c>
    </row>
    <row r="17204" spans="1:8" x14ac:dyDescent="0.25">
      <c r="A17204" s="56">
        <v>46424</v>
      </c>
      <c r="H17204" s="59">
        <v>0.95</v>
      </c>
    </row>
    <row r="17205" spans="1:8" x14ac:dyDescent="0.25">
      <c r="A17205" s="56">
        <v>46425</v>
      </c>
      <c r="H17205" s="59">
        <v>0.95</v>
      </c>
    </row>
    <row r="17206" spans="1:8" x14ac:dyDescent="0.25">
      <c r="A17206" s="56">
        <v>46426</v>
      </c>
      <c r="H17206" s="59">
        <v>0.95</v>
      </c>
    </row>
    <row r="17207" spans="1:8" x14ac:dyDescent="0.25">
      <c r="A17207" s="56">
        <v>46427</v>
      </c>
      <c r="H17207" s="59">
        <v>0.95</v>
      </c>
    </row>
    <row r="17208" spans="1:8" x14ac:dyDescent="0.25">
      <c r="A17208" s="56">
        <v>46428</v>
      </c>
      <c r="H17208" s="59">
        <v>0.95</v>
      </c>
    </row>
    <row r="17209" spans="1:8" x14ac:dyDescent="0.25">
      <c r="A17209" s="56">
        <v>46429</v>
      </c>
      <c r="H17209" s="59">
        <v>0.95</v>
      </c>
    </row>
    <row r="17210" spans="1:8" x14ac:dyDescent="0.25">
      <c r="A17210" s="56">
        <v>46430</v>
      </c>
      <c r="H17210" s="59">
        <v>0.95</v>
      </c>
    </row>
    <row r="17211" spans="1:8" x14ac:dyDescent="0.25">
      <c r="A17211" s="56">
        <v>46431</v>
      </c>
      <c r="H17211" s="59">
        <v>0.95</v>
      </c>
    </row>
    <row r="17212" spans="1:8" x14ac:dyDescent="0.25">
      <c r="A17212" s="56">
        <v>46432</v>
      </c>
      <c r="H17212" s="59">
        <v>0.95</v>
      </c>
    </row>
    <row r="17213" spans="1:8" x14ac:dyDescent="0.25">
      <c r="A17213" s="56">
        <v>46433</v>
      </c>
      <c r="H17213" s="59">
        <v>0.95</v>
      </c>
    </row>
    <row r="17214" spans="1:8" x14ac:dyDescent="0.25">
      <c r="A17214" s="56">
        <v>46434</v>
      </c>
      <c r="H17214" s="59">
        <v>0.95</v>
      </c>
    </row>
    <row r="17215" spans="1:8" x14ac:dyDescent="0.25">
      <c r="A17215" s="56">
        <v>46435</v>
      </c>
      <c r="H17215" s="59">
        <v>0.95</v>
      </c>
    </row>
    <row r="17216" spans="1:8" x14ac:dyDescent="0.25">
      <c r="A17216" s="56">
        <v>46436</v>
      </c>
      <c r="H17216" s="59">
        <v>0.95</v>
      </c>
    </row>
    <row r="17217" spans="1:8" x14ac:dyDescent="0.25">
      <c r="A17217" s="56">
        <v>46437</v>
      </c>
      <c r="H17217" s="59">
        <v>0.95</v>
      </c>
    </row>
    <row r="17218" spans="1:8" x14ac:dyDescent="0.25">
      <c r="A17218" s="56">
        <v>46438</v>
      </c>
      <c r="H17218" s="59">
        <v>0.95</v>
      </c>
    </row>
    <row r="17219" spans="1:8" x14ac:dyDescent="0.25">
      <c r="A17219" s="56">
        <v>46439</v>
      </c>
      <c r="H17219" s="59">
        <v>0.95</v>
      </c>
    </row>
    <row r="17220" spans="1:8" x14ac:dyDescent="0.25">
      <c r="A17220" s="56">
        <v>46440</v>
      </c>
      <c r="H17220" s="59">
        <v>0.95</v>
      </c>
    </row>
    <row r="17221" spans="1:8" x14ac:dyDescent="0.25">
      <c r="A17221" s="56">
        <v>46441</v>
      </c>
      <c r="H17221" s="59">
        <v>0.95</v>
      </c>
    </row>
    <row r="17222" spans="1:8" x14ac:dyDescent="0.25">
      <c r="A17222" s="56">
        <v>46442</v>
      </c>
      <c r="H17222" s="59">
        <v>0.95</v>
      </c>
    </row>
    <row r="17223" spans="1:8" x14ac:dyDescent="0.25">
      <c r="A17223" s="56">
        <v>46443</v>
      </c>
      <c r="H17223" s="59">
        <v>0.95</v>
      </c>
    </row>
    <row r="17224" spans="1:8" x14ac:dyDescent="0.25">
      <c r="A17224" s="56">
        <v>46444</v>
      </c>
      <c r="H17224" s="59">
        <v>0.95</v>
      </c>
    </row>
    <row r="17225" spans="1:8" x14ac:dyDescent="0.25">
      <c r="A17225" s="56">
        <v>46445</v>
      </c>
      <c r="H17225" s="59">
        <v>0.95</v>
      </c>
    </row>
    <row r="17226" spans="1:8" x14ac:dyDescent="0.25">
      <c r="A17226" s="56">
        <v>46446</v>
      </c>
      <c r="H17226" s="59">
        <v>0.95</v>
      </c>
    </row>
    <row r="17227" spans="1:8" x14ac:dyDescent="0.25">
      <c r="A17227" s="56">
        <v>46447</v>
      </c>
      <c r="H17227" s="59">
        <v>0.95</v>
      </c>
    </row>
    <row r="17228" spans="1:8" x14ac:dyDescent="0.25">
      <c r="A17228" s="56">
        <v>46448</v>
      </c>
      <c r="H17228" s="59">
        <v>0.95</v>
      </c>
    </row>
    <row r="17229" spans="1:8" x14ac:dyDescent="0.25">
      <c r="A17229" s="56">
        <v>46449</v>
      </c>
      <c r="H17229" s="59">
        <v>0.95</v>
      </c>
    </row>
    <row r="17230" spans="1:8" x14ac:dyDescent="0.25">
      <c r="A17230" s="56">
        <v>46450</v>
      </c>
      <c r="H17230" s="59">
        <v>0.95</v>
      </c>
    </row>
    <row r="17231" spans="1:8" x14ac:dyDescent="0.25">
      <c r="A17231" s="56">
        <v>46451</v>
      </c>
      <c r="H17231" s="59">
        <v>0.95</v>
      </c>
    </row>
    <row r="17232" spans="1:8" x14ac:dyDescent="0.25">
      <c r="A17232" s="56">
        <v>46452</v>
      </c>
      <c r="H17232" s="59">
        <v>0.95</v>
      </c>
    </row>
    <row r="17233" spans="1:8" x14ac:dyDescent="0.25">
      <c r="A17233" s="56">
        <v>46453</v>
      </c>
      <c r="H17233" s="59">
        <v>0.95</v>
      </c>
    </row>
    <row r="17234" spans="1:8" x14ac:dyDescent="0.25">
      <c r="A17234" s="56">
        <v>46454</v>
      </c>
      <c r="H17234" s="59">
        <v>0.95</v>
      </c>
    </row>
    <row r="17235" spans="1:8" x14ac:dyDescent="0.25">
      <c r="A17235" s="56">
        <v>46455</v>
      </c>
      <c r="H17235" s="59">
        <v>0.95</v>
      </c>
    </row>
    <row r="17236" spans="1:8" x14ac:dyDescent="0.25">
      <c r="A17236" s="56">
        <v>46456</v>
      </c>
      <c r="H17236" s="59">
        <v>0.95</v>
      </c>
    </row>
    <row r="17237" spans="1:8" x14ac:dyDescent="0.25">
      <c r="A17237" s="56">
        <v>46457</v>
      </c>
      <c r="H17237" s="59">
        <v>0.95</v>
      </c>
    </row>
    <row r="17238" spans="1:8" x14ac:dyDescent="0.25">
      <c r="A17238" s="56">
        <v>46458</v>
      </c>
      <c r="H17238" s="59">
        <v>0.95</v>
      </c>
    </row>
    <row r="17239" spans="1:8" x14ac:dyDescent="0.25">
      <c r="A17239" s="56">
        <v>46459</v>
      </c>
      <c r="H17239" s="59">
        <v>0.95</v>
      </c>
    </row>
    <row r="17240" spans="1:8" x14ac:dyDescent="0.25">
      <c r="A17240" s="56">
        <v>46460</v>
      </c>
      <c r="H17240" s="59">
        <v>0.95</v>
      </c>
    </row>
    <row r="17241" spans="1:8" x14ac:dyDescent="0.25">
      <c r="A17241" s="56">
        <v>46461</v>
      </c>
      <c r="H17241" s="59">
        <v>0.95</v>
      </c>
    </row>
    <row r="17242" spans="1:8" x14ac:dyDescent="0.25">
      <c r="A17242" s="56">
        <v>46462</v>
      </c>
      <c r="H17242" s="59">
        <v>0.95</v>
      </c>
    </row>
    <row r="17243" spans="1:8" x14ac:dyDescent="0.25">
      <c r="A17243" s="56">
        <v>46463</v>
      </c>
      <c r="H17243" s="59">
        <v>0.95</v>
      </c>
    </row>
    <row r="17244" spans="1:8" x14ac:dyDescent="0.25">
      <c r="A17244" s="56">
        <v>46464</v>
      </c>
      <c r="H17244" s="59">
        <v>0.95</v>
      </c>
    </row>
    <row r="17245" spans="1:8" x14ac:dyDescent="0.25">
      <c r="A17245" s="56">
        <v>46465</v>
      </c>
      <c r="H17245" s="59">
        <v>0.95</v>
      </c>
    </row>
    <row r="17246" spans="1:8" x14ac:dyDescent="0.25">
      <c r="A17246" s="56">
        <v>46466</v>
      </c>
      <c r="H17246" s="59">
        <v>0.95</v>
      </c>
    </row>
    <row r="17247" spans="1:8" x14ac:dyDescent="0.25">
      <c r="A17247" s="56">
        <v>46467</v>
      </c>
      <c r="H17247" s="59">
        <v>0.95</v>
      </c>
    </row>
    <row r="17248" spans="1:8" x14ac:dyDescent="0.25">
      <c r="A17248" s="56">
        <v>46468</v>
      </c>
      <c r="H17248" s="59">
        <v>0.95</v>
      </c>
    </row>
    <row r="17249" spans="1:8" x14ac:dyDescent="0.25">
      <c r="A17249" s="56">
        <v>46469</v>
      </c>
      <c r="H17249" s="59">
        <v>0.95</v>
      </c>
    </row>
    <row r="17250" spans="1:8" x14ac:dyDescent="0.25">
      <c r="A17250" s="56">
        <v>46470</v>
      </c>
      <c r="H17250" s="59">
        <v>0.95</v>
      </c>
    </row>
    <row r="17251" spans="1:8" x14ac:dyDescent="0.25">
      <c r="A17251" s="56">
        <v>46471</v>
      </c>
      <c r="H17251" s="59">
        <v>0.95</v>
      </c>
    </row>
    <row r="17252" spans="1:8" x14ac:dyDescent="0.25">
      <c r="A17252" s="56">
        <v>46472</v>
      </c>
      <c r="H17252" s="59">
        <v>0.95</v>
      </c>
    </row>
    <row r="17253" spans="1:8" x14ac:dyDescent="0.25">
      <c r="A17253" s="56">
        <v>46473</v>
      </c>
      <c r="H17253" s="59">
        <v>0.95</v>
      </c>
    </row>
    <row r="17254" spans="1:8" x14ac:dyDescent="0.25">
      <c r="A17254" s="56">
        <v>46474</v>
      </c>
      <c r="H17254" s="59">
        <v>0.95</v>
      </c>
    </row>
    <row r="17255" spans="1:8" x14ac:dyDescent="0.25">
      <c r="A17255" s="56">
        <v>46475</v>
      </c>
      <c r="H17255" s="59">
        <v>0.95</v>
      </c>
    </row>
    <row r="17256" spans="1:8" x14ac:dyDescent="0.25">
      <c r="A17256" s="56">
        <v>46476</v>
      </c>
      <c r="H17256" s="59">
        <v>0.95</v>
      </c>
    </row>
    <row r="17257" spans="1:8" x14ac:dyDescent="0.25">
      <c r="A17257" s="56">
        <v>46477</v>
      </c>
      <c r="H17257" s="59">
        <v>0.95</v>
      </c>
    </row>
    <row r="17258" spans="1:8" x14ac:dyDescent="0.25">
      <c r="A17258" s="56">
        <v>46478</v>
      </c>
      <c r="H17258" s="59">
        <v>0.95</v>
      </c>
    </row>
    <row r="17259" spans="1:8" x14ac:dyDescent="0.25">
      <c r="A17259" s="56">
        <v>46479</v>
      </c>
      <c r="H17259" s="59">
        <v>0.95</v>
      </c>
    </row>
    <row r="17260" spans="1:8" x14ac:dyDescent="0.25">
      <c r="A17260" s="56">
        <v>46480</v>
      </c>
      <c r="H17260" s="59">
        <v>0.95</v>
      </c>
    </row>
    <row r="17261" spans="1:8" x14ac:dyDescent="0.25">
      <c r="A17261" s="56">
        <v>46481</v>
      </c>
      <c r="H17261" s="59">
        <v>0.95</v>
      </c>
    </row>
    <row r="17262" spans="1:8" x14ac:dyDescent="0.25">
      <c r="A17262" s="56">
        <v>46482</v>
      </c>
      <c r="H17262" s="59">
        <v>0.95</v>
      </c>
    </row>
    <row r="17263" spans="1:8" x14ac:dyDescent="0.25">
      <c r="A17263" s="56">
        <v>46483</v>
      </c>
      <c r="H17263" s="59">
        <v>0.95</v>
      </c>
    </row>
    <row r="17264" spans="1:8" x14ac:dyDescent="0.25">
      <c r="A17264" s="56">
        <v>46484</v>
      </c>
      <c r="H17264" s="59">
        <v>0.95</v>
      </c>
    </row>
    <row r="17265" spans="1:8" x14ac:dyDescent="0.25">
      <c r="A17265" s="56">
        <v>46485</v>
      </c>
      <c r="H17265" s="59">
        <v>0.95</v>
      </c>
    </row>
    <row r="17266" spans="1:8" x14ac:dyDescent="0.25">
      <c r="A17266" s="56">
        <v>46486</v>
      </c>
      <c r="H17266" s="59">
        <v>0.95</v>
      </c>
    </row>
    <row r="17267" spans="1:8" x14ac:dyDescent="0.25">
      <c r="A17267" s="56">
        <v>46487</v>
      </c>
      <c r="H17267" s="59">
        <v>0.95</v>
      </c>
    </row>
    <row r="17268" spans="1:8" x14ac:dyDescent="0.25">
      <c r="A17268" s="56">
        <v>46488</v>
      </c>
      <c r="H17268" s="59">
        <v>0.95</v>
      </c>
    </row>
    <row r="17269" spans="1:8" x14ac:dyDescent="0.25">
      <c r="A17269" s="56">
        <v>46489</v>
      </c>
      <c r="H17269" s="59">
        <v>0.95</v>
      </c>
    </row>
    <row r="17270" spans="1:8" x14ac:dyDescent="0.25">
      <c r="A17270" s="56">
        <v>46490</v>
      </c>
      <c r="H17270" s="59">
        <v>0.95</v>
      </c>
    </row>
    <row r="17271" spans="1:8" x14ac:dyDescent="0.25">
      <c r="A17271" s="56">
        <v>46491</v>
      </c>
      <c r="H17271" s="59">
        <v>0.95</v>
      </c>
    </row>
    <row r="17272" spans="1:8" x14ac:dyDescent="0.25">
      <c r="A17272" s="56">
        <v>46492</v>
      </c>
      <c r="H17272" s="59">
        <v>0.95</v>
      </c>
    </row>
    <row r="17273" spans="1:8" x14ac:dyDescent="0.25">
      <c r="A17273" s="56">
        <v>46493</v>
      </c>
      <c r="H17273" s="59">
        <v>0.95</v>
      </c>
    </row>
    <row r="17274" spans="1:8" x14ac:dyDescent="0.25">
      <c r="A17274" s="56">
        <v>46494</v>
      </c>
      <c r="H17274" s="59">
        <v>0.95</v>
      </c>
    </row>
    <row r="17275" spans="1:8" x14ac:dyDescent="0.25">
      <c r="A17275" s="56">
        <v>46495</v>
      </c>
      <c r="H17275" s="59">
        <v>0.95</v>
      </c>
    </row>
    <row r="17276" spans="1:8" x14ac:dyDescent="0.25">
      <c r="A17276" s="56">
        <v>46496</v>
      </c>
      <c r="H17276" s="59">
        <v>0.95</v>
      </c>
    </row>
    <row r="17277" spans="1:8" x14ac:dyDescent="0.25">
      <c r="A17277" s="56">
        <v>46497</v>
      </c>
      <c r="H17277" s="59">
        <v>0.95</v>
      </c>
    </row>
    <row r="17278" spans="1:8" x14ac:dyDescent="0.25">
      <c r="A17278" s="56">
        <v>46498</v>
      </c>
      <c r="H17278" s="59">
        <v>0.95</v>
      </c>
    </row>
    <row r="17279" spans="1:8" x14ac:dyDescent="0.25">
      <c r="A17279" s="56">
        <v>46499</v>
      </c>
      <c r="H17279" s="59">
        <v>0.95</v>
      </c>
    </row>
    <row r="17280" spans="1:8" x14ac:dyDescent="0.25">
      <c r="A17280" s="56">
        <v>46500</v>
      </c>
      <c r="H17280" s="59">
        <v>0.95</v>
      </c>
    </row>
    <row r="17281" spans="1:8" x14ac:dyDescent="0.25">
      <c r="A17281" s="56">
        <v>46501</v>
      </c>
      <c r="H17281" s="59">
        <v>0.95</v>
      </c>
    </row>
    <row r="17282" spans="1:8" x14ac:dyDescent="0.25">
      <c r="A17282" s="56">
        <v>46502</v>
      </c>
      <c r="H17282" s="59">
        <v>0.95</v>
      </c>
    </row>
    <row r="17283" spans="1:8" x14ac:dyDescent="0.25">
      <c r="A17283" s="56">
        <v>46503</v>
      </c>
      <c r="H17283" s="59">
        <v>0.95</v>
      </c>
    </row>
    <row r="17284" spans="1:8" x14ac:dyDescent="0.25">
      <c r="A17284" s="56">
        <v>46504</v>
      </c>
      <c r="H17284" s="59">
        <v>0.95</v>
      </c>
    </row>
    <row r="17285" spans="1:8" x14ac:dyDescent="0.25">
      <c r="A17285" s="56">
        <v>46505</v>
      </c>
      <c r="H17285" s="59">
        <v>0.95</v>
      </c>
    </row>
    <row r="17286" spans="1:8" x14ac:dyDescent="0.25">
      <c r="A17286" s="56">
        <v>46506</v>
      </c>
      <c r="H17286" s="59">
        <v>0.95</v>
      </c>
    </row>
    <row r="17287" spans="1:8" x14ac:dyDescent="0.25">
      <c r="A17287" s="56">
        <v>46507</v>
      </c>
      <c r="H17287" s="59">
        <v>0.95</v>
      </c>
    </row>
    <row r="17288" spans="1:8" x14ac:dyDescent="0.25">
      <c r="A17288" s="56">
        <v>46508</v>
      </c>
      <c r="H17288" s="59">
        <v>0.95</v>
      </c>
    </row>
    <row r="17289" spans="1:8" x14ac:dyDescent="0.25">
      <c r="A17289" s="56">
        <v>46509</v>
      </c>
      <c r="H17289" s="59">
        <v>0.95</v>
      </c>
    </row>
    <row r="17290" spans="1:8" x14ac:dyDescent="0.25">
      <c r="A17290" s="56">
        <v>46510</v>
      </c>
      <c r="H17290" s="59">
        <v>0.95</v>
      </c>
    </row>
    <row r="17291" spans="1:8" x14ac:dyDescent="0.25">
      <c r="A17291" s="56">
        <v>46511</v>
      </c>
      <c r="H17291" s="59">
        <v>0.95</v>
      </c>
    </row>
    <row r="17292" spans="1:8" x14ac:dyDescent="0.25">
      <c r="A17292" s="56">
        <v>46512</v>
      </c>
      <c r="H17292" s="59">
        <v>0.95</v>
      </c>
    </row>
    <row r="17293" spans="1:8" x14ac:dyDescent="0.25">
      <c r="A17293" s="56">
        <v>46513</v>
      </c>
      <c r="H17293" s="59">
        <v>0.95</v>
      </c>
    </row>
    <row r="17294" spans="1:8" x14ac:dyDescent="0.25">
      <c r="A17294" s="56">
        <v>46514</v>
      </c>
      <c r="H17294" s="59">
        <v>0.95</v>
      </c>
    </row>
    <row r="17295" spans="1:8" x14ac:dyDescent="0.25">
      <c r="A17295" s="56">
        <v>46515</v>
      </c>
      <c r="H17295" s="59">
        <v>0.95</v>
      </c>
    </row>
    <row r="17296" spans="1:8" x14ac:dyDescent="0.25">
      <c r="A17296" s="56">
        <v>46516</v>
      </c>
      <c r="H17296" s="59">
        <v>0.95</v>
      </c>
    </row>
    <row r="17297" spans="1:8" x14ac:dyDescent="0.25">
      <c r="A17297" s="56">
        <v>46517</v>
      </c>
      <c r="H17297" s="59">
        <v>0.95</v>
      </c>
    </row>
    <row r="17298" spans="1:8" x14ac:dyDescent="0.25">
      <c r="A17298" s="56">
        <v>46518</v>
      </c>
      <c r="H17298" s="59">
        <v>0.95</v>
      </c>
    </row>
    <row r="17299" spans="1:8" x14ac:dyDescent="0.25">
      <c r="A17299" s="56">
        <v>46519</v>
      </c>
      <c r="H17299" s="59">
        <v>0.95</v>
      </c>
    </row>
    <row r="17300" spans="1:8" x14ac:dyDescent="0.25">
      <c r="A17300" s="56">
        <v>46520</v>
      </c>
      <c r="H17300" s="59">
        <v>0.95</v>
      </c>
    </row>
    <row r="17301" spans="1:8" x14ac:dyDescent="0.25">
      <c r="A17301" s="56">
        <v>46521</v>
      </c>
      <c r="H17301" s="59">
        <v>0.95</v>
      </c>
    </row>
    <row r="17302" spans="1:8" x14ac:dyDescent="0.25">
      <c r="A17302" s="56">
        <v>46522</v>
      </c>
      <c r="H17302" s="59">
        <v>0.95</v>
      </c>
    </row>
    <row r="17303" spans="1:8" x14ac:dyDescent="0.25">
      <c r="A17303" s="56">
        <v>46523</v>
      </c>
      <c r="H17303" s="59">
        <v>0.95</v>
      </c>
    </row>
    <row r="17304" spans="1:8" x14ac:dyDescent="0.25">
      <c r="A17304" s="56">
        <v>46524</v>
      </c>
      <c r="H17304" s="59">
        <v>0.95</v>
      </c>
    </row>
    <row r="17305" spans="1:8" x14ac:dyDescent="0.25">
      <c r="A17305" s="56">
        <v>46525</v>
      </c>
      <c r="H17305" s="59">
        <v>0.95</v>
      </c>
    </row>
    <row r="17306" spans="1:8" x14ac:dyDescent="0.25">
      <c r="A17306" s="56">
        <v>46526</v>
      </c>
      <c r="H17306" s="59">
        <v>0.95</v>
      </c>
    </row>
    <row r="17307" spans="1:8" x14ac:dyDescent="0.25">
      <c r="A17307" s="56">
        <v>46527</v>
      </c>
      <c r="H17307" s="59">
        <v>0.95</v>
      </c>
    </row>
    <row r="17308" spans="1:8" x14ac:dyDescent="0.25">
      <c r="A17308" s="56">
        <v>46528</v>
      </c>
      <c r="H17308" s="59">
        <v>0.95</v>
      </c>
    </row>
    <row r="17309" spans="1:8" x14ac:dyDescent="0.25">
      <c r="A17309" s="56">
        <v>46529</v>
      </c>
      <c r="H17309" s="59">
        <v>0.95</v>
      </c>
    </row>
    <row r="17310" spans="1:8" x14ac:dyDescent="0.25">
      <c r="A17310" s="56">
        <v>46530</v>
      </c>
      <c r="H17310" s="59">
        <v>0.95</v>
      </c>
    </row>
    <row r="17311" spans="1:8" x14ac:dyDescent="0.25">
      <c r="A17311" s="56">
        <v>46531</v>
      </c>
      <c r="H17311" s="59">
        <v>0.95</v>
      </c>
    </row>
    <row r="17312" spans="1:8" x14ac:dyDescent="0.25">
      <c r="A17312" s="56">
        <v>46532</v>
      </c>
      <c r="H17312" s="59">
        <v>0.95</v>
      </c>
    </row>
    <row r="17313" spans="1:8" x14ac:dyDescent="0.25">
      <c r="A17313" s="56">
        <v>46533</v>
      </c>
      <c r="H17313" s="59">
        <v>0.95</v>
      </c>
    </row>
    <row r="17314" spans="1:8" x14ac:dyDescent="0.25">
      <c r="A17314" s="56">
        <v>46534</v>
      </c>
      <c r="H17314" s="59">
        <v>0.95</v>
      </c>
    </row>
    <row r="17315" spans="1:8" x14ac:dyDescent="0.25">
      <c r="A17315" s="56">
        <v>46535</v>
      </c>
      <c r="H17315" s="59">
        <v>0.95</v>
      </c>
    </row>
    <row r="17316" spans="1:8" x14ac:dyDescent="0.25">
      <c r="A17316" s="56">
        <v>46536</v>
      </c>
      <c r="H17316" s="59">
        <v>0.95</v>
      </c>
    </row>
    <row r="17317" spans="1:8" x14ac:dyDescent="0.25">
      <c r="A17317" s="56">
        <v>46537</v>
      </c>
      <c r="H17317" s="59">
        <v>0.95</v>
      </c>
    </row>
    <row r="17318" spans="1:8" x14ac:dyDescent="0.25">
      <c r="A17318" s="56">
        <v>46538</v>
      </c>
      <c r="H17318" s="59">
        <v>0.95</v>
      </c>
    </row>
    <row r="17319" spans="1:8" x14ac:dyDescent="0.25">
      <c r="A17319" s="56">
        <v>46539</v>
      </c>
      <c r="H17319" s="59">
        <v>0.95</v>
      </c>
    </row>
    <row r="17320" spans="1:8" x14ac:dyDescent="0.25">
      <c r="A17320" s="56">
        <v>46540</v>
      </c>
      <c r="H17320" s="59">
        <v>0.95</v>
      </c>
    </row>
    <row r="17321" spans="1:8" x14ac:dyDescent="0.25">
      <c r="A17321" s="56">
        <v>46541</v>
      </c>
      <c r="H17321" s="59">
        <v>0.95</v>
      </c>
    </row>
    <row r="17322" spans="1:8" x14ac:dyDescent="0.25">
      <c r="A17322" s="56">
        <v>46542</v>
      </c>
      <c r="H17322" s="59">
        <v>0.95</v>
      </c>
    </row>
    <row r="17323" spans="1:8" x14ac:dyDescent="0.25">
      <c r="A17323" s="56">
        <v>46543</v>
      </c>
      <c r="H17323" s="59">
        <v>0.95</v>
      </c>
    </row>
    <row r="17324" spans="1:8" x14ac:dyDescent="0.25">
      <c r="A17324" s="56">
        <v>46544</v>
      </c>
      <c r="H17324" s="59">
        <v>0.95</v>
      </c>
    </row>
    <row r="17325" spans="1:8" x14ac:dyDescent="0.25">
      <c r="A17325" s="56">
        <v>46545</v>
      </c>
      <c r="H17325" s="59">
        <v>0.95</v>
      </c>
    </row>
    <row r="17326" spans="1:8" x14ac:dyDescent="0.25">
      <c r="A17326" s="56">
        <v>46546</v>
      </c>
      <c r="H17326" s="59">
        <v>0.95</v>
      </c>
    </row>
    <row r="17327" spans="1:8" x14ac:dyDescent="0.25">
      <c r="A17327" s="56">
        <v>46547</v>
      </c>
      <c r="H17327" s="59">
        <v>0.95</v>
      </c>
    </row>
    <row r="17328" spans="1:8" x14ac:dyDescent="0.25">
      <c r="A17328" s="56">
        <v>46548</v>
      </c>
      <c r="H17328" s="59">
        <v>0.95</v>
      </c>
    </row>
    <row r="17329" spans="1:8" x14ac:dyDescent="0.25">
      <c r="A17329" s="56">
        <v>46549</v>
      </c>
      <c r="H17329" s="59">
        <v>0.95</v>
      </c>
    </row>
    <row r="17330" spans="1:8" x14ac:dyDescent="0.25">
      <c r="A17330" s="56">
        <v>46550</v>
      </c>
      <c r="H17330" s="59">
        <v>0.95</v>
      </c>
    </row>
    <row r="17331" spans="1:8" x14ac:dyDescent="0.25">
      <c r="A17331" s="56">
        <v>46551</v>
      </c>
      <c r="H17331" s="59">
        <v>0.95</v>
      </c>
    </row>
    <row r="17332" spans="1:8" x14ac:dyDescent="0.25">
      <c r="A17332" s="56">
        <v>46552</v>
      </c>
      <c r="H17332" s="59">
        <v>0.95</v>
      </c>
    </row>
    <row r="17333" spans="1:8" x14ac:dyDescent="0.25">
      <c r="A17333" s="56">
        <v>46553</v>
      </c>
      <c r="H17333" s="59">
        <v>0.95</v>
      </c>
    </row>
    <row r="17334" spans="1:8" x14ac:dyDescent="0.25">
      <c r="A17334" s="56">
        <v>46554</v>
      </c>
      <c r="H17334" s="59">
        <v>0.95</v>
      </c>
    </row>
    <row r="17335" spans="1:8" x14ac:dyDescent="0.25">
      <c r="A17335" s="56">
        <v>46555</v>
      </c>
      <c r="H17335" s="59">
        <v>0.95</v>
      </c>
    </row>
    <row r="17336" spans="1:8" x14ac:dyDescent="0.25">
      <c r="A17336" s="56">
        <v>46556</v>
      </c>
      <c r="H17336" s="59">
        <v>0.95</v>
      </c>
    </row>
    <row r="17337" spans="1:8" x14ac:dyDescent="0.25">
      <c r="A17337" s="56">
        <v>46557</v>
      </c>
      <c r="H17337" s="59">
        <v>0.95</v>
      </c>
    </row>
    <row r="17338" spans="1:8" x14ac:dyDescent="0.25">
      <c r="A17338" s="56">
        <v>46558</v>
      </c>
      <c r="H17338" s="59">
        <v>0.95</v>
      </c>
    </row>
    <row r="17339" spans="1:8" x14ac:dyDescent="0.25">
      <c r="A17339" s="56">
        <v>46559</v>
      </c>
      <c r="H17339" s="59">
        <v>0.95</v>
      </c>
    </row>
    <row r="17340" spans="1:8" x14ac:dyDescent="0.25">
      <c r="A17340" s="56">
        <v>46560</v>
      </c>
      <c r="H17340" s="59">
        <v>0.95</v>
      </c>
    </row>
    <row r="17341" spans="1:8" x14ac:dyDescent="0.25">
      <c r="A17341" s="56">
        <v>46561</v>
      </c>
      <c r="H17341" s="59">
        <v>0.95</v>
      </c>
    </row>
    <row r="17342" spans="1:8" x14ac:dyDescent="0.25">
      <c r="A17342" s="56">
        <v>46562</v>
      </c>
      <c r="H17342" s="59">
        <v>0.95</v>
      </c>
    </row>
    <row r="17343" spans="1:8" x14ac:dyDescent="0.25">
      <c r="A17343" s="56">
        <v>46563</v>
      </c>
      <c r="H17343" s="59">
        <v>0.95</v>
      </c>
    </row>
    <row r="17344" spans="1:8" x14ac:dyDescent="0.25">
      <c r="A17344" s="56">
        <v>46564</v>
      </c>
      <c r="H17344" s="59">
        <v>0.95</v>
      </c>
    </row>
    <row r="17345" spans="1:8" x14ac:dyDescent="0.25">
      <c r="A17345" s="56">
        <v>46565</v>
      </c>
      <c r="H17345" s="59">
        <v>0.95</v>
      </c>
    </row>
    <row r="17346" spans="1:8" x14ac:dyDescent="0.25">
      <c r="A17346" s="56">
        <v>46566</v>
      </c>
      <c r="H17346" s="59">
        <v>0.95</v>
      </c>
    </row>
    <row r="17347" spans="1:8" x14ac:dyDescent="0.25">
      <c r="A17347" s="56">
        <v>46567</v>
      </c>
      <c r="H17347" s="59">
        <v>0.95</v>
      </c>
    </row>
    <row r="17348" spans="1:8" x14ac:dyDescent="0.25">
      <c r="A17348" s="56">
        <v>46568</v>
      </c>
      <c r="H17348" s="59">
        <v>0.95</v>
      </c>
    </row>
    <row r="17349" spans="1:8" x14ac:dyDescent="0.25">
      <c r="A17349" s="56">
        <v>46569</v>
      </c>
      <c r="H17349" s="59">
        <v>0.95</v>
      </c>
    </row>
    <row r="17350" spans="1:8" x14ac:dyDescent="0.25">
      <c r="A17350" s="56">
        <v>46570</v>
      </c>
      <c r="H17350" s="59">
        <v>0.95</v>
      </c>
    </row>
    <row r="17351" spans="1:8" x14ac:dyDescent="0.25">
      <c r="A17351" s="56">
        <v>46571</v>
      </c>
      <c r="H17351" s="59">
        <v>0.95</v>
      </c>
    </row>
    <row r="17352" spans="1:8" x14ac:dyDescent="0.25">
      <c r="A17352" s="56">
        <v>46572</v>
      </c>
      <c r="H17352" s="59">
        <v>0.95</v>
      </c>
    </row>
    <row r="17353" spans="1:8" x14ac:dyDescent="0.25">
      <c r="A17353" s="56">
        <v>46573</v>
      </c>
      <c r="H17353" s="59">
        <v>0.95</v>
      </c>
    </row>
    <row r="17354" spans="1:8" x14ac:dyDescent="0.25">
      <c r="A17354" s="56">
        <v>46574</v>
      </c>
      <c r="H17354" s="59">
        <v>0.95</v>
      </c>
    </row>
    <row r="17355" spans="1:8" x14ac:dyDescent="0.25">
      <c r="A17355" s="56">
        <v>46575</v>
      </c>
      <c r="H17355" s="59">
        <v>0.95</v>
      </c>
    </row>
    <row r="17356" spans="1:8" x14ac:dyDescent="0.25">
      <c r="A17356" s="56">
        <v>46576</v>
      </c>
      <c r="H17356" s="59">
        <v>0.95</v>
      </c>
    </row>
    <row r="17357" spans="1:8" x14ac:dyDescent="0.25">
      <c r="A17357" s="56">
        <v>46577</v>
      </c>
      <c r="H17357" s="59">
        <v>0.95</v>
      </c>
    </row>
    <row r="17358" spans="1:8" x14ac:dyDescent="0.25">
      <c r="A17358" s="56">
        <v>46578</v>
      </c>
      <c r="H17358" s="59">
        <v>0.95</v>
      </c>
    </row>
    <row r="17359" spans="1:8" x14ac:dyDescent="0.25">
      <c r="A17359" s="56">
        <v>46579</v>
      </c>
      <c r="H17359" s="59">
        <v>0.95</v>
      </c>
    </row>
    <row r="17360" spans="1:8" x14ac:dyDescent="0.25">
      <c r="A17360" s="56">
        <v>46580</v>
      </c>
      <c r="H17360" s="59">
        <v>0.95</v>
      </c>
    </row>
    <row r="17361" spans="1:8" x14ac:dyDescent="0.25">
      <c r="A17361" s="56">
        <v>46581</v>
      </c>
      <c r="H17361" s="59">
        <v>0.95</v>
      </c>
    </row>
    <row r="17362" spans="1:8" x14ac:dyDescent="0.25">
      <c r="A17362" s="56">
        <v>46582</v>
      </c>
      <c r="H17362" s="59">
        <v>0.95</v>
      </c>
    </row>
    <row r="17363" spans="1:8" x14ac:dyDescent="0.25">
      <c r="A17363" s="56">
        <v>46583</v>
      </c>
      <c r="H17363" s="59">
        <v>0.95</v>
      </c>
    </row>
    <row r="17364" spans="1:8" x14ac:dyDescent="0.25">
      <c r="A17364" s="56">
        <v>46584</v>
      </c>
      <c r="H17364" s="59">
        <v>0.95</v>
      </c>
    </row>
    <row r="17365" spans="1:8" x14ac:dyDescent="0.25">
      <c r="A17365" s="56">
        <v>46585</v>
      </c>
      <c r="H17365" s="59">
        <v>0.95</v>
      </c>
    </row>
    <row r="17366" spans="1:8" x14ac:dyDescent="0.25">
      <c r="A17366" s="56">
        <v>46586</v>
      </c>
      <c r="H17366" s="59">
        <v>0.95</v>
      </c>
    </row>
    <row r="17367" spans="1:8" x14ac:dyDescent="0.25">
      <c r="A17367" s="56">
        <v>46587</v>
      </c>
      <c r="H17367" s="59">
        <v>0.95</v>
      </c>
    </row>
    <row r="17368" spans="1:8" x14ac:dyDescent="0.25">
      <c r="A17368" s="56">
        <v>46588</v>
      </c>
      <c r="H17368" s="59">
        <v>0.95</v>
      </c>
    </row>
    <row r="17369" spans="1:8" x14ac:dyDescent="0.25">
      <c r="A17369" s="56">
        <v>46589</v>
      </c>
      <c r="H17369" s="59">
        <v>0.95</v>
      </c>
    </row>
    <row r="17370" spans="1:8" x14ac:dyDescent="0.25">
      <c r="A17370" s="56">
        <v>46590</v>
      </c>
      <c r="H17370" s="59">
        <v>0.95</v>
      </c>
    </row>
    <row r="17371" spans="1:8" x14ac:dyDescent="0.25">
      <c r="A17371" s="56">
        <v>46591</v>
      </c>
      <c r="H17371" s="59">
        <v>0.95</v>
      </c>
    </row>
    <row r="17372" spans="1:8" x14ac:dyDescent="0.25">
      <c r="A17372" s="56">
        <v>46592</v>
      </c>
      <c r="H17372" s="59">
        <v>0.95</v>
      </c>
    </row>
    <row r="17373" spans="1:8" x14ac:dyDescent="0.25">
      <c r="A17373" s="56">
        <v>46593</v>
      </c>
      <c r="H17373" s="59">
        <v>0.95</v>
      </c>
    </row>
    <row r="17374" spans="1:8" x14ac:dyDescent="0.25">
      <c r="A17374" s="56">
        <v>46594</v>
      </c>
      <c r="H17374" s="59">
        <v>0.95</v>
      </c>
    </row>
    <row r="17375" spans="1:8" x14ac:dyDescent="0.25">
      <c r="A17375" s="56">
        <v>46595</v>
      </c>
      <c r="H17375" s="59">
        <v>0.95</v>
      </c>
    </row>
    <row r="17376" spans="1:8" x14ac:dyDescent="0.25">
      <c r="A17376" s="56">
        <v>46596</v>
      </c>
      <c r="H17376" s="59">
        <v>0.95</v>
      </c>
    </row>
    <row r="17377" spans="1:8" x14ac:dyDescent="0.25">
      <c r="A17377" s="56">
        <v>46597</v>
      </c>
      <c r="H17377" s="59">
        <v>0.95</v>
      </c>
    </row>
    <row r="17378" spans="1:8" x14ac:dyDescent="0.25">
      <c r="A17378" s="56">
        <v>46598</v>
      </c>
      <c r="H17378" s="59">
        <v>0.95</v>
      </c>
    </row>
    <row r="17379" spans="1:8" x14ac:dyDescent="0.25">
      <c r="A17379" s="56">
        <v>46599</v>
      </c>
      <c r="H17379" s="59">
        <v>0.95</v>
      </c>
    </row>
    <row r="17380" spans="1:8" x14ac:dyDescent="0.25">
      <c r="A17380" s="56">
        <v>46600</v>
      </c>
      <c r="H17380" s="59">
        <v>0.95</v>
      </c>
    </row>
    <row r="17381" spans="1:8" x14ac:dyDescent="0.25">
      <c r="A17381" s="56">
        <v>46601</v>
      </c>
      <c r="H17381" s="59">
        <v>0.95</v>
      </c>
    </row>
    <row r="17382" spans="1:8" x14ac:dyDescent="0.25">
      <c r="A17382" s="56">
        <v>46602</v>
      </c>
      <c r="H17382" s="59">
        <v>0.95</v>
      </c>
    </row>
    <row r="17383" spans="1:8" x14ac:dyDescent="0.25">
      <c r="A17383" s="56">
        <v>46603</v>
      </c>
      <c r="H17383" s="59">
        <v>0.95</v>
      </c>
    </row>
    <row r="17384" spans="1:8" x14ac:dyDescent="0.25">
      <c r="A17384" s="56">
        <v>46604</v>
      </c>
      <c r="H17384" s="59">
        <v>0.95</v>
      </c>
    </row>
    <row r="17385" spans="1:8" x14ac:dyDescent="0.25">
      <c r="A17385" s="56">
        <v>46605</v>
      </c>
      <c r="H17385" s="59">
        <v>0.95</v>
      </c>
    </row>
    <row r="17386" spans="1:8" x14ac:dyDescent="0.25">
      <c r="A17386" s="56">
        <v>46606</v>
      </c>
      <c r="H17386" s="59">
        <v>0.95</v>
      </c>
    </row>
    <row r="17387" spans="1:8" x14ac:dyDescent="0.25">
      <c r="A17387" s="56">
        <v>46607</v>
      </c>
      <c r="H17387" s="59">
        <v>0.95</v>
      </c>
    </row>
    <row r="17388" spans="1:8" x14ac:dyDescent="0.25">
      <c r="A17388" s="56">
        <v>46608</v>
      </c>
      <c r="H17388" s="59">
        <v>0.95</v>
      </c>
    </row>
    <row r="17389" spans="1:8" x14ac:dyDescent="0.25">
      <c r="A17389" s="56">
        <v>46609</v>
      </c>
      <c r="H17389" s="59">
        <v>0.95</v>
      </c>
    </row>
    <row r="17390" spans="1:8" x14ac:dyDescent="0.25">
      <c r="A17390" s="56">
        <v>46610</v>
      </c>
      <c r="H17390" s="59">
        <v>0.95</v>
      </c>
    </row>
    <row r="17391" spans="1:8" x14ac:dyDescent="0.25">
      <c r="A17391" s="56">
        <v>46611</v>
      </c>
      <c r="H17391" s="59">
        <v>0.95</v>
      </c>
    </row>
    <row r="17392" spans="1:8" x14ac:dyDescent="0.25">
      <c r="A17392" s="56">
        <v>46612</v>
      </c>
      <c r="H17392" s="59">
        <v>0.95</v>
      </c>
    </row>
    <row r="17393" spans="1:8" x14ac:dyDescent="0.25">
      <c r="A17393" s="56">
        <v>46613</v>
      </c>
      <c r="H17393" s="59">
        <v>0.95</v>
      </c>
    </row>
    <row r="17394" spans="1:8" x14ac:dyDescent="0.25">
      <c r="A17394" s="56">
        <v>46614</v>
      </c>
      <c r="H17394" s="59">
        <v>0.95</v>
      </c>
    </row>
    <row r="17395" spans="1:8" x14ac:dyDescent="0.25">
      <c r="A17395" s="56">
        <v>46615</v>
      </c>
      <c r="H17395" s="59">
        <v>0.95</v>
      </c>
    </row>
    <row r="17396" spans="1:8" x14ac:dyDescent="0.25">
      <c r="A17396" s="56">
        <v>46616</v>
      </c>
      <c r="H17396" s="59">
        <v>0.95</v>
      </c>
    </row>
    <row r="17397" spans="1:8" x14ac:dyDescent="0.25">
      <c r="A17397" s="56">
        <v>46617</v>
      </c>
      <c r="H17397" s="59">
        <v>0.95</v>
      </c>
    </row>
    <row r="17398" spans="1:8" x14ac:dyDescent="0.25">
      <c r="A17398" s="56">
        <v>46618</v>
      </c>
      <c r="H17398" s="59">
        <v>0.95</v>
      </c>
    </row>
    <row r="17399" spans="1:8" x14ac:dyDescent="0.25">
      <c r="A17399" s="56">
        <v>46619</v>
      </c>
      <c r="H17399" s="59">
        <v>0.95</v>
      </c>
    </row>
    <row r="17400" spans="1:8" x14ac:dyDescent="0.25">
      <c r="A17400" s="56">
        <v>46620</v>
      </c>
      <c r="H17400" s="59">
        <v>0.95</v>
      </c>
    </row>
    <row r="17401" spans="1:8" x14ac:dyDescent="0.25">
      <c r="A17401" s="56">
        <v>46621</v>
      </c>
      <c r="H17401" s="59">
        <v>0.95</v>
      </c>
    </row>
    <row r="17402" spans="1:8" x14ac:dyDescent="0.25">
      <c r="A17402" s="56">
        <v>46622</v>
      </c>
      <c r="H17402" s="59">
        <v>0.95</v>
      </c>
    </row>
    <row r="17403" spans="1:8" x14ac:dyDescent="0.25">
      <c r="A17403" s="56">
        <v>46623</v>
      </c>
      <c r="H17403" s="59">
        <v>0.95</v>
      </c>
    </row>
    <row r="17404" spans="1:8" x14ac:dyDescent="0.25">
      <c r="A17404" s="56">
        <v>46624</v>
      </c>
      <c r="H17404" s="59">
        <v>0.95</v>
      </c>
    </row>
    <row r="17405" spans="1:8" x14ac:dyDescent="0.25">
      <c r="A17405" s="56">
        <v>46625</v>
      </c>
      <c r="H17405" s="59">
        <v>0.95</v>
      </c>
    </row>
    <row r="17406" spans="1:8" x14ac:dyDescent="0.25">
      <c r="A17406" s="56">
        <v>46626</v>
      </c>
      <c r="H17406" s="59">
        <v>0.95</v>
      </c>
    </row>
    <row r="17407" spans="1:8" x14ac:dyDescent="0.25">
      <c r="A17407" s="56">
        <v>46627</v>
      </c>
      <c r="H17407" s="59">
        <v>0.95</v>
      </c>
    </row>
    <row r="17408" spans="1:8" x14ac:dyDescent="0.25">
      <c r="A17408" s="56">
        <v>46628</v>
      </c>
      <c r="H17408" s="59">
        <v>0.95</v>
      </c>
    </row>
    <row r="17409" spans="1:8" x14ac:dyDescent="0.25">
      <c r="A17409" s="56">
        <v>46629</v>
      </c>
      <c r="H17409" s="59">
        <v>0.95</v>
      </c>
    </row>
    <row r="17410" spans="1:8" x14ac:dyDescent="0.25">
      <c r="A17410" s="56">
        <v>46630</v>
      </c>
      <c r="H17410" s="59">
        <v>0.95</v>
      </c>
    </row>
    <row r="17411" spans="1:8" x14ac:dyDescent="0.25">
      <c r="A17411" s="56">
        <v>46631</v>
      </c>
      <c r="H17411" s="59">
        <v>0.95</v>
      </c>
    </row>
    <row r="17412" spans="1:8" x14ac:dyDescent="0.25">
      <c r="A17412" s="56">
        <v>46632</v>
      </c>
      <c r="H17412" s="59">
        <v>0.95</v>
      </c>
    </row>
    <row r="17413" spans="1:8" x14ac:dyDescent="0.25">
      <c r="A17413" s="56">
        <v>46633</v>
      </c>
      <c r="H17413" s="59">
        <v>0.95</v>
      </c>
    </row>
    <row r="17414" spans="1:8" x14ac:dyDescent="0.25">
      <c r="A17414" s="56">
        <v>46634</v>
      </c>
      <c r="H17414" s="59">
        <v>0.95</v>
      </c>
    </row>
    <row r="17415" spans="1:8" x14ac:dyDescent="0.25">
      <c r="A17415" s="56">
        <v>46635</v>
      </c>
      <c r="H17415" s="59">
        <v>0.95</v>
      </c>
    </row>
    <row r="17416" spans="1:8" x14ac:dyDescent="0.25">
      <c r="A17416" s="56">
        <v>46636</v>
      </c>
      <c r="H17416" s="59">
        <v>0.95</v>
      </c>
    </row>
    <row r="17417" spans="1:8" x14ac:dyDescent="0.25">
      <c r="A17417" s="56">
        <v>46637</v>
      </c>
      <c r="H17417" s="59">
        <v>0.95</v>
      </c>
    </row>
    <row r="17418" spans="1:8" x14ac:dyDescent="0.25">
      <c r="A17418" s="56">
        <v>46638</v>
      </c>
      <c r="H17418" s="59">
        <v>0.95</v>
      </c>
    </row>
    <row r="17419" spans="1:8" x14ac:dyDescent="0.25">
      <c r="A17419" s="56">
        <v>46639</v>
      </c>
      <c r="H17419" s="59">
        <v>0.95</v>
      </c>
    </row>
    <row r="17420" spans="1:8" x14ac:dyDescent="0.25">
      <c r="A17420" s="56">
        <v>46640</v>
      </c>
      <c r="H17420" s="59">
        <v>0.95</v>
      </c>
    </row>
    <row r="17421" spans="1:8" x14ac:dyDescent="0.25">
      <c r="A17421" s="56">
        <v>46641</v>
      </c>
      <c r="H17421" s="59">
        <v>0.95</v>
      </c>
    </row>
    <row r="17422" spans="1:8" x14ac:dyDescent="0.25">
      <c r="A17422" s="56">
        <v>46642</v>
      </c>
      <c r="H17422" s="59">
        <v>0.95</v>
      </c>
    </row>
    <row r="17423" spans="1:8" x14ac:dyDescent="0.25">
      <c r="A17423" s="56">
        <v>46643</v>
      </c>
      <c r="H17423" s="59">
        <v>0.95</v>
      </c>
    </row>
    <row r="17424" spans="1:8" x14ac:dyDescent="0.25">
      <c r="A17424" s="56">
        <v>46644</v>
      </c>
      <c r="H17424" s="59">
        <v>0.95</v>
      </c>
    </row>
    <row r="17425" spans="1:8" x14ac:dyDescent="0.25">
      <c r="A17425" s="56">
        <v>46645</v>
      </c>
      <c r="H17425" s="59">
        <v>0.95</v>
      </c>
    </row>
    <row r="17426" spans="1:8" x14ac:dyDescent="0.25">
      <c r="A17426" s="56">
        <v>46646</v>
      </c>
      <c r="H17426" s="59">
        <v>0.95</v>
      </c>
    </row>
    <row r="17427" spans="1:8" x14ac:dyDescent="0.25">
      <c r="A17427" s="56">
        <v>46647</v>
      </c>
      <c r="H17427" s="59">
        <v>0.95</v>
      </c>
    </row>
    <row r="17428" spans="1:8" x14ac:dyDescent="0.25">
      <c r="A17428" s="56">
        <v>46648</v>
      </c>
      <c r="H17428" s="59">
        <v>0.95</v>
      </c>
    </row>
    <row r="17429" spans="1:8" x14ac:dyDescent="0.25">
      <c r="A17429" s="56">
        <v>46649</v>
      </c>
      <c r="H17429" s="59">
        <v>0.95</v>
      </c>
    </row>
    <row r="17430" spans="1:8" x14ac:dyDescent="0.25">
      <c r="A17430" s="56">
        <v>46650</v>
      </c>
      <c r="H17430" s="59">
        <v>0.95</v>
      </c>
    </row>
    <row r="17431" spans="1:8" x14ac:dyDescent="0.25">
      <c r="A17431" s="56">
        <v>46651</v>
      </c>
      <c r="H17431" s="59">
        <v>0.95</v>
      </c>
    </row>
    <row r="17432" spans="1:8" x14ac:dyDescent="0.25">
      <c r="A17432" s="56">
        <v>46652</v>
      </c>
      <c r="H17432" s="59">
        <v>0.95</v>
      </c>
    </row>
    <row r="17433" spans="1:8" x14ac:dyDescent="0.25">
      <c r="A17433" s="56">
        <v>46653</v>
      </c>
      <c r="H17433" s="59">
        <v>0.95</v>
      </c>
    </row>
    <row r="17434" spans="1:8" x14ac:dyDescent="0.25">
      <c r="A17434" s="56">
        <v>46654</v>
      </c>
      <c r="H17434" s="59">
        <v>0.95</v>
      </c>
    </row>
    <row r="17435" spans="1:8" x14ac:dyDescent="0.25">
      <c r="A17435" s="56">
        <v>46655</v>
      </c>
      <c r="H17435" s="59">
        <v>0.95</v>
      </c>
    </row>
    <row r="17436" spans="1:8" x14ac:dyDescent="0.25">
      <c r="A17436" s="56">
        <v>46656</v>
      </c>
      <c r="H17436" s="59">
        <v>0.95</v>
      </c>
    </row>
    <row r="17437" spans="1:8" x14ac:dyDescent="0.25">
      <c r="A17437" s="56">
        <v>46657</v>
      </c>
      <c r="H17437" s="59">
        <v>0.95</v>
      </c>
    </row>
    <row r="17438" spans="1:8" x14ac:dyDescent="0.25">
      <c r="A17438" s="56">
        <v>46658</v>
      </c>
      <c r="H17438" s="59">
        <v>0.95</v>
      </c>
    </row>
    <row r="17439" spans="1:8" x14ac:dyDescent="0.25">
      <c r="A17439" s="56">
        <v>46659</v>
      </c>
      <c r="H17439" s="59">
        <v>0.95</v>
      </c>
    </row>
    <row r="17440" spans="1:8" x14ac:dyDescent="0.25">
      <c r="A17440" s="56">
        <v>46660</v>
      </c>
      <c r="H17440" s="59">
        <v>0.95</v>
      </c>
    </row>
    <row r="17441" spans="1:8" x14ac:dyDescent="0.25">
      <c r="A17441" s="56">
        <v>46661</v>
      </c>
      <c r="H17441" s="59">
        <v>0.95</v>
      </c>
    </row>
    <row r="17442" spans="1:8" x14ac:dyDescent="0.25">
      <c r="A17442" s="56">
        <v>46662</v>
      </c>
      <c r="H17442" s="59">
        <v>0.95</v>
      </c>
    </row>
    <row r="17443" spans="1:8" x14ac:dyDescent="0.25">
      <c r="A17443" s="56">
        <v>46663</v>
      </c>
      <c r="H17443" s="59">
        <v>0.95</v>
      </c>
    </row>
    <row r="17444" spans="1:8" x14ac:dyDescent="0.25">
      <c r="A17444" s="56">
        <v>46664</v>
      </c>
      <c r="H17444" s="59">
        <v>0.95</v>
      </c>
    </row>
    <row r="17445" spans="1:8" x14ac:dyDescent="0.25">
      <c r="A17445" s="56">
        <v>46665</v>
      </c>
      <c r="H17445" s="59">
        <v>0.95</v>
      </c>
    </row>
    <row r="17446" spans="1:8" x14ac:dyDescent="0.25">
      <c r="A17446" s="56">
        <v>46666</v>
      </c>
      <c r="H17446" s="59">
        <v>0.95</v>
      </c>
    </row>
    <row r="17447" spans="1:8" x14ac:dyDescent="0.25">
      <c r="A17447" s="56">
        <v>46667</v>
      </c>
      <c r="H17447" s="59">
        <v>0.95</v>
      </c>
    </row>
    <row r="17448" spans="1:8" x14ac:dyDescent="0.25">
      <c r="A17448" s="56">
        <v>46668</v>
      </c>
      <c r="H17448" s="59">
        <v>0.95</v>
      </c>
    </row>
    <row r="17449" spans="1:8" x14ac:dyDescent="0.25">
      <c r="A17449" s="56">
        <v>46669</v>
      </c>
      <c r="H17449" s="59">
        <v>0.95</v>
      </c>
    </row>
    <row r="17450" spans="1:8" x14ac:dyDescent="0.25">
      <c r="A17450" s="56">
        <v>46670</v>
      </c>
      <c r="H17450" s="59">
        <v>0.95</v>
      </c>
    </row>
    <row r="17451" spans="1:8" x14ac:dyDescent="0.25">
      <c r="A17451" s="56">
        <v>46671</v>
      </c>
      <c r="H17451" s="59">
        <v>0.95</v>
      </c>
    </row>
    <row r="17452" spans="1:8" x14ac:dyDescent="0.25">
      <c r="A17452" s="56">
        <v>46672</v>
      </c>
      <c r="H17452" s="59">
        <v>0.95</v>
      </c>
    </row>
    <row r="17453" spans="1:8" x14ac:dyDescent="0.25">
      <c r="A17453" s="56">
        <v>46673</v>
      </c>
      <c r="H17453" s="59">
        <v>0.95</v>
      </c>
    </row>
    <row r="17454" spans="1:8" x14ac:dyDescent="0.25">
      <c r="A17454" s="56">
        <v>46674</v>
      </c>
      <c r="H17454" s="59">
        <v>0.95</v>
      </c>
    </row>
    <row r="17455" spans="1:8" x14ac:dyDescent="0.25">
      <c r="A17455" s="56">
        <v>46675</v>
      </c>
      <c r="H17455" s="59">
        <v>0.95</v>
      </c>
    </row>
    <row r="17456" spans="1:8" x14ac:dyDescent="0.25">
      <c r="A17456" s="56">
        <v>46676</v>
      </c>
      <c r="H17456" s="59">
        <v>0.95</v>
      </c>
    </row>
    <row r="17457" spans="1:8" x14ac:dyDescent="0.25">
      <c r="A17457" s="56">
        <v>46677</v>
      </c>
      <c r="H17457" s="59">
        <v>0.95</v>
      </c>
    </row>
    <row r="17458" spans="1:8" x14ac:dyDescent="0.25">
      <c r="A17458" s="56">
        <v>46678</v>
      </c>
      <c r="H17458" s="59">
        <v>0.95</v>
      </c>
    </row>
    <row r="17459" spans="1:8" x14ac:dyDescent="0.25">
      <c r="A17459" s="56">
        <v>46679</v>
      </c>
      <c r="H17459" s="59">
        <v>0.95</v>
      </c>
    </row>
    <row r="17460" spans="1:8" x14ac:dyDescent="0.25">
      <c r="A17460" s="56">
        <v>46680</v>
      </c>
      <c r="H17460" s="59">
        <v>0.95</v>
      </c>
    </row>
    <row r="17461" spans="1:8" x14ac:dyDescent="0.25">
      <c r="A17461" s="56">
        <v>46681</v>
      </c>
      <c r="H17461" s="59">
        <v>0.95</v>
      </c>
    </row>
    <row r="17462" spans="1:8" x14ac:dyDescent="0.25">
      <c r="A17462" s="56">
        <v>46682</v>
      </c>
      <c r="H17462" s="59">
        <v>0.95</v>
      </c>
    </row>
    <row r="17463" spans="1:8" x14ac:dyDescent="0.25">
      <c r="A17463" s="56">
        <v>46683</v>
      </c>
      <c r="H17463" s="59">
        <v>0.95</v>
      </c>
    </row>
    <row r="17464" spans="1:8" x14ac:dyDescent="0.25">
      <c r="A17464" s="56">
        <v>46684</v>
      </c>
      <c r="H17464" s="59">
        <v>0.95</v>
      </c>
    </row>
    <row r="17465" spans="1:8" x14ac:dyDescent="0.25">
      <c r="A17465" s="56">
        <v>46685</v>
      </c>
      <c r="H17465" s="59">
        <v>0.95</v>
      </c>
    </row>
    <row r="17466" spans="1:8" x14ac:dyDescent="0.25">
      <c r="A17466" s="56">
        <v>46686</v>
      </c>
      <c r="H17466" s="59">
        <v>0.95</v>
      </c>
    </row>
    <row r="17467" spans="1:8" x14ac:dyDescent="0.25">
      <c r="A17467" s="56">
        <v>46687</v>
      </c>
      <c r="H17467" s="59">
        <v>0.95</v>
      </c>
    </row>
    <row r="17468" spans="1:8" x14ac:dyDescent="0.25">
      <c r="A17468" s="56">
        <v>46688</v>
      </c>
      <c r="H17468" s="59">
        <v>0.95</v>
      </c>
    </row>
    <row r="17469" spans="1:8" x14ac:dyDescent="0.25">
      <c r="A17469" s="56">
        <v>46689</v>
      </c>
      <c r="H17469" s="59">
        <v>0.95</v>
      </c>
    </row>
    <row r="17470" spans="1:8" x14ac:dyDescent="0.25">
      <c r="A17470" s="56">
        <v>46690</v>
      </c>
      <c r="H17470" s="59">
        <v>0.95</v>
      </c>
    </row>
    <row r="17471" spans="1:8" x14ac:dyDescent="0.25">
      <c r="A17471" s="56">
        <v>46691</v>
      </c>
      <c r="H17471" s="59">
        <v>0.95</v>
      </c>
    </row>
    <row r="17472" spans="1:8" x14ac:dyDescent="0.25">
      <c r="A17472" s="56">
        <v>46692</v>
      </c>
      <c r="H17472" s="59">
        <v>0.95</v>
      </c>
    </row>
    <row r="17473" spans="1:8" x14ac:dyDescent="0.25">
      <c r="A17473" s="56">
        <v>46693</v>
      </c>
      <c r="H17473" s="59">
        <v>0.95</v>
      </c>
    </row>
    <row r="17474" spans="1:8" x14ac:dyDescent="0.25">
      <c r="A17474" s="56">
        <v>46694</v>
      </c>
      <c r="H17474" s="59">
        <v>0.95</v>
      </c>
    </row>
    <row r="17475" spans="1:8" x14ac:dyDescent="0.25">
      <c r="A17475" s="56">
        <v>46695</v>
      </c>
      <c r="H17475" s="59">
        <v>0.95</v>
      </c>
    </row>
    <row r="17476" spans="1:8" x14ac:dyDescent="0.25">
      <c r="A17476" s="56">
        <v>46696</v>
      </c>
      <c r="H17476" s="59">
        <v>0.95</v>
      </c>
    </row>
    <row r="17477" spans="1:8" x14ac:dyDescent="0.25">
      <c r="A17477" s="56">
        <v>46697</v>
      </c>
      <c r="H17477" s="59">
        <v>0.95</v>
      </c>
    </row>
    <row r="17478" spans="1:8" x14ac:dyDescent="0.25">
      <c r="A17478" s="56">
        <v>46698</v>
      </c>
      <c r="H17478" s="59">
        <v>0.95</v>
      </c>
    </row>
    <row r="17479" spans="1:8" x14ac:dyDescent="0.25">
      <c r="A17479" s="56">
        <v>46699</v>
      </c>
      <c r="H17479" s="59">
        <v>0.95</v>
      </c>
    </row>
    <row r="17480" spans="1:8" x14ac:dyDescent="0.25">
      <c r="A17480" s="56">
        <v>46700</v>
      </c>
      <c r="H17480" s="59">
        <v>0.95</v>
      </c>
    </row>
    <row r="17481" spans="1:8" x14ac:dyDescent="0.25">
      <c r="A17481" s="56">
        <v>46701</v>
      </c>
      <c r="H17481" s="59">
        <v>0.95</v>
      </c>
    </row>
    <row r="17482" spans="1:8" x14ac:dyDescent="0.25">
      <c r="A17482" s="56">
        <v>46702</v>
      </c>
      <c r="H17482" s="59">
        <v>0.95</v>
      </c>
    </row>
    <row r="17483" spans="1:8" x14ac:dyDescent="0.25">
      <c r="A17483" s="56">
        <v>46703</v>
      </c>
      <c r="H17483" s="59">
        <v>0.95</v>
      </c>
    </row>
    <row r="17484" spans="1:8" x14ac:dyDescent="0.25">
      <c r="A17484" s="56">
        <v>46704</v>
      </c>
      <c r="H17484" s="59">
        <v>0.95</v>
      </c>
    </row>
    <row r="17485" spans="1:8" x14ac:dyDescent="0.25">
      <c r="A17485" s="56">
        <v>46705</v>
      </c>
      <c r="H17485" s="59">
        <v>0.95</v>
      </c>
    </row>
    <row r="17486" spans="1:8" x14ac:dyDescent="0.25">
      <c r="A17486" s="56">
        <v>46706</v>
      </c>
      <c r="H17486" s="59">
        <v>0.95</v>
      </c>
    </row>
    <row r="17487" spans="1:8" x14ac:dyDescent="0.25">
      <c r="A17487" s="56">
        <v>46707</v>
      </c>
      <c r="H17487" s="59">
        <v>0.95</v>
      </c>
    </row>
    <row r="17488" spans="1:8" x14ac:dyDescent="0.25">
      <c r="A17488" s="56">
        <v>46708</v>
      </c>
      <c r="H17488" s="59">
        <v>0.95</v>
      </c>
    </row>
    <row r="17489" spans="1:8" x14ac:dyDescent="0.25">
      <c r="A17489" s="56">
        <v>46709</v>
      </c>
      <c r="H17489" s="59">
        <v>0.95</v>
      </c>
    </row>
    <row r="17490" spans="1:8" x14ac:dyDescent="0.25">
      <c r="A17490" s="56">
        <v>46710</v>
      </c>
      <c r="H17490" s="59">
        <v>0.95</v>
      </c>
    </row>
    <row r="17491" spans="1:8" x14ac:dyDescent="0.25">
      <c r="A17491" s="56">
        <v>46711</v>
      </c>
      <c r="H17491" s="59">
        <v>0.95</v>
      </c>
    </row>
    <row r="17492" spans="1:8" x14ac:dyDescent="0.25">
      <c r="A17492" s="56">
        <v>46712</v>
      </c>
      <c r="H17492" s="59">
        <v>0.95</v>
      </c>
    </row>
    <row r="17493" spans="1:8" x14ac:dyDescent="0.25">
      <c r="A17493" s="56">
        <v>46713</v>
      </c>
      <c r="H17493" s="59">
        <v>0.95</v>
      </c>
    </row>
    <row r="17494" spans="1:8" x14ac:dyDescent="0.25">
      <c r="A17494" s="56">
        <v>46714</v>
      </c>
      <c r="H17494" s="59">
        <v>0.95</v>
      </c>
    </row>
    <row r="17495" spans="1:8" x14ac:dyDescent="0.25">
      <c r="A17495" s="56">
        <v>46715</v>
      </c>
      <c r="H17495" s="59">
        <v>0.95</v>
      </c>
    </row>
    <row r="17496" spans="1:8" x14ac:dyDescent="0.25">
      <c r="A17496" s="56">
        <v>46716</v>
      </c>
      <c r="H17496" s="59">
        <v>0.95</v>
      </c>
    </row>
    <row r="17497" spans="1:8" x14ac:dyDescent="0.25">
      <c r="A17497" s="56">
        <v>46717</v>
      </c>
      <c r="H17497" s="59">
        <v>0.95</v>
      </c>
    </row>
    <row r="17498" spans="1:8" x14ac:dyDescent="0.25">
      <c r="A17498" s="56">
        <v>46718</v>
      </c>
      <c r="H17498" s="59">
        <v>0.95</v>
      </c>
    </row>
    <row r="17499" spans="1:8" x14ac:dyDescent="0.25">
      <c r="A17499" s="56">
        <v>46719</v>
      </c>
      <c r="H17499" s="59">
        <v>0.95</v>
      </c>
    </row>
    <row r="17500" spans="1:8" x14ac:dyDescent="0.25">
      <c r="A17500" s="56">
        <v>46720</v>
      </c>
      <c r="H17500" s="59">
        <v>0.95</v>
      </c>
    </row>
    <row r="17501" spans="1:8" x14ac:dyDescent="0.25">
      <c r="A17501" s="56">
        <v>46721</v>
      </c>
      <c r="H17501" s="59">
        <v>0.95</v>
      </c>
    </row>
    <row r="17502" spans="1:8" x14ac:dyDescent="0.25">
      <c r="A17502" s="56">
        <v>46722</v>
      </c>
      <c r="H17502" s="59">
        <v>0.95</v>
      </c>
    </row>
    <row r="17503" spans="1:8" x14ac:dyDescent="0.25">
      <c r="A17503" s="56">
        <v>46723</v>
      </c>
      <c r="H17503" s="59">
        <v>0.95</v>
      </c>
    </row>
    <row r="17504" spans="1:8" x14ac:dyDescent="0.25">
      <c r="A17504" s="56">
        <v>46724</v>
      </c>
      <c r="H17504" s="59">
        <v>0.95</v>
      </c>
    </row>
    <row r="17505" spans="1:8" x14ac:dyDescent="0.25">
      <c r="A17505" s="56">
        <v>46725</v>
      </c>
      <c r="H17505" s="59">
        <v>0.95</v>
      </c>
    </row>
    <row r="17506" spans="1:8" x14ac:dyDescent="0.25">
      <c r="A17506" s="56">
        <v>46726</v>
      </c>
      <c r="H17506" s="59">
        <v>0.95</v>
      </c>
    </row>
    <row r="17507" spans="1:8" x14ac:dyDescent="0.25">
      <c r="A17507" s="56">
        <v>46727</v>
      </c>
      <c r="H17507" s="59">
        <v>0.95</v>
      </c>
    </row>
    <row r="17508" spans="1:8" x14ac:dyDescent="0.25">
      <c r="A17508" s="56">
        <v>46728</v>
      </c>
      <c r="H17508" s="59">
        <v>0.95</v>
      </c>
    </row>
    <row r="17509" spans="1:8" x14ac:dyDescent="0.25">
      <c r="A17509" s="56">
        <v>46729</v>
      </c>
      <c r="H17509" s="59">
        <v>0.95</v>
      </c>
    </row>
    <row r="17510" spans="1:8" x14ac:dyDescent="0.25">
      <c r="A17510" s="56">
        <v>46730</v>
      </c>
      <c r="H17510" s="59">
        <v>0.95</v>
      </c>
    </row>
    <row r="17511" spans="1:8" x14ac:dyDescent="0.25">
      <c r="A17511" s="56">
        <v>46731</v>
      </c>
      <c r="H17511" s="59">
        <v>0.95</v>
      </c>
    </row>
    <row r="17512" spans="1:8" x14ac:dyDescent="0.25">
      <c r="A17512" s="56">
        <v>46732</v>
      </c>
      <c r="H17512" s="59">
        <v>0.95</v>
      </c>
    </row>
    <row r="17513" spans="1:8" x14ac:dyDescent="0.25">
      <c r="A17513" s="56">
        <v>46733</v>
      </c>
      <c r="H17513" s="59">
        <v>0.95</v>
      </c>
    </row>
    <row r="17514" spans="1:8" x14ac:dyDescent="0.25">
      <c r="A17514" s="56">
        <v>46734</v>
      </c>
      <c r="H17514" s="59">
        <v>0.95</v>
      </c>
    </row>
    <row r="17515" spans="1:8" x14ac:dyDescent="0.25">
      <c r="A17515" s="56">
        <v>46735</v>
      </c>
      <c r="H17515" s="59">
        <v>0.95</v>
      </c>
    </row>
    <row r="17516" spans="1:8" x14ac:dyDescent="0.25">
      <c r="A17516" s="56">
        <v>46736</v>
      </c>
      <c r="H17516" s="59">
        <v>0.95</v>
      </c>
    </row>
    <row r="17517" spans="1:8" x14ac:dyDescent="0.25">
      <c r="A17517" s="56">
        <v>46737</v>
      </c>
      <c r="H17517" s="59">
        <v>0.95</v>
      </c>
    </row>
    <row r="17518" spans="1:8" x14ac:dyDescent="0.25">
      <c r="A17518" s="56">
        <v>46738</v>
      </c>
      <c r="H17518" s="59">
        <v>0.95</v>
      </c>
    </row>
    <row r="17519" spans="1:8" x14ac:dyDescent="0.25">
      <c r="A17519" s="56">
        <v>46739</v>
      </c>
      <c r="H17519" s="59">
        <v>0.95</v>
      </c>
    </row>
    <row r="17520" spans="1:8" x14ac:dyDescent="0.25">
      <c r="A17520" s="56">
        <v>46740</v>
      </c>
      <c r="H17520" s="59">
        <v>0.95</v>
      </c>
    </row>
    <row r="17521" spans="1:8" x14ac:dyDescent="0.25">
      <c r="A17521" s="56">
        <v>46741</v>
      </c>
      <c r="H17521" s="59">
        <v>0.95</v>
      </c>
    </row>
    <row r="17522" spans="1:8" x14ac:dyDescent="0.25">
      <c r="A17522" s="56">
        <v>46742</v>
      </c>
      <c r="H17522" s="59">
        <v>0.95</v>
      </c>
    </row>
    <row r="17523" spans="1:8" x14ac:dyDescent="0.25">
      <c r="A17523" s="56">
        <v>46743</v>
      </c>
      <c r="H17523" s="59">
        <v>0.95</v>
      </c>
    </row>
    <row r="17524" spans="1:8" x14ac:dyDescent="0.25">
      <c r="A17524" s="56">
        <v>46744</v>
      </c>
      <c r="H17524" s="59">
        <v>0.95</v>
      </c>
    </row>
    <row r="17525" spans="1:8" x14ac:dyDescent="0.25">
      <c r="A17525" s="56">
        <v>46745</v>
      </c>
      <c r="H17525" s="59">
        <v>0.95</v>
      </c>
    </row>
    <row r="17526" spans="1:8" x14ac:dyDescent="0.25">
      <c r="A17526" s="56">
        <v>46746</v>
      </c>
      <c r="H17526" s="59">
        <v>0.95</v>
      </c>
    </row>
    <row r="17527" spans="1:8" x14ac:dyDescent="0.25">
      <c r="A17527" s="56">
        <v>46747</v>
      </c>
      <c r="H17527" s="59">
        <v>0.95</v>
      </c>
    </row>
    <row r="17528" spans="1:8" x14ac:dyDescent="0.25">
      <c r="A17528" s="56">
        <v>46748</v>
      </c>
      <c r="H17528" s="59">
        <v>0.95</v>
      </c>
    </row>
    <row r="17529" spans="1:8" x14ac:dyDescent="0.25">
      <c r="A17529" s="56">
        <v>46749</v>
      </c>
      <c r="H17529" s="59">
        <v>0.95</v>
      </c>
    </row>
    <row r="17530" spans="1:8" x14ac:dyDescent="0.25">
      <c r="A17530" s="56">
        <v>46750</v>
      </c>
      <c r="H17530" s="59">
        <v>0.95</v>
      </c>
    </row>
    <row r="17531" spans="1:8" x14ac:dyDescent="0.25">
      <c r="A17531" s="56">
        <v>46751</v>
      </c>
      <c r="H17531" s="59">
        <v>0.95</v>
      </c>
    </row>
    <row r="17532" spans="1:8" x14ac:dyDescent="0.25">
      <c r="A17532" s="56">
        <v>46752</v>
      </c>
      <c r="H17532" s="59">
        <v>0.95</v>
      </c>
    </row>
    <row r="17533" spans="1:8" x14ac:dyDescent="0.25">
      <c r="A17533" s="56">
        <v>46753</v>
      </c>
      <c r="H17533" s="59">
        <v>0.9</v>
      </c>
    </row>
    <row r="17534" spans="1:8" x14ac:dyDescent="0.25">
      <c r="A17534" s="56">
        <v>46754</v>
      </c>
      <c r="H17534" s="59">
        <v>0.9</v>
      </c>
    </row>
    <row r="17535" spans="1:8" x14ac:dyDescent="0.25">
      <c r="A17535" s="56">
        <v>46755</v>
      </c>
      <c r="H17535" s="59">
        <v>0.9</v>
      </c>
    </row>
    <row r="17536" spans="1:8" x14ac:dyDescent="0.25">
      <c r="A17536" s="56">
        <v>46756</v>
      </c>
      <c r="H17536" s="59">
        <v>0.9</v>
      </c>
    </row>
    <row r="17537" spans="1:8" x14ac:dyDescent="0.25">
      <c r="A17537" s="56">
        <v>46757</v>
      </c>
      <c r="H17537" s="59">
        <v>0.9</v>
      </c>
    </row>
    <row r="17538" spans="1:8" x14ac:dyDescent="0.25">
      <c r="A17538" s="56">
        <v>46758</v>
      </c>
      <c r="H17538" s="59">
        <v>0.9</v>
      </c>
    </row>
    <row r="17539" spans="1:8" x14ac:dyDescent="0.25">
      <c r="A17539" s="56">
        <v>46759</v>
      </c>
      <c r="H17539" s="59">
        <v>0.9</v>
      </c>
    </row>
    <row r="17540" spans="1:8" x14ac:dyDescent="0.25">
      <c r="A17540" s="56">
        <v>46760</v>
      </c>
      <c r="H17540" s="59">
        <v>0.9</v>
      </c>
    </row>
    <row r="17541" spans="1:8" x14ac:dyDescent="0.25">
      <c r="A17541" s="56">
        <v>46761</v>
      </c>
      <c r="H17541" s="59">
        <v>0.9</v>
      </c>
    </row>
    <row r="17542" spans="1:8" x14ac:dyDescent="0.25">
      <c r="A17542" s="56">
        <v>46762</v>
      </c>
      <c r="H17542" s="59">
        <v>0.9</v>
      </c>
    </row>
    <row r="17543" spans="1:8" x14ac:dyDescent="0.25">
      <c r="A17543" s="56">
        <v>46763</v>
      </c>
      <c r="H17543" s="59">
        <v>0.9</v>
      </c>
    </row>
    <row r="17544" spans="1:8" x14ac:dyDescent="0.25">
      <c r="A17544" s="56">
        <v>46764</v>
      </c>
      <c r="H17544" s="59">
        <v>0.9</v>
      </c>
    </row>
    <row r="17545" spans="1:8" x14ac:dyDescent="0.25">
      <c r="A17545" s="56">
        <v>46765</v>
      </c>
      <c r="H17545" s="59">
        <v>0.9</v>
      </c>
    </row>
    <row r="17546" spans="1:8" x14ac:dyDescent="0.25">
      <c r="A17546" s="56">
        <v>46766</v>
      </c>
      <c r="H17546" s="59">
        <v>0.9</v>
      </c>
    </row>
    <row r="17547" spans="1:8" x14ac:dyDescent="0.25">
      <c r="A17547" s="56">
        <v>46767</v>
      </c>
      <c r="H17547" s="59">
        <v>0.9</v>
      </c>
    </row>
    <row r="17548" spans="1:8" x14ac:dyDescent="0.25">
      <c r="A17548" s="56">
        <v>46768</v>
      </c>
      <c r="H17548" s="59">
        <v>0.9</v>
      </c>
    </row>
    <row r="17549" spans="1:8" x14ac:dyDescent="0.25">
      <c r="A17549" s="56">
        <v>46769</v>
      </c>
      <c r="H17549" s="59">
        <v>0.9</v>
      </c>
    </row>
    <row r="17550" spans="1:8" x14ac:dyDescent="0.25">
      <c r="A17550" s="56">
        <v>46770</v>
      </c>
      <c r="H17550" s="59">
        <v>0.9</v>
      </c>
    </row>
    <row r="17551" spans="1:8" x14ac:dyDescent="0.25">
      <c r="A17551" s="56">
        <v>46771</v>
      </c>
      <c r="H17551" s="59">
        <v>0.9</v>
      </c>
    </row>
    <row r="17552" spans="1:8" x14ac:dyDescent="0.25">
      <c r="A17552" s="56">
        <v>46772</v>
      </c>
      <c r="H17552" s="59">
        <v>0.9</v>
      </c>
    </row>
    <row r="17553" spans="1:8" x14ac:dyDescent="0.25">
      <c r="A17553" s="56">
        <v>46773</v>
      </c>
      <c r="H17553" s="59">
        <v>0.9</v>
      </c>
    </row>
    <row r="17554" spans="1:8" x14ac:dyDescent="0.25">
      <c r="A17554" s="56">
        <v>46774</v>
      </c>
      <c r="H17554" s="59">
        <v>0.9</v>
      </c>
    </row>
    <row r="17555" spans="1:8" x14ac:dyDescent="0.25">
      <c r="A17555" s="56">
        <v>46775</v>
      </c>
      <c r="H17555" s="59">
        <v>0.9</v>
      </c>
    </row>
    <row r="17556" spans="1:8" x14ac:dyDescent="0.25">
      <c r="A17556" s="56">
        <v>46776</v>
      </c>
      <c r="H17556" s="59">
        <v>0.9</v>
      </c>
    </row>
    <row r="17557" spans="1:8" x14ac:dyDescent="0.25">
      <c r="A17557" s="56">
        <v>46777</v>
      </c>
      <c r="H17557" s="59">
        <v>0.9</v>
      </c>
    </row>
    <row r="17558" spans="1:8" x14ac:dyDescent="0.25">
      <c r="A17558" s="56">
        <v>46778</v>
      </c>
      <c r="H17558" s="59">
        <v>0.9</v>
      </c>
    </row>
    <row r="17559" spans="1:8" x14ac:dyDescent="0.25">
      <c r="A17559" s="56">
        <v>46779</v>
      </c>
      <c r="H17559" s="59">
        <v>0.9</v>
      </c>
    </row>
    <row r="17560" spans="1:8" x14ac:dyDescent="0.25">
      <c r="A17560" s="56">
        <v>46780</v>
      </c>
      <c r="H17560" s="59">
        <v>0.9</v>
      </c>
    </row>
    <row r="17561" spans="1:8" x14ac:dyDescent="0.25">
      <c r="A17561" s="56">
        <v>46781</v>
      </c>
      <c r="H17561" s="59">
        <v>0.9</v>
      </c>
    </row>
    <row r="17562" spans="1:8" x14ac:dyDescent="0.25">
      <c r="A17562" s="56">
        <v>46782</v>
      </c>
      <c r="H17562" s="59">
        <v>0.9</v>
      </c>
    </row>
    <row r="17563" spans="1:8" x14ac:dyDescent="0.25">
      <c r="A17563" s="56">
        <v>46783</v>
      </c>
      <c r="H17563" s="59">
        <v>0.9</v>
      </c>
    </row>
    <row r="17564" spans="1:8" x14ac:dyDescent="0.25">
      <c r="A17564" s="56">
        <v>46784</v>
      </c>
      <c r="H17564" s="59">
        <v>0.9</v>
      </c>
    </row>
    <row r="17565" spans="1:8" x14ac:dyDescent="0.25">
      <c r="A17565" s="56">
        <v>46785</v>
      </c>
      <c r="H17565" s="59">
        <v>0.9</v>
      </c>
    </row>
    <row r="17566" spans="1:8" x14ac:dyDescent="0.25">
      <c r="A17566" s="56">
        <v>46786</v>
      </c>
      <c r="H17566" s="59">
        <v>0.9</v>
      </c>
    </row>
    <row r="17567" spans="1:8" x14ac:dyDescent="0.25">
      <c r="A17567" s="56">
        <v>46787</v>
      </c>
      <c r="H17567" s="59">
        <v>0.9</v>
      </c>
    </row>
    <row r="17568" spans="1:8" x14ac:dyDescent="0.25">
      <c r="A17568" s="56">
        <v>46788</v>
      </c>
      <c r="H17568" s="59">
        <v>0.9</v>
      </c>
    </row>
    <row r="17569" spans="1:8" x14ac:dyDescent="0.25">
      <c r="A17569" s="56">
        <v>46789</v>
      </c>
      <c r="H17569" s="59">
        <v>0.9</v>
      </c>
    </row>
    <row r="17570" spans="1:8" x14ac:dyDescent="0.25">
      <c r="A17570" s="56">
        <v>46790</v>
      </c>
      <c r="H17570" s="59">
        <v>0.9</v>
      </c>
    </row>
    <row r="17571" spans="1:8" x14ac:dyDescent="0.25">
      <c r="A17571" s="56">
        <v>46791</v>
      </c>
      <c r="H17571" s="59">
        <v>0.9</v>
      </c>
    </row>
    <row r="17572" spans="1:8" x14ac:dyDescent="0.25">
      <c r="A17572" s="56">
        <v>46792</v>
      </c>
      <c r="H17572" s="59">
        <v>0.9</v>
      </c>
    </row>
    <row r="17573" spans="1:8" x14ac:dyDescent="0.25">
      <c r="A17573" s="56">
        <v>46793</v>
      </c>
      <c r="H17573" s="59">
        <v>0.9</v>
      </c>
    </row>
    <row r="17574" spans="1:8" x14ac:dyDescent="0.25">
      <c r="A17574" s="56">
        <v>46794</v>
      </c>
      <c r="H17574" s="59">
        <v>0.9</v>
      </c>
    </row>
    <row r="17575" spans="1:8" x14ac:dyDescent="0.25">
      <c r="A17575" s="56">
        <v>46795</v>
      </c>
      <c r="H17575" s="59">
        <v>0.9</v>
      </c>
    </row>
    <row r="17576" spans="1:8" x14ac:dyDescent="0.25">
      <c r="A17576" s="56">
        <v>46796</v>
      </c>
      <c r="H17576" s="59">
        <v>0.9</v>
      </c>
    </row>
    <row r="17577" spans="1:8" x14ac:dyDescent="0.25">
      <c r="A17577" s="56">
        <v>46797</v>
      </c>
      <c r="H17577" s="59">
        <v>0.9</v>
      </c>
    </row>
    <row r="17578" spans="1:8" x14ac:dyDescent="0.25">
      <c r="A17578" s="56">
        <v>46798</v>
      </c>
      <c r="H17578" s="59">
        <v>0.9</v>
      </c>
    </row>
    <row r="17579" spans="1:8" x14ac:dyDescent="0.25">
      <c r="A17579" s="56">
        <v>46799</v>
      </c>
      <c r="H17579" s="59">
        <v>0.9</v>
      </c>
    </row>
    <row r="17580" spans="1:8" x14ac:dyDescent="0.25">
      <c r="A17580" s="56">
        <v>46800</v>
      </c>
      <c r="H17580" s="59">
        <v>0.9</v>
      </c>
    </row>
    <row r="17581" spans="1:8" x14ac:dyDescent="0.25">
      <c r="A17581" s="56">
        <v>46801</v>
      </c>
      <c r="H17581" s="59">
        <v>0.9</v>
      </c>
    </row>
    <row r="17582" spans="1:8" x14ac:dyDescent="0.25">
      <c r="A17582" s="56">
        <v>46802</v>
      </c>
      <c r="H17582" s="59">
        <v>0.9</v>
      </c>
    </row>
    <row r="17583" spans="1:8" x14ac:dyDescent="0.25">
      <c r="A17583" s="56">
        <v>46803</v>
      </c>
      <c r="H17583" s="59">
        <v>0.9</v>
      </c>
    </row>
    <row r="17584" spans="1:8" x14ac:dyDescent="0.25">
      <c r="A17584" s="56">
        <v>46804</v>
      </c>
      <c r="H17584" s="59">
        <v>0.9</v>
      </c>
    </row>
    <row r="17585" spans="1:8" x14ac:dyDescent="0.25">
      <c r="A17585" s="56">
        <v>46805</v>
      </c>
      <c r="H17585" s="59">
        <v>0.9</v>
      </c>
    </row>
    <row r="17586" spans="1:8" x14ac:dyDescent="0.25">
      <c r="A17586" s="56">
        <v>46806</v>
      </c>
      <c r="H17586" s="59">
        <v>0.9</v>
      </c>
    </row>
    <row r="17587" spans="1:8" x14ac:dyDescent="0.25">
      <c r="A17587" s="56">
        <v>46807</v>
      </c>
      <c r="H17587" s="59">
        <v>0.9</v>
      </c>
    </row>
    <row r="17588" spans="1:8" x14ac:dyDescent="0.25">
      <c r="A17588" s="56">
        <v>46808</v>
      </c>
      <c r="H17588" s="59">
        <v>0.9</v>
      </c>
    </row>
    <row r="17589" spans="1:8" x14ac:dyDescent="0.25">
      <c r="A17589" s="56">
        <v>46809</v>
      </c>
      <c r="H17589" s="59">
        <v>0.9</v>
      </c>
    </row>
    <row r="17590" spans="1:8" x14ac:dyDescent="0.25">
      <c r="A17590" s="56">
        <v>46810</v>
      </c>
      <c r="H17590" s="59">
        <v>0.9</v>
      </c>
    </row>
    <row r="17591" spans="1:8" x14ac:dyDescent="0.25">
      <c r="A17591" s="56">
        <v>46811</v>
      </c>
      <c r="H17591" s="59">
        <v>0.9</v>
      </c>
    </row>
    <row r="17592" spans="1:8" x14ac:dyDescent="0.25">
      <c r="A17592" s="56">
        <v>46812</v>
      </c>
      <c r="H17592" s="59">
        <v>0.9</v>
      </c>
    </row>
    <row r="17593" spans="1:8" x14ac:dyDescent="0.25">
      <c r="A17593" s="56">
        <v>46813</v>
      </c>
      <c r="H17593" s="59">
        <v>0.9</v>
      </c>
    </row>
    <row r="17594" spans="1:8" x14ac:dyDescent="0.25">
      <c r="A17594" s="56">
        <v>46814</v>
      </c>
      <c r="H17594" s="59">
        <v>0.9</v>
      </c>
    </row>
    <row r="17595" spans="1:8" x14ac:dyDescent="0.25">
      <c r="A17595" s="56">
        <v>46815</v>
      </c>
      <c r="H17595" s="59">
        <v>0.9</v>
      </c>
    </row>
    <row r="17596" spans="1:8" x14ac:dyDescent="0.25">
      <c r="A17596" s="56">
        <v>46816</v>
      </c>
      <c r="H17596" s="59">
        <v>0.9</v>
      </c>
    </row>
    <row r="17597" spans="1:8" x14ac:dyDescent="0.25">
      <c r="A17597" s="56">
        <v>46817</v>
      </c>
      <c r="H17597" s="59">
        <v>0.9</v>
      </c>
    </row>
    <row r="17598" spans="1:8" x14ac:dyDescent="0.25">
      <c r="A17598" s="56">
        <v>46818</v>
      </c>
      <c r="H17598" s="59">
        <v>0.9</v>
      </c>
    </row>
    <row r="17599" spans="1:8" x14ac:dyDescent="0.25">
      <c r="A17599" s="56">
        <v>46819</v>
      </c>
      <c r="H17599" s="59">
        <v>0.9</v>
      </c>
    </row>
    <row r="17600" spans="1:8" x14ac:dyDescent="0.25">
      <c r="A17600" s="56">
        <v>46820</v>
      </c>
      <c r="H17600" s="59">
        <v>0.9</v>
      </c>
    </row>
    <row r="17601" spans="1:8" x14ac:dyDescent="0.25">
      <c r="A17601" s="56">
        <v>46821</v>
      </c>
      <c r="H17601" s="59">
        <v>0.9</v>
      </c>
    </row>
    <row r="17602" spans="1:8" x14ac:dyDescent="0.25">
      <c r="A17602" s="56">
        <v>46822</v>
      </c>
      <c r="H17602" s="59">
        <v>0.9</v>
      </c>
    </row>
    <row r="17603" spans="1:8" x14ac:dyDescent="0.25">
      <c r="A17603" s="56">
        <v>46823</v>
      </c>
      <c r="H17603" s="59">
        <v>0.9</v>
      </c>
    </row>
    <row r="17604" spans="1:8" x14ac:dyDescent="0.25">
      <c r="A17604" s="56">
        <v>46824</v>
      </c>
      <c r="H17604" s="59">
        <v>0.9</v>
      </c>
    </row>
    <row r="17605" spans="1:8" x14ac:dyDescent="0.25">
      <c r="A17605" s="56">
        <v>46825</v>
      </c>
      <c r="H17605" s="59">
        <v>0.9</v>
      </c>
    </row>
    <row r="17606" spans="1:8" x14ac:dyDescent="0.25">
      <c r="A17606" s="56">
        <v>46826</v>
      </c>
      <c r="H17606" s="59">
        <v>0.9</v>
      </c>
    </row>
    <row r="17607" spans="1:8" x14ac:dyDescent="0.25">
      <c r="A17607" s="56">
        <v>46827</v>
      </c>
      <c r="H17607" s="59">
        <v>0.9</v>
      </c>
    </row>
    <row r="17608" spans="1:8" x14ac:dyDescent="0.25">
      <c r="A17608" s="56">
        <v>46828</v>
      </c>
      <c r="H17608" s="59">
        <v>0.9</v>
      </c>
    </row>
    <row r="17609" spans="1:8" x14ac:dyDescent="0.25">
      <c r="A17609" s="56">
        <v>46829</v>
      </c>
      <c r="H17609" s="59">
        <v>0.9</v>
      </c>
    </row>
    <row r="17610" spans="1:8" x14ac:dyDescent="0.25">
      <c r="A17610" s="56">
        <v>46830</v>
      </c>
      <c r="H17610" s="59">
        <v>0.9</v>
      </c>
    </row>
    <row r="17611" spans="1:8" x14ac:dyDescent="0.25">
      <c r="A17611" s="56">
        <v>46831</v>
      </c>
      <c r="H17611" s="59">
        <v>0.9</v>
      </c>
    </row>
    <row r="17612" spans="1:8" x14ac:dyDescent="0.25">
      <c r="A17612" s="56">
        <v>46832</v>
      </c>
      <c r="H17612" s="59">
        <v>0.9</v>
      </c>
    </row>
    <row r="17613" spans="1:8" x14ac:dyDescent="0.25">
      <c r="A17613" s="56">
        <v>46833</v>
      </c>
      <c r="H17613" s="59">
        <v>0.9</v>
      </c>
    </row>
    <row r="17614" spans="1:8" x14ac:dyDescent="0.25">
      <c r="A17614" s="56">
        <v>46834</v>
      </c>
      <c r="H17614" s="59">
        <v>0.9</v>
      </c>
    </row>
    <row r="17615" spans="1:8" x14ac:dyDescent="0.25">
      <c r="A17615" s="56">
        <v>46835</v>
      </c>
      <c r="H17615" s="59">
        <v>0.9</v>
      </c>
    </row>
    <row r="17616" spans="1:8" x14ac:dyDescent="0.25">
      <c r="A17616" s="56">
        <v>46836</v>
      </c>
      <c r="H17616" s="59">
        <v>0.9</v>
      </c>
    </row>
    <row r="17617" spans="1:8" x14ac:dyDescent="0.25">
      <c r="A17617" s="56">
        <v>46837</v>
      </c>
      <c r="H17617" s="59">
        <v>0.9</v>
      </c>
    </row>
    <row r="17618" spans="1:8" x14ac:dyDescent="0.25">
      <c r="A17618" s="56">
        <v>46838</v>
      </c>
      <c r="H17618" s="59">
        <v>0.9</v>
      </c>
    </row>
    <row r="17619" spans="1:8" x14ac:dyDescent="0.25">
      <c r="A17619" s="56">
        <v>46839</v>
      </c>
      <c r="H17619" s="59">
        <v>0.9</v>
      </c>
    </row>
    <row r="17620" spans="1:8" x14ac:dyDescent="0.25">
      <c r="A17620" s="56">
        <v>46840</v>
      </c>
      <c r="H17620" s="59">
        <v>0.9</v>
      </c>
    </row>
    <row r="17621" spans="1:8" x14ac:dyDescent="0.25">
      <c r="A17621" s="56">
        <v>46841</v>
      </c>
      <c r="H17621" s="59">
        <v>0.9</v>
      </c>
    </row>
    <row r="17622" spans="1:8" x14ac:dyDescent="0.25">
      <c r="A17622" s="56">
        <v>46842</v>
      </c>
      <c r="H17622" s="59">
        <v>0.9</v>
      </c>
    </row>
    <row r="17623" spans="1:8" x14ac:dyDescent="0.25">
      <c r="A17623" s="56">
        <v>46843</v>
      </c>
      <c r="H17623" s="59">
        <v>0.9</v>
      </c>
    </row>
    <row r="17624" spans="1:8" x14ac:dyDescent="0.25">
      <c r="A17624" s="56">
        <v>46844</v>
      </c>
      <c r="H17624" s="59">
        <v>0.9</v>
      </c>
    </row>
    <row r="17625" spans="1:8" x14ac:dyDescent="0.25">
      <c r="A17625" s="56">
        <v>46845</v>
      </c>
      <c r="H17625" s="59">
        <v>0.9</v>
      </c>
    </row>
    <row r="17626" spans="1:8" x14ac:dyDescent="0.25">
      <c r="A17626" s="56">
        <v>46846</v>
      </c>
      <c r="H17626" s="59">
        <v>0.9</v>
      </c>
    </row>
    <row r="17627" spans="1:8" x14ac:dyDescent="0.25">
      <c r="A17627" s="56">
        <v>46847</v>
      </c>
      <c r="H17627" s="59">
        <v>0.9</v>
      </c>
    </row>
    <row r="17628" spans="1:8" x14ac:dyDescent="0.25">
      <c r="A17628" s="56">
        <v>46848</v>
      </c>
      <c r="H17628" s="59">
        <v>0.9</v>
      </c>
    </row>
    <row r="17629" spans="1:8" x14ac:dyDescent="0.25">
      <c r="A17629" s="56">
        <v>46849</v>
      </c>
      <c r="H17629" s="59">
        <v>0.9</v>
      </c>
    </row>
    <row r="17630" spans="1:8" x14ac:dyDescent="0.25">
      <c r="A17630" s="56">
        <v>46850</v>
      </c>
      <c r="H17630" s="59">
        <v>0.9</v>
      </c>
    </row>
    <row r="17631" spans="1:8" x14ac:dyDescent="0.25">
      <c r="A17631" s="56">
        <v>46851</v>
      </c>
      <c r="H17631" s="59">
        <v>0.9</v>
      </c>
    </row>
    <row r="17632" spans="1:8" x14ac:dyDescent="0.25">
      <c r="A17632" s="56">
        <v>46852</v>
      </c>
      <c r="H17632" s="59">
        <v>0.9</v>
      </c>
    </row>
    <row r="17633" spans="1:8" x14ac:dyDescent="0.25">
      <c r="A17633" s="56">
        <v>46853</v>
      </c>
      <c r="H17633" s="59">
        <v>0.9</v>
      </c>
    </row>
    <row r="17634" spans="1:8" x14ac:dyDescent="0.25">
      <c r="A17634" s="56">
        <v>46854</v>
      </c>
      <c r="H17634" s="59">
        <v>0.9</v>
      </c>
    </row>
    <row r="17635" spans="1:8" x14ac:dyDescent="0.25">
      <c r="A17635" s="56">
        <v>46855</v>
      </c>
      <c r="H17635" s="59">
        <v>0.9</v>
      </c>
    </row>
    <row r="17636" spans="1:8" x14ac:dyDescent="0.25">
      <c r="A17636" s="56">
        <v>46856</v>
      </c>
      <c r="H17636" s="59">
        <v>0.9</v>
      </c>
    </row>
    <row r="17637" spans="1:8" x14ac:dyDescent="0.25">
      <c r="A17637" s="56">
        <v>46857</v>
      </c>
      <c r="H17637" s="59">
        <v>0.9</v>
      </c>
    </row>
    <row r="17638" spans="1:8" x14ac:dyDescent="0.25">
      <c r="A17638" s="56">
        <v>46858</v>
      </c>
      <c r="H17638" s="59">
        <v>0.9</v>
      </c>
    </row>
    <row r="17639" spans="1:8" x14ac:dyDescent="0.25">
      <c r="A17639" s="56">
        <v>46859</v>
      </c>
      <c r="H17639" s="59">
        <v>0.9</v>
      </c>
    </row>
    <row r="17640" spans="1:8" x14ac:dyDescent="0.25">
      <c r="A17640" s="56">
        <v>46860</v>
      </c>
      <c r="H17640" s="59">
        <v>0.9</v>
      </c>
    </row>
    <row r="17641" spans="1:8" x14ac:dyDescent="0.25">
      <c r="A17641" s="56">
        <v>46861</v>
      </c>
      <c r="H17641" s="59">
        <v>0.9</v>
      </c>
    </row>
    <row r="17642" spans="1:8" x14ac:dyDescent="0.25">
      <c r="A17642" s="56">
        <v>46862</v>
      </c>
      <c r="H17642" s="59">
        <v>0.9</v>
      </c>
    </row>
    <row r="17643" spans="1:8" x14ac:dyDescent="0.25">
      <c r="A17643" s="56">
        <v>46863</v>
      </c>
      <c r="H17643" s="59">
        <v>0.9</v>
      </c>
    </row>
    <row r="17644" spans="1:8" x14ac:dyDescent="0.25">
      <c r="A17644" s="56">
        <v>46864</v>
      </c>
      <c r="H17644" s="59">
        <v>0.9</v>
      </c>
    </row>
    <row r="17645" spans="1:8" x14ac:dyDescent="0.25">
      <c r="A17645" s="56">
        <v>46865</v>
      </c>
      <c r="H17645" s="59">
        <v>0.9</v>
      </c>
    </row>
    <row r="17646" spans="1:8" x14ac:dyDescent="0.25">
      <c r="A17646" s="56">
        <v>46866</v>
      </c>
      <c r="H17646" s="59">
        <v>0.9</v>
      </c>
    </row>
    <row r="17647" spans="1:8" x14ac:dyDescent="0.25">
      <c r="A17647" s="56">
        <v>46867</v>
      </c>
      <c r="H17647" s="59">
        <v>0.9</v>
      </c>
    </row>
    <row r="17648" spans="1:8" x14ac:dyDescent="0.25">
      <c r="A17648" s="56">
        <v>46868</v>
      </c>
      <c r="H17648" s="59">
        <v>0.9</v>
      </c>
    </row>
    <row r="17649" spans="1:8" x14ac:dyDescent="0.25">
      <c r="A17649" s="56">
        <v>46869</v>
      </c>
      <c r="H17649" s="59">
        <v>0.9</v>
      </c>
    </row>
    <row r="17650" spans="1:8" x14ac:dyDescent="0.25">
      <c r="A17650" s="56">
        <v>46870</v>
      </c>
      <c r="H17650" s="59">
        <v>0.9</v>
      </c>
    </row>
    <row r="17651" spans="1:8" x14ac:dyDescent="0.25">
      <c r="A17651" s="56">
        <v>46871</v>
      </c>
      <c r="H17651" s="59">
        <v>0.9</v>
      </c>
    </row>
    <row r="17652" spans="1:8" x14ac:dyDescent="0.25">
      <c r="A17652" s="56">
        <v>46872</v>
      </c>
      <c r="H17652" s="59">
        <v>0.9</v>
      </c>
    </row>
    <row r="17653" spans="1:8" x14ac:dyDescent="0.25">
      <c r="A17653" s="56">
        <v>46873</v>
      </c>
      <c r="H17653" s="59">
        <v>0.9</v>
      </c>
    </row>
    <row r="17654" spans="1:8" x14ac:dyDescent="0.25">
      <c r="A17654" s="56">
        <v>46874</v>
      </c>
      <c r="H17654" s="59">
        <v>0.9</v>
      </c>
    </row>
    <row r="17655" spans="1:8" x14ac:dyDescent="0.25">
      <c r="A17655" s="56">
        <v>46875</v>
      </c>
      <c r="H17655" s="59">
        <v>0.9</v>
      </c>
    </row>
    <row r="17656" spans="1:8" x14ac:dyDescent="0.25">
      <c r="A17656" s="56">
        <v>46876</v>
      </c>
      <c r="H17656" s="59">
        <v>0.9</v>
      </c>
    </row>
    <row r="17657" spans="1:8" x14ac:dyDescent="0.25">
      <c r="A17657" s="56">
        <v>46877</v>
      </c>
      <c r="H17657" s="59">
        <v>0.9</v>
      </c>
    </row>
    <row r="17658" spans="1:8" x14ac:dyDescent="0.25">
      <c r="A17658" s="56">
        <v>46878</v>
      </c>
      <c r="H17658" s="59">
        <v>0.9</v>
      </c>
    </row>
    <row r="17659" spans="1:8" x14ac:dyDescent="0.25">
      <c r="A17659" s="56">
        <v>46879</v>
      </c>
      <c r="H17659" s="59">
        <v>0.9</v>
      </c>
    </row>
    <row r="17660" spans="1:8" x14ac:dyDescent="0.25">
      <c r="A17660" s="56">
        <v>46880</v>
      </c>
      <c r="H17660" s="59">
        <v>0.9</v>
      </c>
    </row>
    <row r="17661" spans="1:8" x14ac:dyDescent="0.25">
      <c r="A17661" s="56">
        <v>46881</v>
      </c>
      <c r="H17661" s="59">
        <v>0.9</v>
      </c>
    </row>
    <row r="17662" spans="1:8" x14ac:dyDescent="0.25">
      <c r="A17662" s="56">
        <v>46882</v>
      </c>
      <c r="H17662" s="59">
        <v>0.9</v>
      </c>
    </row>
    <row r="17663" spans="1:8" x14ac:dyDescent="0.25">
      <c r="A17663" s="56">
        <v>46883</v>
      </c>
      <c r="H17663" s="59">
        <v>0.9</v>
      </c>
    </row>
    <row r="17664" spans="1:8" x14ac:dyDescent="0.25">
      <c r="A17664" s="56">
        <v>46884</v>
      </c>
      <c r="H17664" s="59">
        <v>0.9</v>
      </c>
    </row>
    <row r="17665" spans="1:8" x14ac:dyDescent="0.25">
      <c r="A17665" s="56">
        <v>46885</v>
      </c>
      <c r="H17665" s="59">
        <v>0.9</v>
      </c>
    </row>
    <row r="17666" spans="1:8" x14ac:dyDescent="0.25">
      <c r="A17666" s="56">
        <v>46886</v>
      </c>
      <c r="H17666" s="59">
        <v>0.9</v>
      </c>
    </row>
    <row r="17667" spans="1:8" x14ac:dyDescent="0.25">
      <c r="A17667" s="56">
        <v>46887</v>
      </c>
      <c r="H17667" s="59">
        <v>0.9</v>
      </c>
    </row>
    <row r="17668" spans="1:8" x14ac:dyDescent="0.25">
      <c r="A17668" s="56">
        <v>46888</v>
      </c>
      <c r="H17668" s="59">
        <v>0.9</v>
      </c>
    </row>
    <row r="17669" spans="1:8" x14ac:dyDescent="0.25">
      <c r="A17669" s="56">
        <v>46889</v>
      </c>
      <c r="H17669" s="59">
        <v>0.9</v>
      </c>
    </row>
    <row r="17670" spans="1:8" x14ac:dyDescent="0.25">
      <c r="A17670" s="56">
        <v>46890</v>
      </c>
      <c r="H17670" s="59">
        <v>0.9</v>
      </c>
    </row>
    <row r="17671" spans="1:8" x14ac:dyDescent="0.25">
      <c r="A17671" s="56">
        <v>46891</v>
      </c>
      <c r="H17671" s="59">
        <v>0.9</v>
      </c>
    </row>
    <row r="17672" spans="1:8" x14ac:dyDescent="0.25">
      <c r="A17672" s="56">
        <v>46892</v>
      </c>
      <c r="H17672" s="59">
        <v>0.9</v>
      </c>
    </row>
    <row r="17673" spans="1:8" x14ac:dyDescent="0.25">
      <c r="A17673" s="56">
        <v>46893</v>
      </c>
      <c r="H17673" s="59">
        <v>0.9</v>
      </c>
    </row>
    <row r="17674" spans="1:8" x14ac:dyDescent="0.25">
      <c r="A17674" s="56">
        <v>46894</v>
      </c>
      <c r="H17674" s="59">
        <v>0.9</v>
      </c>
    </row>
    <row r="17675" spans="1:8" x14ac:dyDescent="0.25">
      <c r="A17675" s="56">
        <v>46895</v>
      </c>
      <c r="H17675" s="59">
        <v>0.9</v>
      </c>
    </row>
    <row r="17676" spans="1:8" x14ac:dyDescent="0.25">
      <c r="A17676" s="56">
        <v>46896</v>
      </c>
      <c r="H17676" s="59">
        <v>0.9</v>
      </c>
    </row>
    <row r="17677" spans="1:8" x14ac:dyDescent="0.25">
      <c r="A17677" s="56">
        <v>46897</v>
      </c>
      <c r="H17677" s="59">
        <v>0.9</v>
      </c>
    </row>
    <row r="17678" spans="1:8" x14ac:dyDescent="0.25">
      <c r="A17678" s="56">
        <v>46898</v>
      </c>
      <c r="H17678" s="59">
        <v>0.9</v>
      </c>
    </row>
    <row r="17679" spans="1:8" x14ac:dyDescent="0.25">
      <c r="A17679" s="56">
        <v>46899</v>
      </c>
      <c r="H17679" s="59">
        <v>0.9</v>
      </c>
    </row>
    <row r="17680" spans="1:8" x14ac:dyDescent="0.25">
      <c r="A17680" s="56">
        <v>46900</v>
      </c>
      <c r="H17680" s="59">
        <v>0.9</v>
      </c>
    </row>
    <row r="17681" spans="1:8" x14ac:dyDescent="0.25">
      <c r="A17681" s="56">
        <v>46901</v>
      </c>
      <c r="H17681" s="59">
        <v>0.9</v>
      </c>
    </row>
    <row r="17682" spans="1:8" x14ac:dyDescent="0.25">
      <c r="A17682" s="56">
        <v>46902</v>
      </c>
      <c r="H17682" s="59">
        <v>0.9</v>
      </c>
    </row>
    <row r="17683" spans="1:8" x14ac:dyDescent="0.25">
      <c r="A17683" s="56">
        <v>46903</v>
      </c>
      <c r="H17683" s="59">
        <v>0.9</v>
      </c>
    </row>
    <row r="17684" spans="1:8" x14ac:dyDescent="0.25">
      <c r="A17684" s="56">
        <v>46904</v>
      </c>
      <c r="H17684" s="59">
        <v>0.9</v>
      </c>
    </row>
    <row r="17685" spans="1:8" x14ac:dyDescent="0.25">
      <c r="A17685" s="56">
        <v>46905</v>
      </c>
      <c r="H17685" s="59">
        <v>0.9</v>
      </c>
    </row>
    <row r="17686" spans="1:8" x14ac:dyDescent="0.25">
      <c r="A17686" s="56">
        <v>46906</v>
      </c>
      <c r="H17686" s="59">
        <v>0.9</v>
      </c>
    </row>
    <row r="17687" spans="1:8" x14ac:dyDescent="0.25">
      <c r="A17687" s="56">
        <v>46907</v>
      </c>
      <c r="H17687" s="59">
        <v>0.9</v>
      </c>
    </row>
    <row r="17688" spans="1:8" x14ac:dyDescent="0.25">
      <c r="A17688" s="56">
        <v>46908</v>
      </c>
      <c r="H17688" s="59">
        <v>0.9</v>
      </c>
    </row>
    <row r="17689" spans="1:8" x14ac:dyDescent="0.25">
      <c r="A17689" s="56">
        <v>46909</v>
      </c>
      <c r="H17689" s="59">
        <v>0.9</v>
      </c>
    </row>
    <row r="17690" spans="1:8" x14ac:dyDescent="0.25">
      <c r="A17690" s="56">
        <v>46910</v>
      </c>
      <c r="H17690" s="59">
        <v>0.9</v>
      </c>
    </row>
    <row r="17691" spans="1:8" x14ac:dyDescent="0.25">
      <c r="A17691" s="56">
        <v>46911</v>
      </c>
      <c r="H17691" s="59">
        <v>0.9</v>
      </c>
    </row>
    <row r="17692" spans="1:8" x14ac:dyDescent="0.25">
      <c r="A17692" s="56">
        <v>46912</v>
      </c>
      <c r="H17692" s="59">
        <v>0.9</v>
      </c>
    </row>
    <row r="17693" spans="1:8" x14ac:dyDescent="0.25">
      <c r="A17693" s="56">
        <v>46913</v>
      </c>
      <c r="H17693" s="59">
        <v>0.9</v>
      </c>
    </row>
    <row r="17694" spans="1:8" x14ac:dyDescent="0.25">
      <c r="A17694" s="56">
        <v>46914</v>
      </c>
      <c r="H17694" s="59">
        <v>0.9</v>
      </c>
    </row>
    <row r="17695" spans="1:8" x14ac:dyDescent="0.25">
      <c r="A17695" s="56">
        <v>46915</v>
      </c>
      <c r="H17695" s="59">
        <v>0.9</v>
      </c>
    </row>
    <row r="17696" spans="1:8" x14ac:dyDescent="0.25">
      <c r="A17696" s="56">
        <v>46916</v>
      </c>
      <c r="H17696" s="59">
        <v>0.9</v>
      </c>
    </row>
    <row r="17697" spans="1:8" x14ac:dyDescent="0.25">
      <c r="A17697" s="56">
        <v>46917</v>
      </c>
      <c r="H17697" s="59">
        <v>0.9</v>
      </c>
    </row>
    <row r="17698" spans="1:8" x14ac:dyDescent="0.25">
      <c r="A17698" s="56">
        <v>46918</v>
      </c>
      <c r="H17698" s="59">
        <v>0.9</v>
      </c>
    </row>
    <row r="17699" spans="1:8" x14ac:dyDescent="0.25">
      <c r="A17699" s="56">
        <v>46919</v>
      </c>
      <c r="H17699" s="59">
        <v>0.9</v>
      </c>
    </row>
    <row r="17700" spans="1:8" x14ac:dyDescent="0.25">
      <c r="A17700" s="56">
        <v>46920</v>
      </c>
      <c r="H17700" s="59">
        <v>0.9</v>
      </c>
    </row>
    <row r="17701" spans="1:8" x14ac:dyDescent="0.25">
      <c r="A17701" s="56">
        <v>46921</v>
      </c>
      <c r="H17701" s="59">
        <v>0.9</v>
      </c>
    </row>
    <row r="17702" spans="1:8" x14ac:dyDescent="0.25">
      <c r="A17702" s="56">
        <v>46922</v>
      </c>
      <c r="H17702" s="59">
        <v>0.9</v>
      </c>
    </row>
    <row r="17703" spans="1:8" x14ac:dyDescent="0.25">
      <c r="A17703" s="56">
        <v>46923</v>
      </c>
      <c r="H17703" s="59">
        <v>0.9</v>
      </c>
    </row>
    <row r="17704" spans="1:8" x14ac:dyDescent="0.25">
      <c r="A17704" s="56">
        <v>46924</v>
      </c>
      <c r="H17704" s="59">
        <v>0.9</v>
      </c>
    </row>
    <row r="17705" spans="1:8" x14ac:dyDescent="0.25">
      <c r="A17705" s="56">
        <v>46925</v>
      </c>
      <c r="H17705" s="59">
        <v>0.9</v>
      </c>
    </row>
    <row r="17706" spans="1:8" x14ac:dyDescent="0.25">
      <c r="A17706" s="56">
        <v>46926</v>
      </c>
      <c r="H17706" s="59">
        <v>0.9</v>
      </c>
    </row>
    <row r="17707" spans="1:8" x14ac:dyDescent="0.25">
      <c r="A17707" s="56">
        <v>46927</v>
      </c>
      <c r="H17707" s="59">
        <v>0.9</v>
      </c>
    </row>
    <row r="17708" spans="1:8" x14ac:dyDescent="0.25">
      <c r="A17708" s="56">
        <v>46928</v>
      </c>
      <c r="H17708" s="59">
        <v>0.9</v>
      </c>
    </row>
    <row r="17709" spans="1:8" x14ac:dyDescent="0.25">
      <c r="A17709" s="56">
        <v>46929</v>
      </c>
      <c r="H17709" s="59">
        <v>0.9</v>
      </c>
    </row>
    <row r="17710" spans="1:8" x14ac:dyDescent="0.25">
      <c r="A17710" s="56">
        <v>46930</v>
      </c>
      <c r="H17710" s="59">
        <v>0.9</v>
      </c>
    </row>
    <row r="17711" spans="1:8" x14ac:dyDescent="0.25">
      <c r="A17711" s="56">
        <v>46931</v>
      </c>
      <c r="H17711" s="59">
        <v>0.9</v>
      </c>
    </row>
    <row r="17712" spans="1:8" x14ac:dyDescent="0.25">
      <c r="A17712" s="56">
        <v>46932</v>
      </c>
      <c r="H17712" s="59">
        <v>0.9</v>
      </c>
    </row>
    <row r="17713" spans="1:8" x14ac:dyDescent="0.25">
      <c r="A17713" s="56">
        <v>46933</v>
      </c>
      <c r="H17713" s="59">
        <v>0.9</v>
      </c>
    </row>
    <row r="17714" spans="1:8" x14ac:dyDescent="0.25">
      <c r="A17714" s="56">
        <v>46934</v>
      </c>
      <c r="H17714" s="59">
        <v>0.9</v>
      </c>
    </row>
    <row r="17715" spans="1:8" x14ac:dyDescent="0.25">
      <c r="A17715" s="56">
        <v>46935</v>
      </c>
      <c r="H17715" s="59">
        <v>0.9</v>
      </c>
    </row>
    <row r="17716" spans="1:8" x14ac:dyDescent="0.25">
      <c r="A17716" s="56">
        <v>46936</v>
      </c>
      <c r="H17716" s="59">
        <v>0.9</v>
      </c>
    </row>
    <row r="17717" spans="1:8" x14ac:dyDescent="0.25">
      <c r="A17717" s="56">
        <v>46937</v>
      </c>
      <c r="H17717" s="59">
        <v>0.9</v>
      </c>
    </row>
    <row r="17718" spans="1:8" x14ac:dyDescent="0.25">
      <c r="A17718" s="56">
        <v>46938</v>
      </c>
      <c r="H17718" s="59">
        <v>0.9</v>
      </c>
    </row>
    <row r="17719" spans="1:8" x14ac:dyDescent="0.25">
      <c r="A17719" s="56">
        <v>46939</v>
      </c>
      <c r="H17719" s="59">
        <v>0.9</v>
      </c>
    </row>
    <row r="17720" spans="1:8" x14ac:dyDescent="0.25">
      <c r="A17720" s="56">
        <v>46940</v>
      </c>
      <c r="H17720" s="59">
        <v>0.9</v>
      </c>
    </row>
    <row r="17721" spans="1:8" x14ac:dyDescent="0.25">
      <c r="A17721" s="56">
        <v>46941</v>
      </c>
      <c r="H17721" s="59">
        <v>0.9</v>
      </c>
    </row>
    <row r="17722" spans="1:8" x14ac:dyDescent="0.25">
      <c r="A17722" s="56">
        <v>46942</v>
      </c>
      <c r="H17722" s="59">
        <v>0.9</v>
      </c>
    </row>
    <row r="17723" spans="1:8" x14ac:dyDescent="0.25">
      <c r="A17723" s="56">
        <v>46943</v>
      </c>
      <c r="H17723" s="59">
        <v>0.9</v>
      </c>
    </row>
    <row r="17724" spans="1:8" x14ac:dyDescent="0.25">
      <c r="A17724" s="56">
        <v>46944</v>
      </c>
      <c r="H17724" s="59">
        <v>0.9</v>
      </c>
    </row>
    <row r="17725" spans="1:8" x14ac:dyDescent="0.25">
      <c r="A17725" s="56">
        <v>46945</v>
      </c>
      <c r="H17725" s="59">
        <v>0.9</v>
      </c>
    </row>
    <row r="17726" spans="1:8" x14ac:dyDescent="0.25">
      <c r="A17726" s="56">
        <v>46946</v>
      </c>
      <c r="H17726" s="59">
        <v>0.9</v>
      </c>
    </row>
    <row r="17727" spans="1:8" x14ac:dyDescent="0.25">
      <c r="A17727" s="56">
        <v>46947</v>
      </c>
      <c r="H17727" s="59">
        <v>0.9</v>
      </c>
    </row>
    <row r="17728" spans="1:8" x14ac:dyDescent="0.25">
      <c r="A17728" s="56">
        <v>46948</v>
      </c>
      <c r="H17728" s="59">
        <v>0.9</v>
      </c>
    </row>
    <row r="17729" spans="1:8" x14ac:dyDescent="0.25">
      <c r="A17729" s="56">
        <v>46949</v>
      </c>
      <c r="H17729" s="59">
        <v>0.9</v>
      </c>
    </row>
    <row r="17730" spans="1:8" x14ac:dyDescent="0.25">
      <c r="A17730" s="56">
        <v>46950</v>
      </c>
      <c r="H17730" s="59">
        <v>0.9</v>
      </c>
    </row>
    <row r="17731" spans="1:8" x14ac:dyDescent="0.25">
      <c r="A17731" s="56">
        <v>46951</v>
      </c>
      <c r="H17731" s="59">
        <v>0.9</v>
      </c>
    </row>
    <row r="17732" spans="1:8" x14ac:dyDescent="0.25">
      <c r="A17732" s="56">
        <v>46952</v>
      </c>
      <c r="H17732" s="59">
        <v>0.9</v>
      </c>
    </row>
    <row r="17733" spans="1:8" x14ac:dyDescent="0.25">
      <c r="A17733" s="56">
        <v>46953</v>
      </c>
      <c r="H17733" s="59">
        <v>0.9</v>
      </c>
    </row>
    <row r="17734" spans="1:8" x14ac:dyDescent="0.25">
      <c r="A17734" s="56">
        <v>46954</v>
      </c>
      <c r="H17734" s="59">
        <v>0.9</v>
      </c>
    </row>
    <row r="17735" spans="1:8" x14ac:dyDescent="0.25">
      <c r="A17735" s="56">
        <v>46955</v>
      </c>
      <c r="H17735" s="59">
        <v>0.9</v>
      </c>
    </row>
    <row r="17736" spans="1:8" x14ac:dyDescent="0.25">
      <c r="A17736" s="56">
        <v>46956</v>
      </c>
      <c r="H17736" s="59">
        <v>0.9</v>
      </c>
    </row>
    <row r="17737" spans="1:8" x14ac:dyDescent="0.25">
      <c r="A17737" s="56">
        <v>46957</v>
      </c>
      <c r="H17737" s="59">
        <v>0.9</v>
      </c>
    </row>
    <row r="17738" spans="1:8" x14ac:dyDescent="0.25">
      <c r="A17738" s="56">
        <v>46958</v>
      </c>
      <c r="H17738" s="59">
        <v>0.9</v>
      </c>
    </row>
    <row r="17739" spans="1:8" x14ac:dyDescent="0.25">
      <c r="A17739" s="56">
        <v>46959</v>
      </c>
      <c r="H17739" s="59">
        <v>0.9</v>
      </c>
    </row>
    <row r="17740" spans="1:8" x14ac:dyDescent="0.25">
      <c r="A17740" s="56">
        <v>46960</v>
      </c>
      <c r="H17740" s="59">
        <v>0.9</v>
      </c>
    </row>
    <row r="17741" spans="1:8" x14ac:dyDescent="0.25">
      <c r="A17741" s="56">
        <v>46961</v>
      </c>
      <c r="H17741" s="59">
        <v>0.9</v>
      </c>
    </row>
    <row r="17742" spans="1:8" x14ac:dyDescent="0.25">
      <c r="A17742" s="56">
        <v>46962</v>
      </c>
      <c r="H17742" s="59">
        <v>0.9</v>
      </c>
    </row>
    <row r="17743" spans="1:8" x14ac:dyDescent="0.25">
      <c r="A17743" s="56">
        <v>46963</v>
      </c>
      <c r="H17743" s="59">
        <v>0.9</v>
      </c>
    </row>
    <row r="17744" spans="1:8" x14ac:dyDescent="0.25">
      <c r="A17744" s="56">
        <v>46964</v>
      </c>
      <c r="H17744" s="59">
        <v>0.9</v>
      </c>
    </row>
    <row r="17745" spans="1:8" x14ac:dyDescent="0.25">
      <c r="A17745" s="56">
        <v>46965</v>
      </c>
      <c r="H17745" s="59">
        <v>0.9</v>
      </c>
    </row>
    <row r="17746" spans="1:8" x14ac:dyDescent="0.25">
      <c r="A17746" s="56">
        <v>46966</v>
      </c>
      <c r="H17746" s="59">
        <v>0.9</v>
      </c>
    </row>
    <row r="17747" spans="1:8" x14ac:dyDescent="0.25">
      <c r="A17747" s="56">
        <v>46967</v>
      </c>
      <c r="H17747" s="59">
        <v>0.9</v>
      </c>
    </row>
    <row r="17748" spans="1:8" x14ac:dyDescent="0.25">
      <c r="A17748" s="56">
        <v>46968</v>
      </c>
      <c r="H17748" s="59">
        <v>0.9</v>
      </c>
    </row>
    <row r="17749" spans="1:8" x14ac:dyDescent="0.25">
      <c r="A17749" s="56">
        <v>46969</v>
      </c>
      <c r="H17749" s="59">
        <v>0.9</v>
      </c>
    </row>
    <row r="17750" spans="1:8" x14ac:dyDescent="0.25">
      <c r="A17750" s="56">
        <v>46970</v>
      </c>
      <c r="H17750" s="59">
        <v>0.9</v>
      </c>
    </row>
    <row r="17751" spans="1:8" x14ac:dyDescent="0.25">
      <c r="A17751" s="56">
        <v>46971</v>
      </c>
      <c r="H17751" s="59">
        <v>0.9</v>
      </c>
    </row>
    <row r="17752" spans="1:8" x14ac:dyDescent="0.25">
      <c r="A17752" s="56">
        <v>46972</v>
      </c>
      <c r="H17752" s="59">
        <v>0.9</v>
      </c>
    </row>
    <row r="17753" spans="1:8" x14ac:dyDescent="0.25">
      <c r="A17753" s="56">
        <v>46973</v>
      </c>
      <c r="H17753" s="59">
        <v>0.9</v>
      </c>
    </row>
    <row r="17754" spans="1:8" x14ac:dyDescent="0.25">
      <c r="A17754" s="56">
        <v>46974</v>
      </c>
      <c r="H17754" s="59">
        <v>0.9</v>
      </c>
    </row>
    <row r="17755" spans="1:8" x14ac:dyDescent="0.25">
      <c r="A17755" s="56">
        <v>46975</v>
      </c>
      <c r="H17755" s="59">
        <v>0.9</v>
      </c>
    </row>
    <row r="17756" spans="1:8" x14ac:dyDescent="0.25">
      <c r="A17756" s="56">
        <v>46976</v>
      </c>
      <c r="H17756" s="59">
        <v>0.9</v>
      </c>
    </row>
    <row r="17757" spans="1:8" x14ac:dyDescent="0.25">
      <c r="A17757" s="56">
        <v>46977</v>
      </c>
      <c r="H17757" s="59">
        <v>0.9</v>
      </c>
    </row>
    <row r="17758" spans="1:8" x14ac:dyDescent="0.25">
      <c r="A17758" s="56">
        <v>46978</v>
      </c>
      <c r="H17758" s="59">
        <v>0.9</v>
      </c>
    </row>
    <row r="17759" spans="1:8" x14ac:dyDescent="0.25">
      <c r="A17759" s="56">
        <v>46979</v>
      </c>
      <c r="H17759" s="59">
        <v>0.9</v>
      </c>
    </row>
    <row r="17760" spans="1:8" x14ac:dyDescent="0.25">
      <c r="A17760" s="56">
        <v>46980</v>
      </c>
      <c r="H17760" s="59">
        <v>0.9</v>
      </c>
    </row>
    <row r="17761" spans="1:8" x14ac:dyDescent="0.25">
      <c r="A17761" s="56">
        <v>46981</v>
      </c>
      <c r="H17761" s="59">
        <v>0.9</v>
      </c>
    </row>
    <row r="17762" spans="1:8" x14ac:dyDescent="0.25">
      <c r="A17762" s="56">
        <v>46982</v>
      </c>
      <c r="H17762" s="59">
        <v>0.9</v>
      </c>
    </row>
    <row r="17763" spans="1:8" x14ac:dyDescent="0.25">
      <c r="A17763" s="56">
        <v>46983</v>
      </c>
      <c r="H17763" s="59">
        <v>0.9</v>
      </c>
    </row>
    <row r="17764" spans="1:8" x14ac:dyDescent="0.25">
      <c r="A17764" s="56">
        <v>46984</v>
      </c>
      <c r="H17764" s="59">
        <v>0.9</v>
      </c>
    </row>
    <row r="17765" spans="1:8" x14ac:dyDescent="0.25">
      <c r="A17765" s="56">
        <v>46985</v>
      </c>
      <c r="H17765" s="59">
        <v>0.9</v>
      </c>
    </row>
    <row r="17766" spans="1:8" x14ac:dyDescent="0.25">
      <c r="A17766" s="56">
        <v>46986</v>
      </c>
      <c r="H17766" s="59">
        <v>0.9</v>
      </c>
    </row>
    <row r="17767" spans="1:8" x14ac:dyDescent="0.25">
      <c r="A17767" s="56">
        <v>46987</v>
      </c>
      <c r="H17767" s="59">
        <v>0.9</v>
      </c>
    </row>
    <row r="17768" spans="1:8" x14ac:dyDescent="0.25">
      <c r="A17768" s="56">
        <v>46988</v>
      </c>
      <c r="H17768" s="59">
        <v>0.9</v>
      </c>
    </row>
    <row r="17769" spans="1:8" x14ac:dyDescent="0.25">
      <c r="A17769" s="56">
        <v>46989</v>
      </c>
      <c r="H17769" s="59">
        <v>0.9</v>
      </c>
    </row>
    <row r="17770" spans="1:8" x14ac:dyDescent="0.25">
      <c r="A17770" s="56">
        <v>46990</v>
      </c>
      <c r="H17770" s="59">
        <v>0.9</v>
      </c>
    </row>
    <row r="17771" spans="1:8" x14ac:dyDescent="0.25">
      <c r="A17771" s="56">
        <v>46991</v>
      </c>
      <c r="H17771" s="59">
        <v>0.9</v>
      </c>
    </row>
    <row r="17772" spans="1:8" x14ac:dyDescent="0.25">
      <c r="A17772" s="56">
        <v>46992</v>
      </c>
      <c r="H17772" s="59">
        <v>0.9</v>
      </c>
    </row>
    <row r="17773" spans="1:8" x14ac:dyDescent="0.25">
      <c r="A17773" s="56">
        <v>46993</v>
      </c>
      <c r="H17773" s="59">
        <v>0.9</v>
      </c>
    </row>
    <row r="17774" spans="1:8" x14ac:dyDescent="0.25">
      <c r="A17774" s="56">
        <v>46994</v>
      </c>
      <c r="H17774" s="59">
        <v>0.9</v>
      </c>
    </row>
    <row r="17775" spans="1:8" x14ac:dyDescent="0.25">
      <c r="A17775" s="56">
        <v>46995</v>
      </c>
      <c r="H17775" s="59">
        <v>0.9</v>
      </c>
    </row>
    <row r="17776" spans="1:8" x14ac:dyDescent="0.25">
      <c r="A17776" s="56">
        <v>46996</v>
      </c>
      <c r="H17776" s="59">
        <v>0.9</v>
      </c>
    </row>
    <row r="17777" spans="1:8" x14ac:dyDescent="0.25">
      <c r="A17777" s="56">
        <v>46997</v>
      </c>
      <c r="H17777" s="59">
        <v>0.9</v>
      </c>
    </row>
    <row r="17778" spans="1:8" x14ac:dyDescent="0.25">
      <c r="A17778" s="56">
        <v>46998</v>
      </c>
      <c r="H17778" s="59">
        <v>0.9</v>
      </c>
    </row>
    <row r="17779" spans="1:8" x14ac:dyDescent="0.25">
      <c r="A17779" s="56">
        <v>46999</v>
      </c>
      <c r="H17779" s="59">
        <v>0.9</v>
      </c>
    </row>
    <row r="17780" spans="1:8" x14ac:dyDescent="0.25">
      <c r="A17780" s="56">
        <v>47000</v>
      </c>
      <c r="H17780" s="59">
        <v>0.9</v>
      </c>
    </row>
    <row r="17781" spans="1:8" x14ac:dyDescent="0.25">
      <c r="A17781" s="56">
        <v>47001</v>
      </c>
      <c r="H17781" s="59">
        <v>0.9</v>
      </c>
    </row>
    <row r="17782" spans="1:8" x14ac:dyDescent="0.25">
      <c r="A17782" s="56">
        <v>47002</v>
      </c>
      <c r="H17782" s="59">
        <v>0.9</v>
      </c>
    </row>
    <row r="17783" spans="1:8" x14ac:dyDescent="0.25">
      <c r="A17783" s="56">
        <v>47003</v>
      </c>
      <c r="H17783" s="59">
        <v>0.9</v>
      </c>
    </row>
    <row r="17784" spans="1:8" x14ac:dyDescent="0.25">
      <c r="A17784" s="56">
        <v>47004</v>
      </c>
      <c r="H17784" s="59">
        <v>0.9</v>
      </c>
    </row>
    <row r="17785" spans="1:8" x14ac:dyDescent="0.25">
      <c r="A17785" s="56">
        <v>47005</v>
      </c>
      <c r="H17785" s="59">
        <v>0.9</v>
      </c>
    </row>
    <row r="17786" spans="1:8" x14ac:dyDescent="0.25">
      <c r="A17786" s="56">
        <v>47006</v>
      </c>
      <c r="H17786" s="59">
        <v>0.9</v>
      </c>
    </row>
    <row r="17787" spans="1:8" x14ac:dyDescent="0.25">
      <c r="A17787" s="56">
        <v>47007</v>
      </c>
      <c r="H17787" s="59">
        <v>0.9</v>
      </c>
    </row>
    <row r="17788" spans="1:8" x14ac:dyDescent="0.25">
      <c r="A17788" s="56">
        <v>47008</v>
      </c>
      <c r="H17788" s="59">
        <v>0.9</v>
      </c>
    </row>
    <row r="17789" spans="1:8" x14ac:dyDescent="0.25">
      <c r="A17789" s="56">
        <v>47009</v>
      </c>
      <c r="H17789" s="59">
        <v>0.9</v>
      </c>
    </row>
    <row r="17790" spans="1:8" x14ac:dyDescent="0.25">
      <c r="A17790" s="56">
        <v>47010</v>
      </c>
      <c r="H17790" s="59">
        <v>0.9</v>
      </c>
    </row>
    <row r="17791" spans="1:8" x14ac:dyDescent="0.25">
      <c r="A17791" s="56">
        <v>47011</v>
      </c>
      <c r="H17791" s="59">
        <v>0.9</v>
      </c>
    </row>
    <row r="17792" spans="1:8" x14ac:dyDescent="0.25">
      <c r="A17792" s="56">
        <v>47012</v>
      </c>
      <c r="H17792" s="59">
        <v>0.9</v>
      </c>
    </row>
    <row r="17793" spans="1:8" x14ac:dyDescent="0.25">
      <c r="A17793" s="56">
        <v>47013</v>
      </c>
      <c r="H17793" s="59">
        <v>0.9</v>
      </c>
    </row>
    <row r="17794" spans="1:8" x14ac:dyDescent="0.25">
      <c r="A17794" s="56">
        <v>47014</v>
      </c>
      <c r="H17794" s="59">
        <v>0.9</v>
      </c>
    </row>
    <row r="17795" spans="1:8" x14ac:dyDescent="0.25">
      <c r="A17795" s="56">
        <v>47015</v>
      </c>
      <c r="H17795" s="59">
        <v>0.9</v>
      </c>
    </row>
    <row r="17796" spans="1:8" x14ac:dyDescent="0.25">
      <c r="A17796" s="56">
        <v>47016</v>
      </c>
      <c r="H17796" s="59">
        <v>0.9</v>
      </c>
    </row>
    <row r="17797" spans="1:8" x14ac:dyDescent="0.25">
      <c r="A17797" s="56">
        <v>47017</v>
      </c>
      <c r="H17797" s="59">
        <v>0.9</v>
      </c>
    </row>
    <row r="17798" spans="1:8" x14ac:dyDescent="0.25">
      <c r="A17798" s="56">
        <v>47018</v>
      </c>
      <c r="H17798" s="59">
        <v>0.9</v>
      </c>
    </row>
    <row r="17799" spans="1:8" x14ac:dyDescent="0.25">
      <c r="A17799" s="56">
        <v>47019</v>
      </c>
      <c r="H17799" s="59">
        <v>0.9</v>
      </c>
    </row>
    <row r="17800" spans="1:8" x14ac:dyDescent="0.25">
      <c r="A17800" s="56">
        <v>47020</v>
      </c>
      <c r="H17800" s="59">
        <v>0.9</v>
      </c>
    </row>
    <row r="17801" spans="1:8" x14ac:dyDescent="0.25">
      <c r="A17801" s="56">
        <v>47021</v>
      </c>
      <c r="H17801" s="59">
        <v>0.9</v>
      </c>
    </row>
    <row r="17802" spans="1:8" x14ac:dyDescent="0.25">
      <c r="A17802" s="56">
        <v>47022</v>
      </c>
      <c r="H17802" s="59">
        <v>0.9</v>
      </c>
    </row>
    <row r="17803" spans="1:8" x14ac:dyDescent="0.25">
      <c r="A17803" s="56">
        <v>47023</v>
      </c>
      <c r="H17803" s="59">
        <v>0.9</v>
      </c>
    </row>
    <row r="17804" spans="1:8" x14ac:dyDescent="0.25">
      <c r="A17804" s="56">
        <v>47024</v>
      </c>
      <c r="H17804" s="59">
        <v>0.9</v>
      </c>
    </row>
    <row r="17805" spans="1:8" x14ac:dyDescent="0.25">
      <c r="A17805" s="56">
        <v>47025</v>
      </c>
      <c r="H17805" s="59">
        <v>0.9</v>
      </c>
    </row>
    <row r="17806" spans="1:8" x14ac:dyDescent="0.25">
      <c r="A17806" s="56">
        <v>47026</v>
      </c>
      <c r="H17806" s="59">
        <v>0.9</v>
      </c>
    </row>
    <row r="17807" spans="1:8" x14ac:dyDescent="0.25">
      <c r="A17807" s="56">
        <v>47027</v>
      </c>
      <c r="H17807" s="59">
        <v>0.9</v>
      </c>
    </row>
    <row r="17808" spans="1:8" x14ac:dyDescent="0.25">
      <c r="A17808" s="56">
        <v>47028</v>
      </c>
      <c r="H17808" s="59">
        <v>0.9</v>
      </c>
    </row>
    <row r="17809" spans="1:8" x14ac:dyDescent="0.25">
      <c r="A17809" s="56">
        <v>47029</v>
      </c>
      <c r="H17809" s="59">
        <v>0.9</v>
      </c>
    </row>
    <row r="17810" spans="1:8" x14ac:dyDescent="0.25">
      <c r="A17810" s="56">
        <v>47030</v>
      </c>
      <c r="H17810" s="59">
        <v>0.9</v>
      </c>
    </row>
    <row r="17811" spans="1:8" x14ac:dyDescent="0.25">
      <c r="A17811" s="56">
        <v>47031</v>
      </c>
      <c r="H17811" s="59">
        <v>0.9</v>
      </c>
    </row>
    <row r="17812" spans="1:8" x14ac:dyDescent="0.25">
      <c r="A17812" s="56">
        <v>47032</v>
      </c>
      <c r="H17812" s="59">
        <v>0.9</v>
      </c>
    </row>
    <row r="17813" spans="1:8" x14ac:dyDescent="0.25">
      <c r="A17813" s="56">
        <v>47033</v>
      </c>
      <c r="H17813" s="59">
        <v>0.9</v>
      </c>
    </row>
    <row r="17814" spans="1:8" x14ac:dyDescent="0.25">
      <c r="A17814" s="56">
        <v>47034</v>
      </c>
      <c r="H17814" s="59">
        <v>0.9</v>
      </c>
    </row>
    <row r="17815" spans="1:8" x14ac:dyDescent="0.25">
      <c r="A17815" s="56">
        <v>47035</v>
      </c>
      <c r="H17815" s="59">
        <v>0.9</v>
      </c>
    </row>
    <row r="17816" spans="1:8" x14ac:dyDescent="0.25">
      <c r="A17816" s="56">
        <v>47036</v>
      </c>
      <c r="H17816" s="59">
        <v>0.9</v>
      </c>
    </row>
    <row r="17817" spans="1:8" x14ac:dyDescent="0.25">
      <c r="A17817" s="56">
        <v>47037</v>
      </c>
      <c r="H17817" s="59">
        <v>0.9</v>
      </c>
    </row>
    <row r="17818" spans="1:8" x14ac:dyDescent="0.25">
      <c r="A17818" s="56">
        <v>47038</v>
      </c>
      <c r="H17818" s="59">
        <v>0.9</v>
      </c>
    </row>
    <row r="17819" spans="1:8" x14ac:dyDescent="0.25">
      <c r="A17819" s="56">
        <v>47039</v>
      </c>
      <c r="H17819" s="59">
        <v>0.9</v>
      </c>
    </row>
    <row r="17820" spans="1:8" x14ac:dyDescent="0.25">
      <c r="A17820" s="56">
        <v>47040</v>
      </c>
      <c r="H17820" s="59">
        <v>0.9</v>
      </c>
    </row>
    <row r="17821" spans="1:8" x14ac:dyDescent="0.25">
      <c r="A17821" s="56">
        <v>47041</v>
      </c>
      <c r="H17821" s="59">
        <v>0.9</v>
      </c>
    </row>
    <row r="17822" spans="1:8" x14ac:dyDescent="0.25">
      <c r="A17822" s="56">
        <v>47042</v>
      </c>
      <c r="H17822" s="59">
        <v>0.9</v>
      </c>
    </row>
    <row r="17823" spans="1:8" x14ac:dyDescent="0.25">
      <c r="A17823" s="56">
        <v>47043</v>
      </c>
      <c r="H17823" s="59">
        <v>0.9</v>
      </c>
    </row>
    <row r="17824" spans="1:8" x14ac:dyDescent="0.25">
      <c r="A17824" s="56">
        <v>47044</v>
      </c>
      <c r="H17824" s="59">
        <v>0.9</v>
      </c>
    </row>
    <row r="17825" spans="1:8" x14ac:dyDescent="0.25">
      <c r="A17825" s="56">
        <v>47045</v>
      </c>
      <c r="H17825" s="59">
        <v>0.9</v>
      </c>
    </row>
    <row r="17826" spans="1:8" x14ac:dyDescent="0.25">
      <c r="A17826" s="56">
        <v>47046</v>
      </c>
      <c r="H17826" s="59">
        <v>0.9</v>
      </c>
    </row>
    <row r="17827" spans="1:8" x14ac:dyDescent="0.25">
      <c r="A17827" s="56">
        <v>47047</v>
      </c>
      <c r="H17827" s="59">
        <v>0.9</v>
      </c>
    </row>
    <row r="17828" spans="1:8" x14ac:dyDescent="0.25">
      <c r="A17828" s="56">
        <v>47048</v>
      </c>
      <c r="H17828" s="59">
        <v>0.9</v>
      </c>
    </row>
    <row r="17829" spans="1:8" x14ac:dyDescent="0.25">
      <c r="A17829" s="56">
        <v>47049</v>
      </c>
      <c r="H17829" s="59">
        <v>0.9</v>
      </c>
    </row>
    <row r="17830" spans="1:8" x14ac:dyDescent="0.25">
      <c r="A17830" s="56">
        <v>47050</v>
      </c>
      <c r="H17830" s="59">
        <v>0.9</v>
      </c>
    </row>
    <row r="17831" spans="1:8" x14ac:dyDescent="0.25">
      <c r="A17831" s="56">
        <v>47051</v>
      </c>
      <c r="H17831" s="59">
        <v>0.9</v>
      </c>
    </row>
    <row r="17832" spans="1:8" x14ac:dyDescent="0.25">
      <c r="A17832" s="56">
        <v>47052</v>
      </c>
      <c r="H17832" s="59">
        <v>0.9</v>
      </c>
    </row>
    <row r="17833" spans="1:8" x14ac:dyDescent="0.25">
      <c r="A17833" s="56">
        <v>47053</v>
      </c>
      <c r="H17833" s="59">
        <v>0.9</v>
      </c>
    </row>
    <row r="17834" spans="1:8" x14ac:dyDescent="0.25">
      <c r="A17834" s="56">
        <v>47054</v>
      </c>
      <c r="H17834" s="59">
        <v>0.9</v>
      </c>
    </row>
    <row r="17835" spans="1:8" x14ac:dyDescent="0.25">
      <c r="A17835" s="56">
        <v>47055</v>
      </c>
      <c r="H17835" s="59">
        <v>0.9</v>
      </c>
    </row>
    <row r="17836" spans="1:8" x14ac:dyDescent="0.25">
      <c r="A17836" s="56">
        <v>47056</v>
      </c>
      <c r="H17836" s="59">
        <v>0.9</v>
      </c>
    </row>
    <row r="17837" spans="1:8" x14ac:dyDescent="0.25">
      <c r="A17837" s="56">
        <v>47057</v>
      </c>
      <c r="H17837" s="59">
        <v>0.9</v>
      </c>
    </row>
    <row r="17838" spans="1:8" x14ac:dyDescent="0.25">
      <c r="A17838" s="56">
        <v>47058</v>
      </c>
      <c r="H17838" s="59">
        <v>0.9</v>
      </c>
    </row>
    <row r="17839" spans="1:8" x14ac:dyDescent="0.25">
      <c r="A17839" s="56">
        <v>47059</v>
      </c>
      <c r="H17839" s="59">
        <v>0.9</v>
      </c>
    </row>
    <row r="17840" spans="1:8" x14ac:dyDescent="0.25">
      <c r="A17840" s="56">
        <v>47060</v>
      </c>
      <c r="H17840" s="59">
        <v>0.9</v>
      </c>
    </row>
    <row r="17841" spans="1:8" x14ac:dyDescent="0.25">
      <c r="A17841" s="56">
        <v>47061</v>
      </c>
      <c r="H17841" s="59">
        <v>0.9</v>
      </c>
    </row>
    <row r="17842" spans="1:8" x14ac:dyDescent="0.25">
      <c r="A17842" s="56">
        <v>47062</v>
      </c>
      <c r="H17842" s="59">
        <v>0.9</v>
      </c>
    </row>
    <row r="17843" spans="1:8" x14ac:dyDescent="0.25">
      <c r="A17843" s="56">
        <v>47063</v>
      </c>
      <c r="H17843" s="59">
        <v>0.9</v>
      </c>
    </row>
    <row r="17844" spans="1:8" x14ac:dyDescent="0.25">
      <c r="A17844" s="56">
        <v>47064</v>
      </c>
      <c r="H17844" s="59">
        <v>0.9</v>
      </c>
    </row>
    <row r="17845" spans="1:8" x14ac:dyDescent="0.25">
      <c r="A17845" s="56">
        <v>47065</v>
      </c>
      <c r="H17845" s="59">
        <v>0.9</v>
      </c>
    </row>
    <row r="17846" spans="1:8" x14ac:dyDescent="0.25">
      <c r="A17846" s="56">
        <v>47066</v>
      </c>
      <c r="H17846" s="59">
        <v>0.9</v>
      </c>
    </row>
    <row r="17847" spans="1:8" x14ac:dyDescent="0.25">
      <c r="A17847" s="56">
        <v>47067</v>
      </c>
      <c r="H17847" s="59">
        <v>0.9</v>
      </c>
    </row>
    <row r="17848" spans="1:8" x14ac:dyDescent="0.25">
      <c r="A17848" s="56">
        <v>47068</v>
      </c>
      <c r="H17848" s="59">
        <v>0.9</v>
      </c>
    </row>
    <row r="17849" spans="1:8" x14ac:dyDescent="0.25">
      <c r="A17849" s="56">
        <v>47069</v>
      </c>
      <c r="H17849" s="59">
        <v>0.9</v>
      </c>
    </row>
    <row r="17850" spans="1:8" x14ac:dyDescent="0.25">
      <c r="A17850" s="56">
        <v>47070</v>
      </c>
      <c r="H17850" s="59">
        <v>0.9</v>
      </c>
    </row>
    <row r="17851" spans="1:8" x14ac:dyDescent="0.25">
      <c r="A17851" s="56">
        <v>47071</v>
      </c>
      <c r="H17851" s="59">
        <v>0.9</v>
      </c>
    </row>
    <row r="17852" spans="1:8" x14ac:dyDescent="0.25">
      <c r="A17852" s="56">
        <v>47072</v>
      </c>
      <c r="H17852" s="59">
        <v>0.9</v>
      </c>
    </row>
    <row r="17853" spans="1:8" x14ac:dyDescent="0.25">
      <c r="A17853" s="56">
        <v>47073</v>
      </c>
      <c r="H17853" s="59">
        <v>0.9</v>
      </c>
    </row>
    <row r="17854" spans="1:8" x14ac:dyDescent="0.25">
      <c r="A17854" s="56">
        <v>47074</v>
      </c>
      <c r="H17854" s="59">
        <v>0.9</v>
      </c>
    </row>
    <row r="17855" spans="1:8" x14ac:dyDescent="0.25">
      <c r="A17855" s="56">
        <v>47075</v>
      </c>
      <c r="H17855" s="59">
        <v>0.9</v>
      </c>
    </row>
    <row r="17856" spans="1:8" x14ac:dyDescent="0.25">
      <c r="A17856" s="56">
        <v>47076</v>
      </c>
      <c r="H17856" s="59">
        <v>0.9</v>
      </c>
    </row>
    <row r="17857" spans="1:8" x14ac:dyDescent="0.25">
      <c r="A17857" s="56">
        <v>47077</v>
      </c>
      <c r="H17857" s="59">
        <v>0.9</v>
      </c>
    </row>
    <row r="17858" spans="1:8" x14ac:dyDescent="0.25">
      <c r="A17858" s="56">
        <v>47078</v>
      </c>
      <c r="H17858" s="59">
        <v>0.9</v>
      </c>
    </row>
    <row r="17859" spans="1:8" x14ac:dyDescent="0.25">
      <c r="A17859" s="56">
        <v>47079</v>
      </c>
      <c r="H17859" s="59">
        <v>0.9</v>
      </c>
    </row>
    <row r="17860" spans="1:8" x14ac:dyDescent="0.25">
      <c r="A17860" s="56">
        <v>47080</v>
      </c>
      <c r="H17860" s="59">
        <v>0.9</v>
      </c>
    </row>
    <row r="17861" spans="1:8" x14ac:dyDescent="0.25">
      <c r="A17861" s="56">
        <v>47081</v>
      </c>
      <c r="H17861" s="59">
        <v>0.9</v>
      </c>
    </row>
    <row r="17862" spans="1:8" x14ac:dyDescent="0.25">
      <c r="A17862" s="56">
        <v>47082</v>
      </c>
      <c r="H17862" s="59">
        <v>0.9</v>
      </c>
    </row>
    <row r="17863" spans="1:8" x14ac:dyDescent="0.25">
      <c r="A17863" s="56">
        <v>47083</v>
      </c>
      <c r="H17863" s="59">
        <v>0.9</v>
      </c>
    </row>
    <row r="17864" spans="1:8" x14ac:dyDescent="0.25">
      <c r="A17864" s="56">
        <v>47084</v>
      </c>
      <c r="H17864" s="59">
        <v>0.9</v>
      </c>
    </row>
    <row r="17865" spans="1:8" x14ac:dyDescent="0.25">
      <c r="A17865" s="56">
        <v>47085</v>
      </c>
      <c r="H17865" s="59">
        <v>0.9</v>
      </c>
    </row>
    <row r="17866" spans="1:8" x14ac:dyDescent="0.25">
      <c r="A17866" s="56">
        <v>47086</v>
      </c>
      <c r="H17866" s="59">
        <v>0.9</v>
      </c>
    </row>
    <row r="17867" spans="1:8" x14ac:dyDescent="0.25">
      <c r="A17867" s="56">
        <v>47087</v>
      </c>
      <c r="H17867" s="59">
        <v>0.9</v>
      </c>
    </row>
    <row r="17868" spans="1:8" x14ac:dyDescent="0.25">
      <c r="A17868" s="56">
        <v>47088</v>
      </c>
      <c r="H17868" s="59">
        <v>0.9</v>
      </c>
    </row>
    <row r="17869" spans="1:8" x14ac:dyDescent="0.25">
      <c r="A17869" s="56">
        <v>47089</v>
      </c>
      <c r="H17869" s="59">
        <v>0.9</v>
      </c>
    </row>
    <row r="17870" spans="1:8" x14ac:dyDescent="0.25">
      <c r="A17870" s="56">
        <v>47090</v>
      </c>
      <c r="H17870" s="59">
        <v>0.9</v>
      </c>
    </row>
    <row r="17871" spans="1:8" x14ac:dyDescent="0.25">
      <c r="A17871" s="56">
        <v>47091</v>
      </c>
      <c r="H17871" s="59">
        <v>0.9</v>
      </c>
    </row>
    <row r="17872" spans="1:8" x14ac:dyDescent="0.25">
      <c r="A17872" s="56">
        <v>47092</v>
      </c>
      <c r="H17872" s="59">
        <v>0.9</v>
      </c>
    </row>
    <row r="17873" spans="1:8" x14ac:dyDescent="0.25">
      <c r="A17873" s="56">
        <v>47093</v>
      </c>
      <c r="H17873" s="59">
        <v>0.9</v>
      </c>
    </row>
    <row r="17874" spans="1:8" x14ac:dyDescent="0.25">
      <c r="A17874" s="56">
        <v>47094</v>
      </c>
      <c r="H17874" s="59">
        <v>0.9</v>
      </c>
    </row>
    <row r="17875" spans="1:8" x14ac:dyDescent="0.25">
      <c r="A17875" s="56">
        <v>47095</v>
      </c>
      <c r="H17875" s="59">
        <v>0.9</v>
      </c>
    </row>
    <row r="17876" spans="1:8" x14ac:dyDescent="0.25">
      <c r="A17876" s="56">
        <v>47096</v>
      </c>
      <c r="H17876" s="59">
        <v>0.9</v>
      </c>
    </row>
    <row r="17877" spans="1:8" x14ac:dyDescent="0.25">
      <c r="A17877" s="56">
        <v>47097</v>
      </c>
      <c r="H17877" s="59">
        <v>0.9</v>
      </c>
    </row>
    <row r="17878" spans="1:8" x14ac:dyDescent="0.25">
      <c r="A17878" s="56">
        <v>47098</v>
      </c>
      <c r="H17878" s="59">
        <v>0.9</v>
      </c>
    </row>
    <row r="17879" spans="1:8" x14ac:dyDescent="0.25">
      <c r="A17879" s="56">
        <v>47099</v>
      </c>
      <c r="H17879" s="59">
        <v>0.9</v>
      </c>
    </row>
    <row r="17880" spans="1:8" x14ac:dyDescent="0.25">
      <c r="A17880" s="56">
        <v>47100</v>
      </c>
      <c r="H17880" s="59">
        <v>0.9</v>
      </c>
    </row>
    <row r="17881" spans="1:8" x14ac:dyDescent="0.25">
      <c r="A17881" s="56">
        <v>47101</v>
      </c>
      <c r="H17881" s="59">
        <v>0.9</v>
      </c>
    </row>
    <row r="17882" spans="1:8" x14ac:dyDescent="0.25">
      <c r="A17882" s="56">
        <v>47102</v>
      </c>
      <c r="H17882" s="59">
        <v>0.9</v>
      </c>
    </row>
    <row r="17883" spans="1:8" x14ac:dyDescent="0.25">
      <c r="A17883" s="56">
        <v>47103</v>
      </c>
      <c r="H17883" s="59">
        <v>0.9</v>
      </c>
    </row>
    <row r="17884" spans="1:8" x14ac:dyDescent="0.25">
      <c r="A17884" s="56">
        <v>47104</v>
      </c>
      <c r="H17884" s="59">
        <v>0.9</v>
      </c>
    </row>
    <row r="17885" spans="1:8" x14ac:dyDescent="0.25">
      <c r="A17885" s="56">
        <v>47105</v>
      </c>
      <c r="H17885" s="59">
        <v>0.9</v>
      </c>
    </row>
    <row r="17886" spans="1:8" x14ac:dyDescent="0.25">
      <c r="A17886" s="56">
        <v>47106</v>
      </c>
      <c r="H17886" s="59">
        <v>0.9</v>
      </c>
    </row>
    <row r="17887" spans="1:8" x14ac:dyDescent="0.25">
      <c r="A17887" s="56">
        <v>47107</v>
      </c>
      <c r="H17887" s="59">
        <v>0.9</v>
      </c>
    </row>
    <row r="17888" spans="1:8" x14ac:dyDescent="0.25">
      <c r="A17888" s="56">
        <v>47108</v>
      </c>
      <c r="H17888" s="59">
        <v>0.9</v>
      </c>
    </row>
    <row r="17889" spans="1:8" x14ac:dyDescent="0.25">
      <c r="A17889" s="56">
        <v>47109</v>
      </c>
      <c r="H17889" s="59">
        <v>0.9</v>
      </c>
    </row>
    <row r="17890" spans="1:8" x14ac:dyDescent="0.25">
      <c r="A17890" s="56">
        <v>47110</v>
      </c>
      <c r="H17890" s="59">
        <v>0.9</v>
      </c>
    </row>
    <row r="17891" spans="1:8" x14ac:dyDescent="0.25">
      <c r="A17891" s="56">
        <v>47111</v>
      </c>
      <c r="H17891" s="59">
        <v>0.9</v>
      </c>
    </row>
    <row r="17892" spans="1:8" x14ac:dyDescent="0.25">
      <c r="A17892" s="56">
        <v>47112</v>
      </c>
      <c r="H17892" s="59">
        <v>0.9</v>
      </c>
    </row>
    <row r="17893" spans="1:8" x14ac:dyDescent="0.25">
      <c r="A17893" s="56">
        <v>47113</v>
      </c>
      <c r="H17893" s="59">
        <v>0.9</v>
      </c>
    </row>
    <row r="17894" spans="1:8" x14ac:dyDescent="0.25">
      <c r="A17894" s="56">
        <v>47114</v>
      </c>
      <c r="H17894" s="59">
        <v>0.9</v>
      </c>
    </row>
    <row r="17895" spans="1:8" x14ac:dyDescent="0.25">
      <c r="A17895" s="56">
        <v>47115</v>
      </c>
      <c r="H17895" s="59">
        <v>0.9</v>
      </c>
    </row>
    <row r="17896" spans="1:8" x14ac:dyDescent="0.25">
      <c r="A17896" s="56">
        <v>47116</v>
      </c>
      <c r="H17896" s="59">
        <v>0.9</v>
      </c>
    </row>
    <row r="17897" spans="1:8" x14ac:dyDescent="0.25">
      <c r="A17897" s="56">
        <v>47117</v>
      </c>
      <c r="H17897" s="59">
        <v>0.9</v>
      </c>
    </row>
    <row r="17898" spans="1:8" x14ac:dyDescent="0.25">
      <c r="A17898" s="56">
        <v>47118</v>
      </c>
      <c r="H17898" s="59">
        <v>0.9</v>
      </c>
    </row>
    <row r="17899" spans="1:8" x14ac:dyDescent="0.25">
      <c r="A17899" s="56">
        <v>47119</v>
      </c>
      <c r="H17899" s="59">
        <v>0.82499999999999996</v>
      </c>
    </row>
    <row r="17900" spans="1:8" x14ac:dyDescent="0.25">
      <c r="A17900" s="56">
        <v>47120</v>
      </c>
      <c r="H17900" s="59">
        <v>0.82499999999999996</v>
      </c>
    </row>
    <row r="17901" spans="1:8" x14ac:dyDescent="0.25">
      <c r="A17901" s="56">
        <v>47121</v>
      </c>
      <c r="H17901" s="59">
        <v>0.82499999999999996</v>
      </c>
    </row>
    <row r="17902" spans="1:8" x14ac:dyDescent="0.25">
      <c r="A17902" s="56">
        <v>47122</v>
      </c>
      <c r="H17902" s="59">
        <v>0.82499999999999996</v>
      </c>
    </row>
    <row r="17903" spans="1:8" x14ac:dyDescent="0.25">
      <c r="A17903" s="56">
        <v>47123</v>
      </c>
      <c r="H17903" s="59">
        <v>0.82499999999999996</v>
      </c>
    </row>
    <row r="17904" spans="1:8" x14ac:dyDescent="0.25">
      <c r="A17904" s="56">
        <v>47124</v>
      </c>
      <c r="H17904" s="59">
        <v>0.82499999999999996</v>
      </c>
    </row>
    <row r="17905" spans="1:8" x14ac:dyDescent="0.25">
      <c r="A17905" s="56">
        <v>47125</v>
      </c>
      <c r="H17905" s="59">
        <v>0.82499999999999996</v>
      </c>
    </row>
    <row r="17906" spans="1:8" x14ac:dyDescent="0.25">
      <c r="A17906" s="56">
        <v>47126</v>
      </c>
      <c r="H17906" s="59">
        <v>0.82499999999999996</v>
      </c>
    </row>
    <row r="17907" spans="1:8" x14ac:dyDescent="0.25">
      <c r="A17907" s="56">
        <v>47127</v>
      </c>
      <c r="H17907" s="59">
        <v>0.82499999999999996</v>
      </c>
    </row>
    <row r="17908" spans="1:8" x14ac:dyDescent="0.25">
      <c r="A17908" s="56">
        <v>47128</v>
      </c>
      <c r="H17908" s="59">
        <v>0.82499999999999996</v>
      </c>
    </row>
    <row r="17909" spans="1:8" x14ac:dyDescent="0.25">
      <c r="A17909" s="56">
        <v>47129</v>
      </c>
      <c r="H17909" s="59">
        <v>0.82499999999999996</v>
      </c>
    </row>
    <row r="17910" spans="1:8" x14ac:dyDescent="0.25">
      <c r="A17910" s="56">
        <v>47130</v>
      </c>
      <c r="H17910" s="59">
        <v>0.82499999999999996</v>
      </c>
    </row>
    <row r="17911" spans="1:8" x14ac:dyDescent="0.25">
      <c r="A17911" s="56">
        <v>47131</v>
      </c>
      <c r="H17911" s="59">
        <v>0.82499999999999996</v>
      </c>
    </row>
    <row r="17912" spans="1:8" x14ac:dyDescent="0.25">
      <c r="A17912" s="56">
        <v>47132</v>
      </c>
      <c r="H17912" s="59">
        <v>0.82499999999999996</v>
      </c>
    </row>
    <row r="17913" spans="1:8" x14ac:dyDescent="0.25">
      <c r="A17913" s="56">
        <v>47133</v>
      </c>
      <c r="H17913" s="59">
        <v>0.82499999999999996</v>
      </c>
    </row>
    <row r="17914" spans="1:8" x14ac:dyDescent="0.25">
      <c r="A17914" s="56">
        <v>47134</v>
      </c>
      <c r="H17914" s="59">
        <v>0.82499999999999996</v>
      </c>
    </row>
    <row r="17915" spans="1:8" x14ac:dyDescent="0.25">
      <c r="A17915" s="56">
        <v>47135</v>
      </c>
      <c r="H17915" s="59">
        <v>0.82499999999999996</v>
      </c>
    </row>
    <row r="17916" spans="1:8" x14ac:dyDescent="0.25">
      <c r="A17916" s="56">
        <v>47136</v>
      </c>
      <c r="H17916" s="59">
        <v>0.82499999999999996</v>
      </c>
    </row>
    <row r="17917" spans="1:8" x14ac:dyDescent="0.25">
      <c r="A17917" s="56">
        <v>47137</v>
      </c>
      <c r="H17917" s="59">
        <v>0.82499999999999996</v>
      </c>
    </row>
    <row r="17918" spans="1:8" x14ac:dyDescent="0.25">
      <c r="A17918" s="56">
        <v>47138</v>
      </c>
      <c r="H17918" s="59">
        <v>0.82499999999999996</v>
      </c>
    </row>
    <row r="17919" spans="1:8" x14ac:dyDescent="0.25">
      <c r="A17919" s="56">
        <v>47139</v>
      </c>
      <c r="H17919" s="59">
        <v>0.82499999999999996</v>
      </c>
    </row>
    <row r="17920" spans="1:8" x14ac:dyDescent="0.25">
      <c r="A17920" s="56">
        <v>47140</v>
      </c>
      <c r="H17920" s="59">
        <v>0.82499999999999996</v>
      </c>
    </row>
    <row r="17921" spans="1:8" x14ac:dyDescent="0.25">
      <c r="A17921" s="56">
        <v>47141</v>
      </c>
      <c r="H17921" s="59">
        <v>0.82499999999999996</v>
      </c>
    </row>
    <row r="17922" spans="1:8" x14ac:dyDescent="0.25">
      <c r="A17922" s="56">
        <v>47142</v>
      </c>
      <c r="H17922" s="59">
        <v>0.82499999999999996</v>
      </c>
    </row>
    <row r="17923" spans="1:8" x14ac:dyDescent="0.25">
      <c r="A17923" s="56">
        <v>47143</v>
      </c>
      <c r="H17923" s="59">
        <v>0.82499999999999996</v>
      </c>
    </row>
    <row r="17924" spans="1:8" x14ac:dyDescent="0.25">
      <c r="A17924" s="56">
        <v>47144</v>
      </c>
      <c r="H17924" s="59">
        <v>0.82499999999999996</v>
      </c>
    </row>
    <row r="17925" spans="1:8" x14ac:dyDescent="0.25">
      <c r="A17925" s="56">
        <v>47145</v>
      </c>
      <c r="H17925" s="59">
        <v>0.82499999999999996</v>
      </c>
    </row>
    <row r="17926" spans="1:8" x14ac:dyDescent="0.25">
      <c r="A17926" s="56">
        <v>47146</v>
      </c>
      <c r="H17926" s="59">
        <v>0.82499999999999996</v>
      </c>
    </row>
    <row r="17927" spans="1:8" x14ac:dyDescent="0.25">
      <c r="A17927" s="56">
        <v>47147</v>
      </c>
      <c r="H17927" s="59">
        <v>0.82499999999999996</v>
      </c>
    </row>
    <row r="17928" spans="1:8" x14ac:dyDescent="0.25">
      <c r="A17928" s="56">
        <v>47148</v>
      </c>
      <c r="H17928" s="59">
        <v>0.82499999999999996</v>
      </c>
    </row>
    <row r="17929" spans="1:8" x14ac:dyDescent="0.25">
      <c r="A17929" s="56">
        <v>47149</v>
      </c>
      <c r="H17929" s="59">
        <v>0.82499999999999996</v>
      </c>
    </row>
    <row r="17930" spans="1:8" x14ac:dyDescent="0.25">
      <c r="A17930" s="56">
        <v>47150</v>
      </c>
      <c r="H17930" s="59">
        <v>0.82499999999999996</v>
      </c>
    </row>
    <row r="17931" spans="1:8" x14ac:dyDescent="0.25">
      <c r="A17931" s="56">
        <v>47151</v>
      </c>
      <c r="H17931" s="59">
        <v>0.82499999999999996</v>
      </c>
    </row>
    <row r="17932" spans="1:8" x14ac:dyDescent="0.25">
      <c r="A17932" s="56">
        <v>47152</v>
      </c>
      <c r="H17932" s="59">
        <v>0.82499999999999996</v>
      </c>
    </row>
    <row r="17933" spans="1:8" x14ac:dyDescent="0.25">
      <c r="A17933" s="56">
        <v>47153</v>
      </c>
      <c r="H17933" s="59">
        <v>0.82499999999999996</v>
      </c>
    </row>
    <row r="17934" spans="1:8" x14ac:dyDescent="0.25">
      <c r="A17934" s="56">
        <v>47154</v>
      </c>
      <c r="H17934" s="59">
        <v>0.82499999999999996</v>
      </c>
    </row>
    <row r="17935" spans="1:8" x14ac:dyDescent="0.25">
      <c r="A17935" s="56">
        <v>47155</v>
      </c>
      <c r="H17935" s="59">
        <v>0.82499999999999996</v>
      </c>
    </row>
    <row r="17936" spans="1:8" x14ac:dyDescent="0.25">
      <c r="A17936" s="56">
        <v>47156</v>
      </c>
      <c r="H17936" s="59">
        <v>0.82499999999999996</v>
      </c>
    </row>
    <row r="17937" spans="1:8" x14ac:dyDescent="0.25">
      <c r="A17937" s="56">
        <v>47157</v>
      </c>
      <c r="H17937" s="59">
        <v>0.82499999999999996</v>
      </c>
    </row>
    <row r="17938" spans="1:8" x14ac:dyDescent="0.25">
      <c r="A17938" s="56">
        <v>47158</v>
      </c>
      <c r="H17938" s="59">
        <v>0.82499999999999996</v>
      </c>
    </row>
    <row r="17939" spans="1:8" x14ac:dyDescent="0.25">
      <c r="A17939" s="56">
        <v>47159</v>
      </c>
      <c r="H17939" s="59">
        <v>0.82499999999999996</v>
      </c>
    </row>
    <row r="17940" spans="1:8" x14ac:dyDescent="0.25">
      <c r="A17940" s="56">
        <v>47160</v>
      </c>
      <c r="H17940" s="59">
        <v>0.82499999999999996</v>
      </c>
    </row>
    <row r="17941" spans="1:8" x14ac:dyDescent="0.25">
      <c r="A17941" s="56">
        <v>47161</v>
      </c>
      <c r="H17941" s="59">
        <v>0.82499999999999996</v>
      </c>
    </row>
    <row r="17942" spans="1:8" x14ac:dyDescent="0.25">
      <c r="A17942" s="56">
        <v>47162</v>
      </c>
      <c r="H17942" s="59">
        <v>0.82499999999999996</v>
      </c>
    </row>
    <row r="17943" spans="1:8" x14ac:dyDescent="0.25">
      <c r="A17943" s="56">
        <v>47163</v>
      </c>
      <c r="H17943" s="59">
        <v>0.82499999999999996</v>
      </c>
    </row>
    <row r="17944" spans="1:8" x14ac:dyDescent="0.25">
      <c r="A17944" s="56">
        <v>47164</v>
      </c>
      <c r="H17944" s="59">
        <v>0.82499999999999996</v>
      </c>
    </row>
    <row r="17945" spans="1:8" x14ac:dyDescent="0.25">
      <c r="A17945" s="56">
        <v>47165</v>
      </c>
      <c r="H17945" s="59">
        <v>0.82499999999999996</v>
      </c>
    </row>
    <row r="17946" spans="1:8" x14ac:dyDescent="0.25">
      <c r="A17946" s="56">
        <v>47166</v>
      </c>
      <c r="H17946" s="59">
        <v>0.82499999999999996</v>
      </c>
    </row>
    <row r="17947" spans="1:8" x14ac:dyDescent="0.25">
      <c r="A17947" s="56">
        <v>47167</v>
      </c>
      <c r="H17947" s="59">
        <v>0.82499999999999996</v>
      </c>
    </row>
    <row r="17948" spans="1:8" x14ac:dyDescent="0.25">
      <c r="A17948" s="56">
        <v>47168</v>
      </c>
      <c r="H17948" s="59">
        <v>0.82499999999999996</v>
      </c>
    </row>
    <row r="17949" spans="1:8" x14ac:dyDescent="0.25">
      <c r="A17949" s="56">
        <v>47169</v>
      </c>
      <c r="H17949" s="59">
        <v>0.82499999999999996</v>
      </c>
    </row>
    <row r="17950" spans="1:8" x14ac:dyDescent="0.25">
      <c r="A17950" s="56">
        <v>47170</v>
      </c>
      <c r="H17950" s="59">
        <v>0.82499999999999996</v>
      </c>
    </row>
    <row r="17951" spans="1:8" x14ac:dyDescent="0.25">
      <c r="A17951" s="56">
        <v>47171</v>
      </c>
      <c r="H17951" s="59">
        <v>0.82499999999999996</v>
      </c>
    </row>
    <row r="17952" spans="1:8" x14ac:dyDescent="0.25">
      <c r="A17952" s="56">
        <v>47172</v>
      </c>
      <c r="H17952" s="59">
        <v>0.82499999999999996</v>
      </c>
    </row>
    <row r="17953" spans="1:8" x14ac:dyDescent="0.25">
      <c r="A17953" s="56">
        <v>47173</v>
      </c>
      <c r="H17953" s="59">
        <v>0.82499999999999996</v>
      </c>
    </row>
    <row r="17954" spans="1:8" x14ac:dyDescent="0.25">
      <c r="A17954" s="56">
        <v>47174</v>
      </c>
      <c r="H17954" s="59">
        <v>0.82499999999999996</v>
      </c>
    </row>
    <row r="17955" spans="1:8" x14ac:dyDescent="0.25">
      <c r="A17955" s="56">
        <v>47175</v>
      </c>
      <c r="H17955" s="59">
        <v>0.82499999999999996</v>
      </c>
    </row>
    <row r="17956" spans="1:8" x14ac:dyDescent="0.25">
      <c r="A17956" s="56">
        <v>47176</v>
      </c>
      <c r="H17956" s="59">
        <v>0.82499999999999996</v>
      </c>
    </row>
    <row r="17957" spans="1:8" x14ac:dyDescent="0.25">
      <c r="A17957" s="56">
        <v>47177</v>
      </c>
      <c r="H17957" s="59">
        <v>0.82499999999999996</v>
      </c>
    </row>
    <row r="17958" spans="1:8" x14ac:dyDescent="0.25">
      <c r="A17958" s="56">
        <v>47178</v>
      </c>
      <c r="H17958" s="59">
        <v>0.82499999999999996</v>
      </c>
    </row>
    <row r="17959" spans="1:8" x14ac:dyDescent="0.25">
      <c r="A17959" s="56">
        <v>47179</v>
      </c>
      <c r="H17959" s="59">
        <v>0.82499999999999996</v>
      </c>
    </row>
    <row r="17960" spans="1:8" x14ac:dyDescent="0.25">
      <c r="A17960" s="56">
        <v>47180</v>
      </c>
      <c r="H17960" s="59">
        <v>0.82499999999999996</v>
      </c>
    </row>
    <row r="17961" spans="1:8" x14ac:dyDescent="0.25">
      <c r="A17961" s="56">
        <v>47181</v>
      </c>
      <c r="H17961" s="59">
        <v>0.82499999999999996</v>
      </c>
    </row>
    <row r="17962" spans="1:8" x14ac:dyDescent="0.25">
      <c r="A17962" s="56">
        <v>47182</v>
      </c>
      <c r="H17962" s="59">
        <v>0.82499999999999996</v>
      </c>
    </row>
    <row r="17963" spans="1:8" x14ac:dyDescent="0.25">
      <c r="A17963" s="56">
        <v>47183</v>
      </c>
      <c r="H17963" s="59">
        <v>0.82499999999999996</v>
      </c>
    </row>
    <row r="17964" spans="1:8" x14ac:dyDescent="0.25">
      <c r="A17964" s="56">
        <v>47184</v>
      </c>
      <c r="H17964" s="59">
        <v>0.82499999999999996</v>
      </c>
    </row>
    <row r="17965" spans="1:8" x14ac:dyDescent="0.25">
      <c r="A17965" s="56">
        <v>47185</v>
      </c>
      <c r="H17965" s="59">
        <v>0.82499999999999996</v>
      </c>
    </row>
    <row r="17966" spans="1:8" x14ac:dyDescent="0.25">
      <c r="A17966" s="56">
        <v>47186</v>
      </c>
      <c r="H17966" s="59">
        <v>0.82499999999999996</v>
      </c>
    </row>
    <row r="17967" spans="1:8" x14ac:dyDescent="0.25">
      <c r="A17967" s="56">
        <v>47187</v>
      </c>
      <c r="H17967" s="59">
        <v>0.82499999999999996</v>
      </c>
    </row>
    <row r="17968" spans="1:8" x14ac:dyDescent="0.25">
      <c r="A17968" s="56">
        <v>47188</v>
      </c>
      <c r="H17968" s="59">
        <v>0.82499999999999996</v>
      </c>
    </row>
    <row r="17969" spans="1:8" x14ac:dyDescent="0.25">
      <c r="A17969" s="56">
        <v>47189</v>
      </c>
      <c r="H17969" s="59">
        <v>0.82499999999999996</v>
      </c>
    </row>
    <row r="17970" spans="1:8" x14ac:dyDescent="0.25">
      <c r="A17970" s="56">
        <v>47190</v>
      </c>
      <c r="H17970" s="59">
        <v>0.82499999999999996</v>
      </c>
    </row>
    <row r="17971" spans="1:8" x14ac:dyDescent="0.25">
      <c r="A17971" s="56">
        <v>47191</v>
      </c>
      <c r="H17971" s="59">
        <v>0.82499999999999996</v>
      </c>
    </row>
    <row r="17972" spans="1:8" x14ac:dyDescent="0.25">
      <c r="A17972" s="56">
        <v>47192</v>
      </c>
      <c r="H17972" s="59">
        <v>0.82499999999999996</v>
      </c>
    </row>
    <row r="17973" spans="1:8" x14ac:dyDescent="0.25">
      <c r="A17973" s="56">
        <v>47193</v>
      </c>
      <c r="H17973" s="59">
        <v>0.82499999999999996</v>
      </c>
    </row>
    <row r="17974" spans="1:8" x14ac:dyDescent="0.25">
      <c r="A17974" s="56">
        <v>47194</v>
      </c>
      <c r="H17974" s="59">
        <v>0.82499999999999996</v>
      </c>
    </row>
    <row r="17975" spans="1:8" x14ac:dyDescent="0.25">
      <c r="A17975" s="56">
        <v>47195</v>
      </c>
      <c r="H17975" s="59">
        <v>0.82499999999999996</v>
      </c>
    </row>
    <row r="17976" spans="1:8" x14ac:dyDescent="0.25">
      <c r="A17976" s="56">
        <v>47196</v>
      </c>
      <c r="H17976" s="59">
        <v>0.82499999999999996</v>
      </c>
    </row>
    <row r="17977" spans="1:8" x14ac:dyDescent="0.25">
      <c r="A17977" s="56">
        <v>47197</v>
      </c>
      <c r="H17977" s="59">
        <v>0.82499999999999996</v>
      </c>
    </row>
    <row r="17978" spans="1:8" x14ac:dyDescent="0.25">
      <c r="A17978" s="56">
        <v>47198</v>
      </c>
      <c r="H17978" s="59">
        <v>0.82499999999999996</v>
      </c>
    </row>
    <row r="17979" spans="1:8" x14ac:dyDescent="0.25">
      <c r="A17979" s="56">
        <v>47199</v>
      </c>
      <c r="H17979" s="59">
        <v>0.82499999999999996</v>
      </c>
    </row>
    <row r="17980" spans="1:8" x14ac:dyDescent="0.25">
      <c r="A17980" s="56">
        <v>47200</v>
      </c>
      <c r="H17980" s="59">
        <v>0.82499999999999996</v>
      </c>
    </row>
    <row r="17981" spans="1:8" x14ac:dyDescent="0.25">
      <c r="A17981" s="56">
        <v>47201</v>
      </c>
      <c r="H17981" s="59">
        <v>0.82499999999999996</v>
      </c>
    </row>
    <row r="17982" spans="1:8" x14ac:dyDescent="0.25">
      <c r="A17982" s="56">
        <v>47202</v>
      </c>
      <c r="H17982" s="59">
        <v>0.82499999999999996</v>
      </c>
    </row>
    <row r="17983" spans="1:8" x14ac:dyDescent="0.25">
      <c r="A17983" s="56">
        <v>47203</v>
      </c>
      <c r="H17983" s="59">
        <v>0.82499999999999996</v>
      </c>
    </row>
    <row r="17984" spans="1:8" x14ac:dyDescent="0.25">
      <c r="A17984" s="56">
        <v>47204</v>
      </c>
      <c r="H17984" s="59">
        <v>0.82499999999999996</v>
      </c>
    </row>
    <row r="17985" spans="1:8" x14ac:dyDescent="0.25">
      <c r="A17985" s="56">
        <v>47205</v>
      </c>
      <c r="H17985" s="59">
        <v>0.82499999999999996</v>
      </c>
    </row>
    <row r="17986" spans="1:8" x14ac:dyDescent="0.25">
      <c r="A17986" s="56">
        <v>47206</v>
      </c>
      <c r="H17986" s="59">
        <v>0.82499999999999996</v>
      </c>
    </row>
    <row r="17987" spans="1:8" x14ac:dyDescent="0.25">
      <c r="A17987" s="56">
        <v>47207</v>
      </c>
      <c r="H17987" s="59">
        <v>0.82499999999999996</v>
      </c>
    </row>
    <row r="17988" spans="1:8" x14ac:dyDescent="0.25">
      <c r="A17988" s="56">
        <v>47208</v>
      </c>
      <c r="H17988" s="59">
        <v>0.82499999999999996</v>
      </c>
    </row>
    <row r="17989" spans="1:8" x14ac:dyDescent="0.25">
      <c r="A17989" s="56">
        <v>47209</v>
      </c>
      <c r="H17989" s="59">
        <v>0.82499999999999996</v>
      </c>
    </row>
    <row r="17990" spans="1:8" x14ac:dyDescent="0.25">
      <c r="A17990" s="56">
        <v>47210</v>
      </c>
      <c r="H17990" s="59">
        <v>0.82499999999999996</v>
      </c>
    </row>
    <row r="17991" spans="1:8" x14ac:dyDescent="0.25">
      <c r="A17991" s="56">
        <v>47211</v>
      </c>
      <c r="H17991" s="59">
        <v>0.82499999999999996</v>
      </c>
    </row>
    <row r="17992" spans="1:8" x14ac:dyDescent="0.25">
      <c r="A17992" s="56">
        <v>47212</v>
      </c>
      <c r="H17992" s="59">
        <v>0.82499999999999996</v>
      </c>
    </row>
    <row r="17993" spans="1:8" x14ac:dyDescent="0.25">
      <c r="A17993" s="56">
        <v>47213</v>
      </c>
      <c r="H17993" s="59">
        <v>0.82499999999999996</v>
      </c>
    </row>
    <row r="17994" spans="1:8" x14ac:dyDescent="0.25">
      <c r="A17994" s="56">
        <v>47214</v>
      </c>
      <c r="H17994" s="59">
        <v>0.82499999999999996</v>
      </c>
    </row>
    <row r="17995" spans="1:8" x14ac:dyDescent="0.25">
      <c r="A17995" s="56">
        <v>47215</v>
      </c>
      <c r="H17995" s="59">
        <v>0.82499999999999996</v>
      </c>
    </row>
    <row r="17996" spans="1:8" x14ac:dyDescent="0.25">
      <c r="A17996" s="56">
        <v>47216</v>
      </c>
      <c r="H17996" s="59">
        <v>0.82499999999999996</v>
      </c>
    </row>
    <row r="17997" spans="1:8" x14ac:dyDescent="0.25">
      <c r="A17997" s="56">
        <v>47217</v>
      </c>
      <c r="H17997" s="59">
        <v>0.82499999999999996</v>
      </c>
    </row>
    <row r="17998" spans="1:8" x14ac:dyDescent="0.25">
      <c r="A17998" s="56">
        <v>47218</v>
      </c>
      <c r="H17998" s="59">
        <v>0.82499999999999996</v>
      </c>
    </row>
    <row r="17999" spans="1:8" x14ac:dyDescent="0.25">
      <c r="A17999" s="56">
        <v>47219</v>
      </c>
      <c r="H17999" s="59">
        <v>0.82499999999999996</v>
      </c>
    </row>
    <row r="18000" spans="1:8" x14ac:dyDescent="0.25">
      <c r="A18000" s="56">
        <v>47220</v>
      </c>
      <c r="H18000" s="59">
        <v>0.82499999999999996</v>
      </c>
    </row>
    <row r="18001" spans="1:8" x14ac:dyDescent="0.25">
      <c r="A18001" s="56">
        <v>47221</v>
      </c>
      <c r="H18001" s="59">
        <v>0.82499999999999996</v>
      </c>
    </row>
    <row r="18002" spans="1:8" x14ac:dyDescent="0.25">
      <c r="A18002" s="56">
        <v>47222</v>
      </c>
      <c r="H18002" s="59">
        <v>0.82499999999999996</v>
      </c>
    </row>
    <row r="18003" spans="1:8" x14ac:dyDescent="0.25">
      <c r="A18003" s="56">
        <v>47223</v>
      </c>
      <c r="H18003" s="59">
        <v>0.82499999999999996</v>
      </c>
    </row>
    <row r="18004" spans="1:8" x14ac:dyDescent="0.25">
      <c r="A18004" s="56">
        <v>47224</v>
      </c>
      <c r="H18004" s="59">
        <v>0.82499999999999996</v>
      </c>
    </row>
    <row r="18005" spans="1:8" x14ac:dyDescent="0.25">
      <c r="A18005" s="56">
        <v>47225</v>
      </c>
      <c r="H18005" s="59">
        <v>0.82499999999999996</v>
      </c>
    </row>
    <row r="18006" spans="1:8" x14ac:dyDescent="0.25">
      <c r="A18006" s="56">
        <v>47226</v>
      </c>
      <c r="H18006" s="59">
        <v>0.82499999999999996</v>
      </c>
    </row>
    <row r="18007" spans="1:8" x14ac:dyDescent="0.25">
      <c r="A18007" s="56">
        <v>47227</v>
      </c>
      <c r="H18007" s="59">
        <v>0.82499999999999996</v>
      </c>
    </row>
    <row r="18008" spans="1:8" x14ac:dyDescent="0.25">
      <c r="A18008" s="56">
        <v>47228</v>
      </c>
      <c r="H18008" s="59">
        <v>0.82499999999999996</v>
      </c>
    </row>
    <row r="18009" spans="1:8" x14ac:dyDescent="0.25">
      <c r="A18009" s="56">
        <v>47229</v>
      </c>
      <c r="H18009" s="59">
        <v>0.82499999999999996</v>
      </c>
    </row>
    <row r="18010" spans="1:8" x14ac:dyDescent="0.25">
      <c r="A18010" s="56">
        <v>47230</v>
      </c>
      <c r="H18010" s="59">
        <v>0.82499999999999996</v>
      </c>
    </row>
    <row r="18011" spans="1:8" x14ac:dyDescent="0.25">
      <c r="A18011" s="56">
        <v>47231</v>
      </c>
      <c r="H18011" s="59">
        <v>0.82499999999999996</v>
      </c>
    </row>
    <row r="18012" spans="1:8" x14ac:dyDescent="0.25">
      <c r="A18012" s="56">
        <v>47232</v>
      </c>
      <c r="H18012" s="59">
        <v>0.82499999999999996</v>
      </c>
    </row>
    <row r="18013" spans="1:8" x14ac:dyDescent="0.25">
      <c r="A18013" s="56">
        <v>47233</v>
      </c>
      <c r="H18013" s="59">
        <v>0.82499999999999996</v>
      </c>
    </row>
    <row r="18014" spans="1:8" x14ac:dyDescent="0.25">
      <c r="A18014" s="56">
        <v>47234</v>
      </c>
      <c r="H18014" s="59">
        <v>0.82499999999999996</v>
      </c>
    </row>
    <row r="18015" spans="1:8" x14ac:dyDescent="0.25">
      <c r="A18015" s="56">
        <v>47235</v>
      </c>
      <c r="H18015" s="59">
        <v>0.82499999999999996</v>
      </c>
    </row>
    <row r="18016" spans="1:8" x14ac:dyDescent="0.25">
      <c r="A18016" s="56">
        <v>47236</v>
      </c>
      <c r="H18016" s="59">
        <v>0.82499999999999996</v>
      </c>
    </row>
    <row r="18017" spans="1:8" x14ac:dyDescent="0.25">
      <c r="A18017" s="56">
        <v>47237</v>
      </c>
      <c r="H18017" s="59">
        <v>0.82499999999999996</v>
      </c>
    </row>
    <row r="18018" spans="1:8" x14ac:dyDescent="0.25">
      <c r="A18018" s="56">
        <v>47238</v>
      </c>
      <c r="H18018" s="59">
        <v>0.82499999999999996</v>
      </c>
    </row>
    <row r="18019" spans="1:8" x14ac:dyDescent="0.25">
      <c r="A18019" s="56">
        <v>47239</v>
      </c>
      <c r="H18019" s="59">
        <v>0.82499999999999996</v>
      </c>
    </row>
    <row r="18020" spans="1:8" x14ac:dyDescent="0.25">
      <c r="A18020" s="56">
        <v>47240</v>
      </c>
      <c r="H18020" s="59">
        <v>0.82499999999999996</v>
      </c>
    </row>
    <row r="18021" spans="1:8" x14ac:dyDescent="0.25">
      <c r="A18021" s="56">
        <v>47241</v>
      </c>
      <c r="H18021" s="59">
        <v>0.82499999999999996</v>
      </c>
    </row>
    <row r="18022" spans="1:8" x14ac:dyDescent="0.25">
      <c r="A18022" s="56">
        <v>47242</v>
      </c>
      <c r="H18022" s="59">
        <v>0.82499999999999996</v>
      </c>
    </row>
    <row r="18023" spans="1:8" x14ac:dyDescent="0.25">
      <c r="A18023" s="56">
        <v>47243</v>
      </c>
      <c r="H18023" s="59">
        <v>0.82499999999999996</v>
      </c>
    </row>
    <row r="18024" spans="1:8" x14ac:dyDescent="0.25">
      <c r="A18024" s="56">
        <v>47244</v>
      </c>
      <c r="H18024" s="59">
        <v>0.82499999999999996</v>
      </c>
    </row>
    <row r="18025" spans="1:8" x14ac:dyDescent="0.25">
      <c r="A18025" s="56">
        <v>47245</v>
      </c>
      <c r="H18025" s="59">
        <v>0.82499999999999996</v>
      </c>
    </row>
    <row r="18026" spans="1:8" x14ac:dyDescent="0.25">
      <c r="A18026" s="56">
        <v>47246</v>
      </c>
      <c r="H18026" s="59">
        <v>0.82499999999999996</v>
      </c>
    </row>
    <row r="18027" spans="1:8" x14ac:dyDescent="0.25">
      <c r="A18027" s="56">
        <v>47247</v>
      </c>
      <c r="H18027" s="59">
        <v>0.82499999999999996</v>
      </c>
    </row>
    <row r="18028" spans="1:8" x14ac:dyDescent="0.25">
      <c r="A18028" s="56">
        <v>47248</v>
      </c>
      <c r="H18028" s="59">
        <v>0.82499999999999996</v>
      </c>
    </row>
    <row r="18029" spans="1:8" x14ac:dyDescent="0.25">
      <c r="A18029" s="56">
        <v>47249</v>
      </c>
      <c r="H18029" s="59">
        <v>0.82499999999999996</v>
      </c>
    </row>
    <row r="18030" spans="1:8" x14ac:dyDescent="0.25">
      <c r="A18030" s="56">
        <v>47250</v>
      </c>
      <c r="H18030" s="59">
        <v>0.82499999999999996</v>
      </c>
    </row>
    <row r="18031" spans="1:8" x14ac:dyDescent="0.25">
      <c r="A18031" s="56">
        <v>47251</v>
      </c>
      <c r="H18031" s="59">
        <v>0.82499999999999996</v>
      </c>
    </row>
    <row r="18032" spans="1:8" x14ac:dyDescent="0.25">
      <c r="A18032" s="56">
        <v>47252</v>
      </c>
      <c r="H18032" s="59">
        <v>0.82499999999999996</v>
      </c>
    </row>
    <row r="18033" spans="1:8" x14ac:dyDescent="0.25">
      <c r="A18033" s="56">
        <v>47253</v>
      </c>
      <c r="H18033" s="59">
        <v>0.82499999999999996</v>
      </c>
    </row>
    <row r="18034" spans="1:8" x14ac:dyDescent="0.25">
      <c r="A18034" s="56">
        <v>47254</v>
      </c>
      <c r="H18034" s="59">
        <v>0.82499999999999996</v>
      </c>
    </row>
    <row r="18035" spans="1:8" x14ac:dyDescent="0.25">
      <c r="A18035" s="56">
        <v>47255</v>
      </c>
      <c r="H18035" s="59">
        <v>0.82499999999999996</v>
      </c>
    </row>
    <row r="18036" spans="1:8" x14ac:dyDescent="0.25">
      <c r="A18036" s="56">
        <v>47256</v>
      </c>
      <c r="H18036" s="59">
        <v>0.82499999999999996</v>
      </c>
    </row>
    <row r="18037" spans="1:8" x14ac:dyDescent="0.25">
      <c r="A18037" s="56">
        <v>47257</v>
      </c>
      <c r="H18037" s="59">
        <v>0.82499999999999996</v>
      </c>
    </row>
    <row r="18038" spans="1:8" x14ac:dyDescent="0.25">
      <c r="A18038" s="56">
        <v>47258</v>
      </c>
      <c r="H18038" s="59">
        <v>0.82499999999999996</v>
      </c>
    </row>
    <row r="18039" spans="1:8" x14ac:dyDescent="0.25">
      <c r="A18039" s="56">
        <v>47259</v>
      </c>
      <c r="H18039" s="59">
        <v>0.82499999999999996</v>
      </c>
    </row>
    <row r="18040" spans="1:8" x14ac:dyDescent="0.25">
      <c r="A18040" s="56">
        <v>47260</v>
      </c>
      <c r="H18040" s="59">
        <v>0.82499999999999996</v>
      </c>
    </row>
    <row r="18041" spans="1:8" x14ac:dyDescent="0.25">
      <c r="A18041" s="56">
        <v>47261</v>
      </c>
      <c r="H18041" s="59">
        <v>0.82499999999999996</v>
      </c>
    </row>
    <row r="18042" spans="1:8" x14ac:dyDescent="0.25">
      <c r="A18042" s="56">
        <v>47262</v>
      </c>
      <c r="H18042" s="59">
        <v>0.82499999999999996</v>
      </c>
    </row>
    <row r="18043" spans="1:8" x14ac:dyDescent="0.25">
      <c r="A18043" s="56">
        <v>47263</v>
      </c>
      <c r="H18043" s="59">
        <v>0.82499999999999996</v>
      </c>
    </row>
    <row r="18044" spans="1:8" x14ac:dyDescent="0.25">
      <c r="A18044" s="56">
        <v>47264</v>
      </c>
      <c r="H18044" s="59">
        <v>0.82499999999999996</v>
      </c>
    </row>
    <row r="18045" spans="1:8" x14ac:dyDescent="0.25">
      <c r="A18045" s="56">
        <v>47265</v>
      </c>
      <c r="H18045" s="59">
        <v>0.82499999999999996</v>
      </c>
    </row>
    <row r="18046" spans="1:8" x14ac:dyDescent="0.25">
      <c r="A18046" s="56">
        <v>47266</v>
      </c>
      <c r="H18046" s="59">
        <v>0.82499999999999996</v>
      </c>
    </row>
    <row r="18047" spans="1:8" x14ac:dyDescent="0.25">
      <c r="A18047" s="56">
        <v>47267</v>
      </c>
      <c r="H18047" s="59">
        <v>0.82499999999999996</v>
      </c>
    </row>
    <row r="18048" spans="1:8" x14ac:dyDescent="0.25">
      <c r="A18048" s="56">
        <v>47268</v>
      </c>
      <c r="H18048" s="59">
        <v>0.82499999999999996</v>
      </c>
    </row>
    <row r="18049" spans="1:8" x14ac:dyDescent="0.25">
      <c r="A18049" s="56">
        <v>47269</v>
      </c>
      <c r="H18049" s="59">
        <v>0.82499999999999996</v>
      </c>
    </row>
    <row r="18050" spans="1:8" x14ac:dyDescent="0.25">
      <c r="A18050" s="56">
        <v>47270</v>
      </c>
      <c r="H18050" s="59">
        <v>0.82499999999999996</v>
      </c>
    </row>
    <row r="18051" spans="1:8" x14ac:dyDescent="0.25">
      <c r="A18051" s="56">
        <v>47271</v>
      </c>
      <c r="H18051" s="59">
        <v>0.82499999999999996</v>
      </c>
    </row>
    <row r="18052" spans="1:8" x14ac:dyDescent="0.25">
      <c r="A18052" s="56">
        <v>47272</v>
      </c>
      <c r="H18052" s="59">
        <v>0.82499999999999996</v>
      </c>
    </row>
    <row r="18053" spans="1:8" x14ac:dyDescent="0.25">
      <c r="A18053" s="56">
        <v>47273</v>
      </c>
      <c r="H18053" s="59">
        <v>0.82499999999999996</v>
      </c>
    </row>
    <row r="18054" spans="1:8" x14ac:dyDescent="0.25">
      <c r="A18054" s="56">
        <v>47274</v>
      </c>
      <c r="H18054" s="59">
        <v>0.82499999999999996</v>
      </c>
    </row>
    <row r="18055" spans="1:8" x14ac:dyDescent="0.25">
      <c r="A18055" s="56">
        <v>47275</v>
      </c>
      <c r="H18055" s="59">
        <v>0.82499999999999996</v>
      </c>
    </row>
    <row r="18056" spans="1:8" x14ac:dyDescent="0.25">
      <c r="A18056" s="56">
        <v>47276</v>
      </c>
      <c r="H18056" s="59">
        <v>0.82499999999999996</v>
      </c>
    </row>
    <row r="18057" spans="1:8" x14ac:dyDescent="0.25">
      <c r="A18057" s="56">
        <v>47277</v>
      </c>
      <c r="H18057" s="59">
        <v>0.82499999999999996</v>
      </c>
    </row>
    <row r="18058" spans="1:8" x14ac:dyDescent="0.25">
      <c r="A18058" s="56">
        <v>47278</v>
      </c>
      <c r="H18058" s="59">
        <v>0.82499999999999996</v>
      </c>
    </row>
    <row r="18059" spans="1:8" x14ac:dyDescent="0.25">
      <c r="A18059" s="56">
        <v>47279</v>
      </c>
      <c r="H18059" s="59">
        <v>0.82499999999999996</v>
      </c>
    </row>
    <row r="18060" spans="1:8" x14ac:dyDescent="0.25">
      <c r="A18060" s="56">
        <v>47280</v>
      </c>
      <c r="H18060" s="59">
        <v>0.82499999999999996</v>
      </c>
    </row>
    <row r="18061" spans="1:8" x14ac:dyDescent="0.25">
      <c r="A18061" s="56">
        <v>47281</v>
      </c>
      <c r="H18061" s="59">
        <v>0.82499999999999996</v>
      </c>
    </row>
    <row r="18062" spans="1:8" x14ac:dyDescent="0.25">
      <c r="A18062" s="56">
        <v>47282</v>
      </c>
      <c r="H18062" s="59">
        <v>0.82499999999999996</v>
      </c>
    </row>
    <row r="18063" spans="1:8" x14ac:dyDescent="0.25">
      <c r="A18063" s="56">
        <v>47283</v>
      </c>
      <c r="H18063" s="59">
        <v>0.82499999999999996</v>
      </c>
    </row>
    <row r="18064" spans="1:8" x14ac:dyDescent="0.25">
      <c r="A18064" s="56">
        <v>47284</v>
      </c>
      <c r="H18064" s="59">
        <v>0.82499999999999996</v>
      </c>
    </row>
    <row r="18065" spans="1:8" x14ac:dyDescent="0.25">
      <c r="A18065" s="56">
        <v>47285</v>
      </c>
      <c r="H18065" s="59">
        <v>0.82499999999999996</v>
      </c>
    </row>
    <row r="18066" spans="1:8" x14ac:dyDescent="0.25">
      <c r="A18066" s="56">
        <v>47286</v>
      </c>
      <c r="H18066" s="59">
        <v>0.82499999999999996</v>
      </c>
    </row>
    <row r="18067" spans="1:8" x14ac:dyDescent="0.25">
      <c r="A18067" s="56">
        <v>47287</v>
      </c>
      <c r="H18067" s="59">
        <v>0.82499999999999996</v>
      </c>
    </row>
    <row r="18068" spans="1:8" x14ac:dyDescent="0.25">
      <c r="A18068" s="56">
        <v>47288</v>
      </c>
      <c r="H18068" s="59">
        <v>0.82499999999999996</v>
      </c>
    </row>
    <row r="18069" spans="1:8" x14ac:dyDescent="0.25">
      <c r="A18069" s="56">
        <v>47289</v>
      </c>
      <c r="H18069" s="59">
        <v>0.82499999999999996</v>
      </c>
    </row>
    <row r="18070" spans="1:8" x14ac:dyDescent="0.25">
      <c r="A18070" s="56">
        <v>47290</v>
      </c>
      <c r="H18070" s="59">
        <v>0.82499999999999996</v>
      </c>
    </row>
    <row r="18071" spans="1:8" x14ac:dyDescent="0.25">
      <c r="A18071" s="56">
        <v>47291</v>
      </c>
      <c r="H18071" s="59">
        <v>0.82499999999999996</v>
      </c>
    </row>
    <row r="18072" spans="1:8" x14ac:dyDescent="0.25">
      <c r="A18072" s="56">
        <v>47292</v>
      </c>
      <c r="H18072" s="59">
        <v>0.82499999999999996</v>
      </c>
    </row>
    <row r="18073" spans="1:8" x14ac:dyDescent="0.25">
      <c r="A18073" s="56">
        <v>47293</v>
      </c>
      <c r="H18073" s="59">
        <v>0.82499999999999996</v>
      </c>
    </row>
    <row r="18074" spans="1:8" x14ac:dyDescent="0.25">
      <c r="A18074" s="56">
        <v>47294</v>
      </c>
      <c r="H18074" s="59">
        <v>0.82499999999999996</v>
      </c>
    </row>
    <row r="18075" spans="1:8" x14ac:dyDescent="0.25">
      <c r="A18075" s="56">
        <v>47295</v>
      </c>
      <c r="H18075" s="59">
        <v>0.82499999999999996</v>
      </c>
    </row>
    <row r="18076" spans="1:8" x14ac:dyDescent="0.25">
      <c r="A18076" s="56">
        <v>47296</v>
      </c>
      <c r="H18076" s="59">
        <v>0.82499999999999996</v>
      </c>
    </row>
    <row r="18077" spans="1:8" x14ac:dyDescent="0.25">
      <c r="A18077" s="56">
        <v>47297</v>
      </c>
      <c r="H18077" s="59">
        <v>0.82499999999999996</v>
      </c>
    </row>
    <row r="18078" spans="1:8" x14ac:dyDescent="0.25">
      <c r="A18078" s="56">
        <v>47298</v>
      </c>
      <c r="H18078" s="59">
        <v>0.82499999999999996</v>
      </c>
    </row>
    <row r="18079" spans="1:8" x14ac:dyDescent="0.25">
      <c r="A18079" s="56">
        <v>47299</v>
      </c>
      <c r="H18079" s="59">
        <v>0.82499999999999996</v>
      </c>
    </row>
    <row r="18080" spans="1:8" x14ac:dyDescent="0.25">
      <c r="A18080" s="56">
        <v>47300</v>
      </c>
      <c r="H18080" s="59">
        <v>0.82499999999999996</v>
      </c>
    </row>
    <row r="18081" spans="1:8" x14ac:dyDescent="0.25">
      <c r="A18081" s="56">
        <v>47301</v>
      </c>
      <c r="H18081" s="59">
        <v>0.82499999999999996</v>
      </c>
    </row>
    <row r="18082" spans="1:8" x14ac:dyDescent="0.25">
      <c r="A18082" s="56">
        <v>47302</v>
      </c>
      <c r="H18082" s="59">
        <v>0.82499999999999996</v>
      </c>
    </row>
    <row r="18083" spans="1:8" x14ac:dyDescent="0.25">
      <c r="A18083" s="56">
        <v>47303</v>
      </c>
      <c r="H18083" s="59">
        <v>0.82499999999999996</v>
      </c>
    </row>
    <row r="18084" spans="1:8" x14ac:dyDescent="0.25">
      <c r="A18084" s="56">
        <v>47304</v>
      </c>
      <c r="H18084" s="59">
        <v>0.82499999999999996</v>
      </c>
    </row>
    <row r="18085" spans="1:8" x14ac:dyDescent="0.25">
      <c r="A18085" s="56">
        <v>47305</v>
      </c>
      <c r="H18085" s="59">
        <v>0.82499999999999996</v>
      </c>
    </row>
    <row r="18086" spans="1:8" x14ac:dyDescent="0.25">
      <c r="A18086" s="56">
        <v>47306</v>
      </c>
      <c r="H18086" s="59">
        <v>0.82499999999999996</v>
      </c>
    </row>
    <row r="18087" spans="1:8" x14ac:dyDescent="0.25">
      <c r="A18087" s="56">
        <v>47307</v>
      </c>
      <c r="H18087" s="59">
        <v>0.82499999999999996</v>
      </c>
    </row>
    <row r="18088" spans="1:8" x14ac:dyDescent="0.25">
      <c r="A18088" s="56">
        <v>47308</v>
      </c>
      <c r="H18088" s="59">
        <v>0.82499999999999996</v>
      </c>
    </row>
    <row r="18089" spans="1:8" x14ac:dyDescent="0.25">
      <c r="A18089" s="56">
        <v>47309</v>
      </c>
      <c r="H18089" s="59">
        <v>0.82499999999999996</v>
      </c>
    </row>
    <row r="18090" spans="1:8" x14ac:dyDescent="0.25">
      <c r="A18090" s="56">
        <v>47310</v>
      </c>
      <c r="H18090" s="59">
        <v>0.82499999999999996</v>
      </c>
    </row>
    <row r="18091" spans="1:8" x14ac:dyDescent="0.25">
      <c r="A18091" s="56">
        <v>47311</v>
      </c>
      <c r="H18091" s="59">
        <v>0.82499999999999996</v>
      </c>
    </row>
    <row r="18092" spans="1:8" x14ac:dyDescent="0.25">
      <c r="A18092" s="56">
        <v>47312</v>
      </c>
      <c r="H18092" s="59">
        <v>0.82499999999999996</v>
      </c>
    </row>
    <row r="18093" spans="1:8" x14ac:dyDescent="0.25">
      <c r="A18093" s="56">
        <v>47313</v>
      </c>
      <c r="H18093" s="59">
        <v>0.82499999999999996</v>
      </c>
    </row>
    <row r="18094" spans="1:8" x14ac:dyDescent="0.25">
      <c r="A18094" s="56">
        <v>47314</v>
      </c>
      <c r="H18094" s="59">
        <v>0.82499999999999996</v>
      </c>
    </row>
    <row r="18095" spans="1:8" x14ac:dyDescent="0.25">
      <c r="A18095" s="56">
        <v>47315</v>
      </c>
      <c r="H18095" s="59">
        <v>0.82499999999999996</v>
      </c>
    </row>
    <row r="18096" spans="1:8" x14ac:dyDescent="0.25">
      <c r="A18096" s="56">
        <v>47316</v>
      </c>
      <c r="H18096" s="59">
        <v>0.82499999999999996</v>
      </c>
    </row>
    <row r="18097" spans="1:8" x14ac:dyDescent="0.25">
      <c r="A18097" s="56">
        <v>47317</v>
      </c>
      <c r="H18097" s="59">
        <v>0.82499999999999996</v>
      </c>
    </row>
    <row r="18098" spans="1:8" x14ac:dyDescent="0.25">
      <c r="A18098" s="56">
        <v>47318</v>
      </c>
      <c r="H18098" s="59">
        <v>0.82499999999999996</v>
      </c>
    </row>
    <row r="18099" spans="1:8" x14ac:dyDescent="0.25">
      <c r="A18099" s="56">
        <v>47319</v>
      </c>
      <c r="H18099" s="59">
        <v>0.82499999999999996</v>
      </c>
    </row>
    <row r="18100" spans="1:8" x14ac:dyDescent="0.25">
      <c r="A18100" s="56">
        <v>47320</v>
      </c>
      <c r="H18100" s="59">
        <v>0.82499999999999996</v>
      </c>
    </row>
    <row r="18101" spans="1:8" x14ac:dyDescent="0.25">
      <c r="A18101" s="56">
        <v>47321</v>
      </c>
      <c r="H18101" s="59">
        <v>0.82499999999999996</v>
      </c>
    </row>
    <row r="18102" spans="1:8" x14ac:dyDescent="0.25">
      <c r="A18102" s="56">
        <v>47322</v>
      </c>
      <c r="H18102" s="59">
        <v>0.82499999999999996</v>
      </c>
    </row>
    <row r="18103" spans="1:8" x14ac:dyDescent="0.25">
      <c r="A18103" s="56">
        <v>47323</v>
      </c>
      <c r="H18103" s="59">
        <v>0.82499999999999996</v>
      </c>
    </row>
    <row r="18104" spans="1:8" x14ac:dyDescent="0.25">
      <c r="A18104" s="56">
        <v>47324</v>
      </c>
      <c r="H18104" s="59">
        <v>0.82499999999999996</v>
      </c>
    </row>
    <row r="18105" spans="1:8" x14ac:dyDescent="0.25">
      <c r="A18105" s="56">
        <v>47325</v>
      </c>
      <c r="H18105" s="59">
        <v>0.82499999999999996</v>
      </c>
    </row>
    <row r="18106" spans="1:8" x14ac:dyDescent="0.25">
      <c r="A18106" s="56">
        <v>47326</v>
      </c>
      <c r="H18106" s="59">
        <v>0.82499999999999996</v>
      </c>
    </row>
    <row r="18107" spans="1:8" x14ac:dyDescent="0.25">
      <c r="A18107" s="56">
        <v>47327</v>
      </c>
      <c r="H18107" s="59">
        <v>0.82499999999999996</v>
      </c>
    </row>
    <row r="18108" spans="1:8" x14ac:dyDescent="0.25">
      <c r="A18108" s="56">
        <v>47328</v>
      </c>
      <c r="H18108" s="59">
        <v>0.82499999999999996</v>
      </c>
    </row>
    <row r="18109" spans="1:8" x14ac:dyDescent="0.25">
      <c r="A18109" s="56">
        <v>47329</v>
      </c>
      <c r="H18109" s="59">
        <v>0.82499999999999996</v>
      </c>
    </row>
    <row r="18110" spans="1:8" x14ac:dyDescent="0.25">
      <c r="A18110" s="56">
        <v>47330</v>
      </c>
      <c r="H18110" s="59">
        <v>0.82499999999999996</v>
      </c>
    </row>
    <row r="18111" spans="1:8" x14ac:dyDescent="0.25">
      <c r="A18111" s="56">
        <v>47331</v>
      </c>
      <c r="H18111" s="59">
        <v>0.82499999999999996</v>
      </c>
    </row>
    <row r="18112" spans="1:8" x14ac:dyDescent="0.25">
      <c r="A18112" s="56">
        <v>47332</v>
      </c>
      <c r="H18112" s="59">
        <v>0.82499999999999996</v>
      </c>
    </row>
    <row r="18113" spans="1:8" x14ac:dyDescent="0.25">
      <c r="A18113" s="56">
        <v>47333</v>
      </c>
      <c r="H18113" s="59">
        <v>0.82499999999999996</v>
      </c>
    </row>
    <row r="18114" spans="1:8" x14ac:dyDescent="0.25">
      <c r="A18114" s="56">
        <v>47334</v>
      </c>
      <c r="H18114" s="59">
        <v>0.82499999999999996</v>
      </c>
    </row>
    <row r="18115" spans="1:8" x14ac:dyDescent="0.25">
      <c r="A18115" s="56">
        <v>47335</v>
      </c>
      <c r="H18115" s="59">
        <v>0.82499999999999996</v>
      </c>
    </row>
    <row r="18116" spans="1:8" x14ac:dyDescent="0.25">
      <c r="A18116" s="56">
        <v>47336</v>
      </c>
      <c r="H18116" s="59">
        <v>0.82499999999999996</v>
      </c>
    </row>
    <row r="18117" spans="1:8" x14ac:dyDescent="0.25">
      <c r="A18117" s="56">
        <v>47337</v>
      </c>
      <c r="H18117" s="59">
        <v>0.82499999999999996</v>
      </c>
    </row>
    <row r="18118" spans="1:8" x14ac:dyDescent="0.25">
      <c r="A18118" s="56">
        <v>47338</v>
      </c>
      <c r="H18118" s="59">
        <v>0.82499999999999996</v>
      </c>
    </row>
    <row r="18119" spans="1:8" x14ac:dyDescent="0.25">
      <c r="A18119" s="56">
        <v>47339</v>
      </c>
      <c r="H18119" s="59">
        <v>0.82499999999999996</v>
      </c>
    </row>
    <row r="18120" spans="1:8" x14ac:dyDescent="0.25">
      <c r="A18120" s="56">
        <v>47340</v>
      </c>
      <c r="H18120" s="59">
        <v>0.82499999999999996</v>
      </c>
    </row>
    <row r="18121" spans="1:8" x14ac:dyDescent="0.25">
      <c r="A18121" s="56">
        <v>47341</v>
      </c>
      <c r="H18121" s="59">
        <v>0.82499999999999996</v>
      </c>
    </row>
    <row r="18122" spans="1:8" x14ac:dyDescent="0.25">
      <c r="A18122" s="56">
        <v>47342</v>
      </c>
      <c r="H18122" s="59">
        <v>0.82499999999999996</v>
      </c>
    </row>
    <row r="18123" spans="1:8" x14ac:dyDescent="0.25">
      <c r="A18123" s="56">
        <v>47343</v>
      </c>
      <c r="H18123" s="59">
        <v>0.82499999999999996</v>
      </c>
    </row>
    <row r="18124" spans="1:8" x14ac:dyDescent="0.25">
      <c r="A18124" s="56">
        <v>47344</v>
      </c>
      <c r="H18124" s="59">
        <v>0.82499999999999996</v>
      </c>
    </row>
    <row r="18125" spans="1:8" x14ac:dyDescent="0.25">
      <c r="A18125" s="56">
        <v>47345</v>
      </c>
      <c r="H18125" s="59">
        <v>0.82499999999999996</v>
      </c>
    </row>
    <row r="18126" spans="1:8" x14ac:dyDescent="0.25">
      <c r="A18126" s="56">
        <v>47346</v>
      </c>
      <c r="H18126" s="59">
        <v>0.82499999999999996</v>
      </c>
    </row>
    <row r="18127" spans="1:8" x14ac:dyDescent="0.25">
      <c r="A18127" s="56">
        <v>47347</v>
      </c>
      <c r="H18127" s="59">
        <v>0.82499999999999996</v>
      </c>
    </row>
    <row r="18128" spans="1:8" x14ac:dyDescent="0.25">
      <c r="A18128" s="56">
        <v>47348</v>
      </c>
      <c r="H18128" s="59">
        <v>0.82499999999999996</v>
      </c>
    </row>
    <row r="18129" spans="1:8" x14ac:dyDescent="0.25">
      <c r="A18129" s="56">
        <v>47349</v>
      </c>
      <c r="H18129" s="59">
        <v>0.82499999999999996</v>
      </c>
    </row>
    <row r="18130" spans="1:8" x14ac:dyDescent="0.25">
      <c r="A18130" s="56">
        <v>47350</v>
      </c>
      <c r="H18130" s="59">
        <v>0.82499999999999996</v>
      </c>
    </row>
    <row r="18131" spans="1:8" x14ac:dyDescent="0.25">
      <c r="A18131" s="56">
        <v>47351</v>
      </c>
      <c r="H18131" s="59">
        <v>0.82499999999999996</v>
      </c>
    </row>
    <row r="18132" spans="1:8" x14ac:dyDescent="0.25">
      <c r="A18132" s="56">
        <v>47352</v>
      </c>
      <c r="H18132" s="59">
        <v>0.82499999999999996</v>
      </c>
    </row>
    <row r="18133" spans="1:8" x14ac:dyDescent="0.25">
      <c r="A18133" s="56">
        <v>47353</v>
      </c>
      <c r="H18133" s="59">
        <v>0.82499999999999996</v>
      </c>
    </row>
    <row r="18134" spans="1:8" x14ac:dyDescent="0.25">
      <c r="A18134" s="56">
        <v>47354</v>
      </c>
      <c r="H18134" s="59">
        <v>0.82499999999999996</v>
      </c>
    </row>
    <row r="18135" spans="1:8" x14ac:dyDescent="0.25">
      <c r="A18135" s="56">
        <v>47355</v>
      </c>
      <c r="H18135" s="59">
        <v>0.82499999999999996</v>
      </c>
    </row>
    <row r="18136" spans="1:8" x14ac:dyDescent="0.25">
      <c r="A18136" s="56">
        <v>47356</v>
      </c>
      <c r="H18136" s="59">
        <v>0.82499999999999996</v>
      </c>
    </row>
    <row r="18137" spans="1:8" x14ac:dyDescent="0.25">
      <c r="A18137" s="56">
        <v>47357</v>
      </c>
      <c r="H18137" s="59">
        <v>0.82499999999999996</v>
      </c>
    </row>
    <row r="18138" spans="1:8" x14ac:dyDescent="0.25">
      <c r="A18138" s="56">
        <v>47358</v>
      </c>
      <c r="H18138" s="59">
        <v>0.82499999999999996</v>
      </c>
    </row>
    <row r="18139" spans="1:8" x14ac:dyDescent="0.25">
      <c r="A18139" s="56">
        <v>47359</v>
      </c>
      <c r="H18139" s="59">
        <v>0.82499999999999996</v>
      </c>
    </row>
    <row r="18140" spans="1:8" x14ac:dyDescent="0.25">
      <c r="A18140" s="56">
        <v>47360</v>
      </c>
      <c r="H18140" s="59">
        <v>0.82499999999999996</v>
      </c>
    </row>
    <row r="18141" spans="1:8" x14ac:dyDescent="0.25">
      <c r="A18141" s="56">
        <v>47361</v>
      </c>
      <c r="H18141" s="59">
        <v>0.82499999999999996</v>
      </c>
    </row>
    <row r="18142" spans="1:8" x14ac:dyDescent="0.25">
      <c r="A18142" s="56">
        <v>47362</v>
      </c>
      <c r="H18142" s="59">
        <v>0.82499999999999996</v>
      </c>
    </row>
    <row r="18143" spans="1:8" x14ac:dyDescent="0.25">
      <c r="A18143" s="56">
        <v>47363</v>
      </c>
      <c r="H18143" s="59">
        <v>0.82499999999999996</v>
      </c>
    </row>
    <row r="18144" spans="1:8" x14ac:dyDescent="0.25">
      <c r="A18144" s="56">
        <v>47364</v>
      </c>
      <c r="H18144" s="59">
        <v>0.82499999999999996</v>
      </c>
    </row>
    <row r="18145" spans="1:8" x14ac:dyDescent="0.25">
      <c r="A18145" s="56">
        <v>47365</v>
      </c>
      <c r="H18145" s="59">
        <v>0.82499999999999996</v>
      </c>
    </row>
    <row r="18146" spans="1:8" x14ac:dyDescent="0.25">
      <c r="A18146" s="56">
        <v>47366</v>
      </c>
      <c r="H18146" s="59">
        <v>0.82499999999999996</v>
      </c>
    </row>
    <row r="18147" spans="1:8" x14ac:dyDescent="0.25">
      <c r="A18147" s="56">
        <v>47367</v>
      </c>
      <c r="H18147" s="59">
        <v>0.82499999999999996</v>
      </c>
    </row>
    <row r="18148" spans="1:8" x14ac:dyDescent="0.25">
      <c r="A18148" s="56">
        <v>47368</v>
      </c>
      <c r="H18148" s="59">
        <v>0.82499999999999996</v>
      </c>
    </row>
    <row r="18149" spans="1:8" x14ac:dyDescent="0.25">
      <c r="A18149" s="56">
        <v>47369</v>
      </c>
      <c r="H18149" s="59">
        <v>0.82499999999999996</v>
      </c>
    </row>
    <row r="18150" spans="1:8" x14ac:dyDescent="0.25">
      <c r="A18150" s="56">
        <v>47370</v>
      </c>
      <c r="H18150" s="59">
        <v>0.82499999999999996</v>
      </c>
    </row>
    <row r="18151" spans="1:8" x14ac:dyDescent="0.25">
      <c r="A18151" s="56">
        <v>47371</v>
      </c>
      <c r="H18151" s="59">
        <v>0.82499999999999996</v>
      </c>
    </row>
    <row r="18152" spans="1:8" x14ac:dyDescent="0.25">
      <c r="A18152" s="56">
        <v>47372</v>
      </c>
      <c r="H18152" s="59">
        <v>0.82499999999999996</v>
      </c>
    </row>
    <row r="18153" spans="1:8" x14ac:dyDescent="0.25">
      <c r="A18153" s="56">
        <v>47373</v>
      </c>
      <c r="H18153" s="59">
        <v>0.82499999999999996</v>
      </c>
    </row>
    <row r="18154" spans="1:8" x14ac:dyDescent="0.25">
      <c r="A18154" s="56">
        <v>47374</v>
      </c>
      <c r="H18154" s="59">
        <v>0.82499999999999996</v>
      </c>
    </row>
    <row r="18155" spans="1:8" x14ac:dyDescent="0.25">
      <c r="A18155" s="56">
        <v>47375</v>
      </c>
      <c r="H18155" s="59">
        <v>0.82499999999999996</v>
      </c>
    </row>
    <row r="18156" spans="1:8" x14ac:dyDescent="0.25">
      <c r="A18156" s="56">
        <v>47376</v>
      </c>
      <c r="H18156" s="59">
        <v>0.82499999999999996</v>
      </c>
    </row>
    <row r="18157" spans="1:8" x14ac:dyDescent="0.25">
      <c r="A18157" s="56">
        <v>47377</v>
      </c>
      <c r="H18157" s="59">
        <v>0.82499999999999996</v>
      </c>
    </row>
    <row r="18158" spans="1:8" x14ac:dyDescent="0.25">
      <c r="A18158" s="56">
        <v>47378</v>
      </c>
      <c r="H18158" s="59">
        <v>0.82499999999999996</v>
      </c>
    </row>
    <row r="18159" spans="1:8" x14ac:dyDescent="0.25">
      <c r="A18159" s="56">
        <v>47379</v>
      </c>
      <c r="H18159" s="59">
        <v>0.82499999999999996</v>
      </c>
    </row>
    <row r="18160" spans="1:8" x14ac:dyDescent="0.25">
      <c r="A18160" s="56">
        <v>47380</v>
      </c>
      <c r="H18160" s="59">
        <v>0.82499999999999996</v>
      </c>
    </row>
    <row r="18161" spans="1:8" x14ac:dyDescent="0.25">
      <c r="A18161" s="56">
        <v>47381</v>
      </c>
      <c r="H18161" s="59">
        <v>0.82499999999999996</v>
      </c>
    </row>
    <row r="18162" spans="1:8" x14ac:dyDescent="0.25">
      <c r="A18162" s="56">
        <v>47382</v>
      </c>
      <c r="H18162" s="59">
        <v>0.82499999999999996</v>
      </c>
    </row>
    <row r="18163" spans="1:8" x14ac:dyDescent="0.25">
      <c r="A18163" s="56">
        <v>47383</v>
      </c>
      <c r="H18163" s="59">
        <v>0.82499999999999996</v>
      </c>
    </row>
    <row r="18164" spans="1:8" x14ac:dyDescent="0.25">
      <c r="A18164" s="56">
        <v>47384</v>
      </c>
      <c r="H18164" s="59">
        <v>0.82499999999999996</v>
      </c>
    </row>
    <row r="18165" spans="1:8" x14ac:dyDescent="0.25">
      <c r="A18165" s="56">
        <v>47385</v>
      </c>
      <c r="H18165" s="59">
        <v>0.82499999999999996</v>
      </c>
    </row>
    <row r="18166" spans="1:8" x14ac:dyDescent="0.25">
      <c r="A18166" s="56">
        <v>47386</v>
      </c>
      <c r="H18166" s="59">
        <v>0.82499999999999996</v>
      </c>
    </row>
    <row r="18167" spans="1:8" x14ac:dyDescent="0.25">
      <c r="A18167" s="56">
        <v>47387</v>
      </c>
      <c r="H18167" s="59">
        <v>0.82499999999999996</v>
      </c>
    </row>
    <row r="18168" spans="1:8" x14ac:dyDescent="0.25">
      <c r="A18168" s="56">
        <v>47388</v>
      </c>
      <c r="H18168" s="59">
        <v>0.82499999999999996</v>
      </c>
    </row>
    <row r="18169" spans="1:8" x14ac:dyDescent="0.25">
      <c r="A18169" s="56">
        <v>47389</v>
      </c>
      <c r="H18169" s="59">
        <v>0.82499999999999996</v>
      </c>
    </row>
    <row r="18170" spans="1:8" x14ac:dyDescent="0.25">
      <c r="A18170" s="56">
        <v>47390</v>
      </c>
      <c r="H18170" s="59">
        <v>0.82499999999999996</v>
      </c>
    </row>
    <row r="18171" spans="1:8" x14ac:dyDescent="0.25">
      <c r="A18171" s="56">
        <v>47391</v>
      </c>
      <c r="H18171" s="59">
        <v>0.82499999999999996</v>
      </c>
    </row>
    <row r="18172" spans="1:8" x14ac:dyDescent="0.25">
      <c r="A18172" s="56">
        <v>47392</v>
      </c>
      <c r="H18172" s="59">
        <v>0.82499999999999996</v>
      </c>
    </row>
    <row r="18173" spans="1:8" x14ac:dyDescent="0.25">
      <c r="A18173" s="56">
        <v>47393</v>
      </c>
      <c r="H18173" s="59">
        <v>0.82499999999999996</v>
      </c>
    </row>
    <row r="18174" spans="1:8" x14ac:dyDescent="0.25">
      <c r="A18174" s="56">
        <v>47394</v>
      </c>
      <c r="H18174" s="59">
        <v>0.82499999999999996</v>
      </c>
    </row>
    <row r="18175" spans="1:8" x14ac:dyDescent="0.25">
      <c r="A18175" s="56">
        <v>47395</v>
      </c>
      <c r="H18175" s="59">
        <v>0.82499999999999996</v>
      </c>
    </row>
    <row r="18176" spans="1:8" x14ac:dyDescent="0.25">
      <c r="A18176" s="56">
        <v>47396</v>
      </c>
      <c r="H18176" s="59">
        <v>0.82499999999999996</v>
      </c>
    </row>
    <row r="18177" spans="1:8" x14ac:dyDescent="0.25">
      <c r="A18177" s="56">
        <v>47397</v>
      </c>
      <c r="H18177" s="59">
        <v>0.82499999999999996</v>
      </c>
    </row>
    <row r="18178" spans="1:8" x14ac:dyDescent="0.25">
      <c r="A18178" s="56">
        <v>47398</v>
      </c>
      <c r="H18178" s="59">
        <v>0.82499999999999996</v>
      </c>
    </row>
    <row r="18179" spans="1:8" x14ac:dyDescent="0.25">
      <c r="A18179" s="56">
        <v>47399</v>
      </c>
      <c r="H18179" s="59">
        <v>0.82499999999999996</v>
      </c>
    </row>
    <row r="18180" spans="1:8" x14ac:dyDescent="0.25">
      <c r="A18180" s="56">
        <v>47400</v>
      </c>
      <c r="H18180" s="59">
        <v>0.82499999999999996</v>
      </c>
    </row>
    <row r="18181" spans="1:8" x14ac:dyDescent="0.25">
      <c r="A18181" s="56">
        <v>47401</v>
      </c>
      <c r="H18181" s="59">
        <v>0.82499999999999996</v>
      </c>
    </row>
    <row r="18182" spans="1:8" x14ac:dyDescent="0.25">
      <c r="A18182" s="56">
        <v>47402</v>
      </c>
      <c r="H18182" s="59">
        <v>0.82499999999999996</v>
      </c>
    </row>
    <row r="18183" spans="1:8" x14ac:dyDescent="0.25">
      <c r="A18183" s="56">
        <v>47403</v>
      </c>
      <c r="H18183" s="59">
        <v>0.82499999999999996</v>
      </c>
    </row>
    <row r="18184" spans="1:8" x14ac:dyDescent="0.25">
      <c r="A18184" s="56">
        <v>47404</v>
      </c>
      <c r="H18184" s="59">
        <v>0.82499999999999996</v>
      </c>
    </row>
    <row r="18185" spans="1:8" x14ac:dyDescent="0.25">
      <c r="A18185" s="56">
        <v>47405</v>
      </c>
      <c r="H18185" s="59">
        <v>0.82499999999999996</v>
      </c>
    </row>
    <row r="18186" spans="1:8" x14ac:dyDescent="0.25">
      <c r="A18186" s="56">
        <v>47406</v>
      </c>
      <c r="H18186" s="59">
        <v>0.82499999999999996</v>
      </c>
    </row>
    <row r="18187" spans="1:8" x14ac:dyDescent="0.25">
      <c r="A18187" s="56">
        <v>47407</v>
      </c>
      <c r="H18187" s="59">
        <v>0.82499999999999996</v>
      </c>
    </row>
    <row r="18188" spans="1:8" x14ac:dyDescent="0.25">
      <c r="A18188" s="56">
        <v>47408</v>
      </c>
      <c r="H18188" s="59">
        <v>0.82499999999999996</v>
      </c>
    </row>
    <row r="18189" spans="1:8" x14ac:dyDescent="0.25">
      <c r="A18189" s="56">
        <v>47409</v>
      </c>
      <c r="H18189" s="59">
        <v>0.82499999999999996</v>
      </c>
    </row>
    <row r="18190" spans="1:8" x14ac:dyDescent="0.25">
      <c r="A18190" s="56">
        <v>47410</v>
      </c>
      <c r="H18190" s="59">
        <v>0.82499999999999996</v>
      </c>
    </row>
    <row r="18191" spans="1:8" x14ac:dyDescent="0.25">
      <c r="A18191" s="56">
        <v>47411</v>
      </c>
      <c r="H18191" s="59">
        <v>0.82499999999999996</v>
      </c>
    </row>
    <row r="18192" spans="1:8" x14ac:dyDescent="0.25">
      <c r="A18192" s="56">
        <v>47412</v>
      </c>
      <c r="H18192" s="59">
        <v>0.82499999999999996</v>
      </c>
    </row>
    <row r="18193" spans="1:8" x14ac:dyDescent="0.25">
      <c r="A18193" s="56">
        <v>47413</v>
      </c>
      <c r="H18193" s="59">
        <v>0.82499999999999996</v>
      </c>
    </row>
    <row r="18194" spans="1:8" x14ac:dyDescent="0.25">
      <c r="A18194" s="56">
        <v>47414</v>
      </c>
      <c r="H18194" s="59">
        <v>0.82499999999999996</v>
      </c>
    </row>
    <row r="18195" spans="1:8" x14ac:dyDescent="0.25">
      <c r="A18195" s="56">
        <v>47415</v>
      </c>
      <c r="H18195" s="59">
        <v>0.82499999999999996</v>
      </c>
    </row>
    <row r="18196" spans="1:8" x14ac:dyDescent="0.25">
      <c r="A18196" s="56">
        <v>47416</v>
      </c>
      <c r="H18196" s="59">
        <v>0.82499999999999996</v>
      </c>
    </row>
    <row r="18197" spans="1:8" x14ac:dyDescent="0.25">
      <c r="A18197" s="56">
        <v>47417</v>
      </c>
      <c r="H18197" s="59">
        <v>0.82499999999999996</v>
      </c>
    </row>
    <row r="18198" spans="1:8" x14ac:dyDescent="0.25">
      <c r="A18198" s="56">
        <v>47418</v>
      </c>
      <c r="H18198" s="59">
        <v>0.82499999999999996</v>
      </c>
    </row>
    <row r="18199" spans="1:8" x14ac:dyDescent="0.25">
      <c r="A18199" s="56">
        <v>47419</v>
      </c>
      <c r="H18199" s="59">
        <v>0.82499999999999996</v>
      </c>
    </row>
    <row r="18200" spans="1:8" x14ac:dyDescent="0.25">
      <c r="A18200" s="56">
        <v>47420</v>
      </c>
      <c r="H18200" s="59">
        <v>0.82499999999999996</v>
      </c>
    </row>
    <row r="18201" spans="1:8" x14ac:dyDescent="0.25">
      <c r="A18201" s="56">
        <v>47421</v>
      </c>
      <c r="H18201" s="59">
        <v>0.82499999999999996</v>
      </c>
    </row>
    <row r="18202" spans="1:8" x14ac:dyDescent="0.25">
      <c r="A18202" s="56">
        <v>47422</v>
      </c>
      <c r="H18202" s="59">
        <v>0.82499999999999996</v>
      </c>
    </row>
    <row r="18203" spans="1:8" x14ac:dyDescent="0.25">
      <c r="A18203" s="56">
        <v>47423</v>
      </c>
      <c r="H18203" s="59">
        <v>0.82499999999999996</v>
      </c>
    </row>
    <row r="18204" spans="1:8" x14ac:dyDescent="0.25">
      <c r="A18204" s="56">
        <v>47424</v>
      </c>
      <c r="H18204" s="59">
        <v>0.82499999999999996</v>
      </c>
    </row>
    <row r="18205" spans="1:8" x14ac:dyDescent="0.25">
      <c r="A18205" s="56">
        <v>47425</v>
      </c>
      <c r="H18205" s="59">
        <v>0.82499999999999996</v>
      </c>
    </row>
    <row r="18206" spans="1:8" x14ac:dyDescent="0.25">
      <c r="A18206" s="56">
        <v>47426</v>
      </c>
      <c r="H18206" s="59">
        <v>0.82499999999999996</v>
      </c>
    </row>
    <row r="18207" spans="1:8" x14ac:dyDescent="0.25">
      <c r="A18207" s="56">
        <v>47427</v>
      </c>
      <c r="H18207" s="59">
        <v>0.82499999999999996</v>
      </c>
    </row>
    <row r="18208" spans="1:8" x14ac:dyDescent="0.25">
      <c r="A18208" s="56">
        <v>47428</v>
      </c>
      <c r="H18208" s="59">
        <v>0.82499999999999996</v>
      </c>
    </row>
    <row r="18209" spans="1:8" x14ac:dyDescent="0.25">
      <c r="A18209" s="56">
        <v>47429</v>
      </c>
      <c r="H18209" s="59">
        <v>0.82499999999999996</v>
      </c>
    </row>
    <row r="18210" spans="1:8" x14ac:dyDescent="0.25">
      <c r="A18210" s="56">
        <v>47430</v>
      </c>
      <c r="H18210" s="59">
        <v>0.82499999999999996</v>
      </c>
    </row>
    <row r="18211" spans="1:8" x14ac:dyDescent="0.25">
      <c r="A18211" s="56">
        <v>47431</v>
      </c>
      <c r="H18211" s="59">
        <v>0.82499999999999996</v>
      </c>
    </row>
    <row r="18212" spans="1:8" x14ac:dyDescent="0.25">
      <c r="A18212" s="56">
        <v>47432</v>
      </c>
      <c r="H18212" s="59">
        <v>0.82499999999999996</v>
      </c>
    </row>
    <row r="18213" spans="1:8" x14ac:dyDescent="0.25">
      <c r="A18213" s="56">
        <v>47433</v>
      </c>
      <c r="H18213" s="59">
        <v>0.82499999999999996</v>
      </c>
    </row>
    <row r="18214" spans="1:8" x14ac:dyDescent="0.25">
      <c r="A18214" s="56">
        <v>47434</v>
      </c>
      <c r="H18214" s="59">
        <v>0.82499999999999996</v>
      </c>
    </row>
    <row r="18215" spans="1:8" x14ac:dyDescent="0.25">
      <c r="A18215" s="56">
        <v>47435</v>
      </c>
      <c r="H18215" s="59">
        <v>0.82499999999999996</v>
      </c>
    </row>
    <row r="18216" spans="1:8" x14ac:dyDescent="0.25">
      <c r="A18216" s="56">
        <v>47436</v>
      </c>
      <c r="H18216" s="59">
        <v>0.82499999999999996</v>
      </c>
    </row>
    <row r="18217" spans="1:8" x14ac:dyDescent="0.25">
      <c r="A18217" s="56">
        <v>47437</v>
      </c>
      <c r="H18217" s="59">
        <v>0.82499999999999996</v>
      </c>
    </row>
    <row r="18218" spans="1:8" x14ac:dyDescent="0.25">
      <c r="A18218" s="56">
        <v>47438</v>
      </c>
      <c r="H18218" s="59">
        <v>0.82499999999999996</v>
      </c>
    </row>
    <row r="18219" spans="1:8" x14ac:dyDescent="0.25">
      <c r="A18219" s="56">
        <v>47439</v>
      </c>
      <c r="H18219" s="59">
        <v>0.82499999999999996</v>
      </c>
    </row>
    <row r="18220" spans="1:8" x14ac:dyDescent="0.25">
      <c r="A18220" s="56">
        <v>47440</v>
      </c>
      <c r="H18220" s="59">
        <v>0.82499999999999996</v>
      </c>
    </row>
    <row r="18221" spans="1:8" x14ac:dyDescent="0.25">
      <c r="A18221" s="56">
        <v>47441</v>
      </c>
      <c r="H18221" s="59">
        <v>0.82499999999999996</v>
      </c>
    </row>
    <row r="18222" spans="1:8" x14ac:dyDescent="0.25">
      <c r="A18222" s="56">
        <v>47442</v>
      </c>
      <c r="H18222" s="59">
        <v>0.82499999999999996</v>
      </c>
    </row>
    <row r="18223" spans="1:8" x14ac:dyDescent="0.25">
      <c r="A18223" s="56">
        <v>47443</v>
      </c>
      <c r="H18223" s="59">
        <v>0.82499999999999996</v>
      </c>
    </row>
    <row r="18224" spans="1:8" x14ac:dyDescent="0.25">
      <c r="A18224" s="56">
        <v>47444</v>
      </c>
      <c r="H18224" s="59">
        <v>0.82499999999999996</v>
      </c>
    </row>
    <row r="18225" spans="1:8" x14ac:dyDescent="0.25">
      <c r="A18225" s="56">
        <v>47445</v>
      </c>
      <c r="H18225" s="59">
        <v>0.82499999999999996</v>
      </c>
    </row>
    <row r="18226" spans="1:8" x14ac:dyDescent="0.25">
      <c r="A18226" s="56">
        <v>47446</v>
      </c>
      <c r="H18226" s="59">
        <v>0.82499999999999996</v>
      </c>
    </row>
    <row r="18227" spans="1:8" x14ac:dyDescent="0.25">
      <c r="A18227" s="56">
        <v>47447</v>
      </c>
      <c r="H18227" s="59">
        <v>0.82499999999999996</v>
      </c>
    </row>
    <row r="18228" spans="1:8" x14ac:dyDescent="0.25">
      <c r="A18228" s="56">
        <v>47448</v>
      </c>
      <c r="H18228" s="59">
        <v>0.82499999999999996</v>
      </c>
    </row>
    <row r="18229" spans="1:8" x14ac:dyDescent="0.25">
      <c r="A18229" s="56">
        <v>47449</v>
      </c>
      <c r="H18229" s="59">
        <v>0.82499999999999996</v>
      </c>
    </row>
    <row r="18230" spans="1:8" x14ac:dyDescent="0.25">
      <c r="A18230" s="56">
        <v>47450</v>
      </c>
      <c r="H18230" s="59">
        <v>0.82499999999999996</v>
      </c>
    </row>
    <row r="18231" spans="1:8" x14ac:dyDescent="0.25">
      <c r="A18231" s="56">
        <v>47451</v>
      </c>
      <c r="H18231" s="59">
        <v>0.82499999999999996</v>
      </c>
    </row>
    <row r="18232" spans="1:8" x14ac:dyDescent="0.25">
      <c r="A18232" s="56">
        <v>47452</v>
      </c>
      <c r="H18232" s="59">
        <v>0.82499999999999996</v>
      </c>
    </row>
    <row r="18233" spans="1:8" x14ac:dyDescent="0.25">
      <c r="A18233" s="56">
        <v>47453</v>
      </c>
      <c r="H18233" s="59">
        <v>0.82499999999999996</v>
      </c>
    </row>
    <row r="18234" spans="1:8" x14ac:dyDescent="0.25">
      <c r="A18234" s="56">
        <v>47454</v>
      </c>
      <c r="H18234" s="59">
        <v>0.82499999999999996</v>
      </c>
    </row>
    <row r="18235" spans="1:8" x14ac:dyDescent="0.25">
      <c r="A18235" s="56">
        <v>47455</v>
      </c>
      <c r="H18235" s="59">
        <v>0.82499999999999996</v>
      </c>
    </row>
    <row r="18236" spans="1:8" x14ac:dyDescent="0.25">
      <c r="A18236" s="56">
        <v>47456</v>
      </c>
      <c r="H18236" s="59">
        <v>0.82499999999999996</v>
      </c>
    </row>
    <row r="18237" spans="1:8" x14ac:dyDescent="0.25">
      <c r="A18237" s="56">
        <v>47457</v>
      </c>
      <c r="H18237" s="59">
        <v>0.82499999999999996</v>
      </c>
    </row>
    <row r="18238" spans="1:8" x14ac:dyDescent="0.25">
      <c r="A18238" s="56">
        <v>47458</v>
      </c>
      <c r="H18238" s="59">
        <v>0.82499999999999996</v>
      </c>
    </row>
    <row r="18239" spans="1:8" x14ac:dyDescent="0.25">
      <c r="A18239" s="56">
        <v>47459</v>
      </c>
      <c r="H18239" s="59">
        <v>0.82499999999999996</v>
      </c>
    </row>
    <row r="18240" spans="1:8" x14ac:dyDescent="0.25">
      <c r="A18240" s="56">
        <v>47460</v>
      </c>
      <c r="H18240" s="59">
        <v>0.82499999999999996</v>
      </c>
    </row>
    <row r="18241" spans="1:8" x14ac:dyDescent="0.25">
      <c r="A18241" s="56">
        <v>47461</v>
      </c>
      <c r="H18241" s="59">
        <v>0.82499999999999996</v>
      </c>
    </row>
    <row r="18242" spans="1:8" x14ac:dyDescent="0.25">
      <c r="A18242" s="56">
        <v>47462</v>
      </c>
      <c r="H18242" s="59">
        <v>0.82499999999999996</v>
      </c>
    </row>
    <row r="18243" spans="1:8" x14ac:dyDescent="0.25">
      <c r="A18243" s="56">
        <v>47463</v>
      </c>
      <c r="H18243" s="59">
        <v>0.82499999999999996</v>
      </c>
    </row>
    <row r="18244" spans="1:8" x14ac:dyDescent="0.25">
      <c r="A18244" s="56">
        <v>47464</v>
      </c>
      <c r="H18244" s="59">
        <v>0.82499999999999996</v>
      </c>
    </row>
    <row r="18245" spans="1:8" x14ac:dyDescent="0.25">
      <c r="A18245" s="56">
        <v>47465</v>
      </c>
      <c r="H18245" s="59">
        <v>0.82499999999999996</v>
      </c>
    </row>
    <row r="18246" spans="1:8" x14ac:dyDescent="0.25">
      <c r="A18246" s="56">
        <v>47466</v>
      </c>
      <c r="H18246" s="59">
        <v>0.82499999999999996</v>
      </c>
    </row>
    <row r="18247" spans="1:8" x14ac:dyDescent="0.25">
      <c r="A18247" s="56">
        <v>47467</v>
      </c>
      <c r="H18247" s="59">
        <v>0.82499999999999996</v>
      </c>
    </row>
    <row r="18248" spans="1:8" x14ac:dyDescent="0.25">
      <c r="A18248" s="56">
        <v>47468</v>
      </c>
      <c r="H18248" s="59">
        <v>0.82499999999999996</v>
      </c>
    </row>
    <row r="18249" spans="1:8" x14ac:dyDescent="0.25">
      <c r="A18249" s="56">
        <v>47469</v>
      </c>
      <c r="H18249" s="59">
        <v>0.82499999999999996</v>
      </c>
    </row>
    <row r="18250" spans="1:8" x14ac:dyDescent="0.25">
      <c r="A18250" s="56">
        <v>47470</v>
      </c>
      <c r="H18250" s="59">
        <v>0.82499999999999996</v>
      </c>
    </row>
    <row r="18251" spans="1:8" x14ac:dyDescent="0.25">
      <c r="A18251" s="56">
        <v>47471</v>
      </c>
      <c r="H18251" s="59">
        <v>0.82499999999999996</v>
      </c>
    </row>
    <row r="18252" spans="1:8" x14ac:dyDescent="0.25">
      <c r="A18252" s="56">
        <v>47472</v>
      </c>
      <c r="H18252" s="59">
        <v>0.82499999999999996</v>
      </c>
    </row>
    <row r="18253" spans="1:8" x14ac:dyDescent="0.25">
      <c r="A18253" s="56">
        <v>47473</v>
      </c>
      <c r="H18253" s="59">
        <v>0.82499999999999996</v>
      </c>
    </row>
    <row r="18254" spans="1:8" x14ac:dyDescent="0.25">
      <c r="A18254" s="56">
        <v>47474</v>
      </c>
      <c r="H18254" s="59">
        <v>0.82499999999999996</v>
      </c>
    </row>
    <row r="18255" spans="1:8" x14ac:dyDescent="0.25">
      <c r="A18255" s="56">
        <v>47475</v>
      </c>
      <c r="H18255" s="59">
        <v>0.82499999999999996</v>
      </c>
    </row>
    <row r="18256" spans="1:8" x14ac:dyDescent="0.25">
      <c r="A18256" s="56">
        <v>47476</v>
      </c>
      <c r="H18256" s="59">
        <v>0.82499999999999996</v>
      </c>
    </row>
    <row r="18257" spans="1:8" x14ac:dyDescent="0.25">
      <c r="A18257" s="56">
        <v>47477</v>
      </c>
      <c r="H18257" s="59">
        <v>0.82499999999999996</v>
      </c>
    </row>
    <row r="18258" spans="1:8" x14ac:dyDescent="0.25">
      <c r="A18258" s="56">
        <v>47478</v>
      </c>
      <c r="H18258" s="59">
        <v>0.82499999999999996</v>
      </c>
    </row>
    <row r="18259" spans="1:8" x14ac:dyDescent="0.25">
      <c r="A18259" s="56">
        <v>47479</v>
      </c>
      <c r="H18259" s="59">
        <v>0.82499999999999996</v>
      </c>
    </row>
    <row r="18260" spans="1:8" x14ac:dyDescent="0.25">
      <c r="A18260" s="56">
        <v>47480</v>
      </c>
      <c r="H18260" s="59">
        <v>0.82499999999999996</v>
      </c>
    </row>
    <row r="18261" spans="1:8" x14ac:dyDescent="0.25">
      <c r="A18261" s="56">
        <v>47481</v>
      </c>
      <c r="H18261" s="59">
        <v>0.82499999999999996</v>
      </c>
    </row>
    <row r="18262" spans="1:8" x14ac:dyDescent="0.25">
      <c r="A18262" s="56">
        <v>47482</v>
      </c>
      <c r="H18262" s="59">
        <v>0.82499999999999996</v>
      </c>
    </row>
    <row r="18263" spans="1:8" x14ac:dyDescent="0.25">
      <c r="A18263" s="56">
        <v>47483</v>
      </c>
      <c r="H18263" s="59">
        <v>0.82499999999999996</v>
      </c>
    </row>
    <row r="18264" spans="1:8" x14ac:dyDescent="0.25">
      <c r="A18264" s="56">
        <v>47484</v>
      </c>
      <c r="H18264" s="59">
        <v>0.75</v>
      </c>
    </row>
    <row r="18265" spans="1:8" x14ac:dyDescent="0.25">
      <c r="A18265" s="56">
        <v>47485</v>
      </c>
      <c r="H18265" s="59">
        <v>0.75</v>
      </c>
    </row>
    <row r="18266" spans="1:8" x14ac:dyDescent="0.25">
      <c r="A18266" s="56">
        <v>47486</v>
      </c>
      <c r="H18266" s="59">
        <v>0.75</v>
      </c>
    </row>
    <row r="18267" spans="1:8" x14ac:dyDescent="0.25">
      <c r="A18267" s="56">
        <v>47487</v>
      </c>
      <c r="H18267" s="59">
        <v>0.75</v>
      </c>
    </row>
    <row r="18268" spans="1:8" x14ac:dyDescent="0.25">
      <c r="A18268" s="56">
        <v>47488</v>
      </c>
      <c r="H18268" s="59">
        <v>0.75</v>
      </c>
    </row>
    <row r="18269" spans="1:8" x14ac:dyDescent="0.25">
      <c r="A18269" s="56">
        <v>47489</v>
      </c>
      <c r="H18269" s="59">
        <v>0.75</v>
      </c>
    </row>
    <row r="18270" spans="1:8" x14ac:dyDescent="0.25">
      <c r="A18270" s="56">
        <v>47490</v>
      </c>
      <c r="H18270" s="59">
        <v>0.75</v>
      </c>
    </row>
    <row r="18271" spans="1:8" x14ac:dyDescent="0.25">
      <c r="A18271" s="56">
        <v>47491</v>
      </c>
      <c r="H18271" s="59">
        <v>0.75</v>
      </c>
    </row>
    <row r="18272" spans="1:8" x14ac:dyDescent="0.25">
      <c r="A18272" s="56">
        <v>47492</v>
      </c>
      <c r="H18272" s="59">
        <v>0.75</v>
      </c>
    </row>
    <row r="18273" spans="1:8" x14ac:dyDescent="0.25">
      <c r="A18273" s="56">
        <v>47493</v>
      </c>
      <c r="H18273" s="59">
        <v>0.75</v>
      </c>
    </row>
    <row r="18274" spans="1:8" x14ac:dyDescent="0.25">
      <c r="A18274" s="56">
        <v>47494</v>
      </c>
      <c r="H18274" s="59">
        <v>0.75</v>
      </c>
    </row>
    <row r="18275" spans="1:8" x14ac:dyDescent="0.25">
      <c r="A18275" s="56">
        <v>47495</v>
      </c>
      <c r="H18275" s="59">
        <v>0.75</v>
      </c>
    </row>
    <row r="18276" spans="1:8" x14ac:dyDescent="0.25">
      <c r="A18276" s="56">
        <v>47496</v>
      </c>
      <c r="H18276" s="59">
        <v>0.75</v>
      </c>
    </row>
    <row r="18277" spans="1:8" x14ac:dyDescent="0.25">
      <c r="A18277" s="56">
        <v>47497</v>
      </c>
      <c r="H18277" s="59">
        <v>0.75</v>
      </c>
    </row>
    <row r="18278" spans="1:8" x14ac:dyDescent="0.25">
      <c r="A18278" s="56">
        <v>47498</v>
      </c>
      <c r="H18278" s="59">
        <v>0.75</v>
      </c>
    </row>
    <row r="18279" spans="1:8" x14ac:dyDescent="0.25">
      <c r="A18279" s="56">
        <v>47499</v>
      </c>
      <c r="H18279" s="59">
        <v>0.75</v>
      </c>
    </row>
    <row r="18280" spans="1:8" x14ac:dyDescent="0.25">
      <c r="A18280" s="56">
        <v>47500</v>
      </c>
      <c r="H18280" s="59">
        <v>0.75</v>
      </c>
    </row>
    <row r="18281" spans="1:8" x14ac:dyDescent="0.25">
      <c r="A18281" s="56">
        <v>47501</v>
      </c>
      <c r="H18281" s="59">
        <v>0.75</v>
      </c>
    </row>
    <row r="18282" spans="1:8" x14ac:dyDescent="0.25">
      <c r="A18282" s="56">
        <v>47502</v>
      </c>
      <c r="H18282" s="59">
        <v>0.75</v>
      </c>
    </row>
    <row r="18283" spans="1:8" x14ac:dyDescent="0.25">
      <c r="A18283" s="56">
        <v>47503</v>
      </c>
      <c r="H18283" s="59">
        <v>0.75</v>
      </c>
    </row>
    <row r="18284" spans="1:8" x14ac:dyDescent="0.25">
      <c r="A18284" s="56">
        <v>47504</v>
      </c>
      <c r="H18284" s="59">
        <v>0.75</v>
      </c>
    </row>
    <row r="18285" spans="1:8" x14ac:dyDescent="0.25">
      <c r="A18285" s="56">
        <v>47505</v>
      </c>
      <c r="H18285" s="59">
        <v>0.75</v>
      </c>
    </row>
    <row r="18286" spans="1:8" x14ac:dyDescent="0.25">
      <c r="A18286" s="56">
        <v>47506</v>
      </c>
      <c r="H18286" s="59">
        <v>0.75</v>
      </c>
    </row>
    <row r="18287" spans="1:8" x14ac:dyDescent="0.25">
      <c r="A18287" s="56">
        <v>47507</v>
      </c>
      <c r="H18287" s="59">
        <v>0.75</v>
      </c>
    </row>
    <row r="18288" spans="1:8" x14ac:dyDescent="0.25">
      <c r="A18288" s="56">
        <v>47508</v>
      </c>
      <c r="H18288" s="59">
        <v>0.75</v>
      </c>
    </row>
    <row r="18289" spans="1:8" x14ac:dyDescent="0.25">
      <c r="A18289" s="56">
        <v>47509</v>
      </c>
      <c r="H18289" s="59">
        <v>0.75</v>
      </c>
    </row>
    <row r="18290" spans="1:8" x14ac:dyDescent="0.25">
      <c r="A18290" s="56">
        <v>47510</v>
      </c>
      <c r="H18290" s="59">
        <v>0.75</v>
      </c>
    </row>
    <row r="18291" spans="1:8" x14ac:dyDescent="0.25">
      <c r="A18291" s="56">
        <v>47511</v>
      </c>
      <c r="H18291" s="59">
        <v>0.75</v>
      </c>
    </row>
    <row r="18292" spans="1:8" x14ac:dyDescent="0.25">
      <c r="A18292" s="56">
        <v>47512</v>
      </c>
      <c r="H18292" s="59">
        <v>0.75</v>
      </c>
    </row>
    <row r="18293" spans="1:8" x14ac:dyDescent="0.25">
      <c r="A18293" s="56">
        <v>47513</v>
      </c>
      <c r="H18293" s="59">
        <v>0.75</v>
      </c>
    </row>
    <row r="18294" spans="1:8" x14ac:dyDescent="0.25">
      <c r="A18294" s="56">
        <v>47514</v>
      </c>
      <c r="H18294" s="59">
        <v>0.75</v>
      </c>
    </row>
    <row r="18295" spans="1:8" x14ac:dyDescent="0.25">
      <c r="A18295" s="56">
        <v>47515</v>
      </c>
      <c r="H18295" s="59">
        <v>0.75</v>
      </c>
    </row>
    <row r="18296" spans="1:8" x14ac:dyDescent="0.25">
      <c r="A18296" s="56">
        <v>47516</v>
      </c>
      <c r="H18296" s="59">
        <v>0.75</v>
      </c>
    </row>
    <row r="18297" spans="1:8" x14ac:dyDescent="0.25">
      <c r="A18297" s="56">
        <v>47517</v>
      </c>
      <c r="H18297" s="59">
        <v>0.75</v>
      </c>
    </row>
    <row r="18298" spans="1:8" x14ac:dyDescent="0.25">
      <c r="A18298" s="56">
        <v>47518</v>
      </c>
      <c r="H18298" s="59">
        <v>0.75</v>
      </c>
    </row>
    <row r="18299" spans="1:8" x14ac:dyDescent="0.25">
      <c r="A18299" s="56">
        <v>47519</v>
      </c>
      <c r="H18299" s="59">
        <v>0.75</v>
      </c>
    </row>
    <row r="18300" spans="1:8" x14ac:dyDescent="0.25">
      <c r="A18300" s="56">
        <v>47520</v>
      </c>
      <c r="H18300" s="59">
        <v>0.75</v>
      </c>
    </row>
    <row r="18301" spans="1:8" x14ac:dyDescent="0.25">
      <c r="A18301" s="56">
        <v>47521</v>
      </c>
      <c r="H18301" s="59">
        <v>0.75</v>
      </c>
    </row>
    <row r="18302" spans="1:8" x14ac:dyDescent="0.25">
      <c r="A18302" s="56">
        <v>47522</v>
      </c>
      <c r="H18302" s="59">
        <v>0.75</v>
      </c>
    </row>
    <row r="18303" spans="1:8" x14ac:dyDescent="0.25">
      <c r="A18303" s="56">
        <v>47523</v>
      </c>
      <c r="H18303" s="59">
        <v>0.75</v>
      </c>
    </row>
    <row r="18304" spans="1:8" x14ac:dyDescent="0.25">
      <c r="A18304" s="56">
        <v>47524</v>
      </c>
      <c r="H18304" s="59">
        <v>0.75</v>
      </c>
    </row>
    <row r="18305" spans="1:8" x14ac:dyDescent="0.25">
      <c r="A18305" s="56">
        <v>47525</v>
      </c>
      <c r="H18305" s="59">
        <v>0.75</v>
      </c>
    </row>
    <row r="18306" spans="1:8" x14ac:dyDescent="0.25">
      <c r="A18306" s="56">
        <v>47526</v>
      </c>
      <c r="H18306" s="59">
        <v>0.75</v>
      </c>
    </row>
    <row r="18307" spans="1:8" x14ac:dyDescent="0.25">
      <c r="A18307" s="56">
        <v>47527</v>
      </c>
      <c r="H18307" s="59">
        <v>0.75</v>
      </c>
    </row>
    <row r="18308" spans="1:8" x14ac:dyDescent="0.25">
      <c r="A18308" s="56">
        <v>47528</v>
      </c>
      <c r="H18308" s="59">
        <v>0.75</v>
      </c>
    </row>
    <row r="18309" spans="1:8" x14ac:dyDescent="0.25">
      <c r="A18309" s="56">
        <v>47529</v>
      </c>
      <c r="H18309" s="59">
        <v>0.75</v>
      </c>
    </row>
    <row r="18310" spans="1:8" x14ac:dyDescent="0.25">
      <c r="A18310" s="56">
        <v>47530</v>
      </c>
      <c r="H18310" s="59">
        <v>0.75</v>
      </c>
    </row>
    <row r="18311" spans="1:8" x14ac:dyDescent="0.25">
      <c r="A18311" s="56">
        <v>47531</v>
      </c>
      <c r="H18311" s="59">
        <v>0.75</v>
      </c>
    </row>
    <row r="18312" spans="1:8" x14ac:dyDescent="0.25">
      <c r="A18312" s="56">
        <v>47532</v>
      </c>
      <c r="H18312" s="59">
        <v>0.75</v>
      </c>
    </row>
    <row r="18313" spans="1:8" x14ac:dyDescent="0.25">
      <c r="A18313" s="56">
        <v>47533</v>
      </c>
      <c r="H18313" s="59">
        <v>0.75</v>
      </c>
    </row>
    <row r="18314" spans="1:8" x14ac:dyDescent="0.25">
      <c r="A18314" s="56">
        <v>47534</v>
      </c>
      <c r="H18314" s="59">
        <v>0.75</v>
      </c>
    </row>
    <row r="18315" spans="1:8" x14ac:dyDescent="0.25">
      <c r="A18315" s="56">
        <v>47535</v>
      </c>
      <c r="H18315" s="59">
        <v>0.75</v>
      </c>
    </row>
    <row r="18316" spans="1:8" x14ac:dyDescent="0.25">
      <c r="A18316" s="56">
        <v>47536</v>
      </c>
      <c r="H18316" s="59">
        <v>0.75</v>
      </c>
    </row>
    <row r="18317" spans="1:8" x14ac:dyDescent="0.25">
      <c r="A18317" s="56">
        <v>47537</v>
      </c>
      <c r="H18317" s="59">
        <v>0.75</v>
      </c>
    </row>
    <row r="18318" spans="1:8" x14ac:dyDescent="0.25">
      <c r="A18318" s="56">
        <v>47538</v>
      </c>
      <c r="H18318" s="59">
        <v>0.75</v>
      </c>
    </row>
    <row r="18319" spans="1:8" x14ac:dyDescent="0.25">
      <c r="A18319" s="56">
        <v>47539</v>
      </c>
      <c r="H18319" s="59">
        <v>0.75</v>
      </c>
    </row>
    <row r="18320" spans="1:8" x14ac:dyDescent="0.25">
      <c r="A18320" s="56">
        <v>47540</v>
      </c>
      <c r="H18320" s="59">
        <v>0.75</v>
      </c>
    </row>
    <row r="18321" spans="1:8" x14ac:dyDescent="0.25">
      <c r="A18321" s="56">
        <v>47541</v>
      </c>
      <c r="H18321" s="59">
        <v>0.75</v>
      </c>
    </row>
    <row r="18322" spans="1:8" x14ac:dyDescent="0.25">
      <c r="A18322" s="56">
        <v>47542</v>
      </c>
      <c r="H18322" s="59">
        <v>0.75</v>
      </c>
    </row>
    <row r="18323" spans="1:8" x14ac:dyDescent="0.25">
      <c r="A18323" s="56">
        <v>47543</v>
      </c>
      <c r="H18323" s="59">
        <v>0.75</v>
      </c>
    </row>
    <row r="18324" spans="1:8" x14ac:dyDescent="0.25">
      <c r="A18324" s="56">
        <v>47544</v>
      </c>
      <c r="H18324" s="59">
        <v>0.75</v>
      </c>
    </row>
    <row r="18325" spans="1:8" x14ac:dyDescent="0.25">
      <c r="A18325" s="56">
        <v>47545</v>
      </c>
      <c r="H18325" s="59">
        <v>0.75</v>
      </c>
    </row>
    <row r="18326" spans="1:8" x14ac:dyDescent="0.25">
      <c r="A18326" s="56">
        <v>47546</v>
      </c>
      <c r="H18326" s="59">
        <v>0.75</v>
      </c>
    </row>
    <row r="18327" spans="1:8" x14ac:dyDescent="0.25">
      <c r="A18327" s="56">
        <v>47547</v>
      </c>
      <c r="H18327" s="59">
        <v>0.75</v>
      </c>
    </row>
    <row r="18328" spans="1:8" x14ac:dyDescent="0.25">
      <c r="A18328" s="56">
        <v>47548</v>
      </c>
      <c r="H18328" s="59">
        <v>0.75</v>
      </c>
    </row>
    <row r="18329" spans="1:8" x14ac:dyDescent="0.25">
      <c r="A18329" s="56">
        <v>47549</v>
      </c>
      <c r="H18329" s="59">
        <v>0.75</v>
      </c>
    </row>
    <row r="18330" spans="1:8" x14ac:dyDescent="0.25">
      <c r="A18330" s="56">
        <v>47550</v>
      </c>
      <c r="H18330" s="59">
        <v>0.75</v>
      </c>
    </row>
    <row r="18331" spans="1:8" x14ac:dyDescent="0.25">
      <c r="A18331" s="56">
        <v>47551</v>
      </c>
      <c r="H18331" s="59">
        <v>0.75</v>
      </c>
    </row>
    <row r="18332" spans="1:8" x14ac:dyDescent="0.25">
      <c r="A18332" s="56">
        <v>47552</v>
      </c>
      <c r="H18332" s="59">
        <v>0.75</v>
      </c>
    </row>
    <row r="18333" spans="1:8" x14ac:dyDescent="0.25">
      <c r="A18333" s="56">
        <v>47553</v>
      </c>
      <c r="H18333" s="59">
        <v>0.75</v>
      </c>
    </row>
    <row r="18334" spans="1:8" x14ac:dyDescent="0.25">
      <c r="A18334" s="56">
        <v>47554</v>
      </c>
      <c r="H18334" s="59">
        <v>0.75</v>
      </c>
    </row>
    <row r="18335" spans="1:8" x14ac:dyDescent="0.25">
      <c r="A18335" s="56">
        <v>47555</v>
      </c>
      <c r="H18335" s="59">
        <v>0.75</v>
      </c>
    </row>
    <row r="18336" spans="1:8" x14ac:dyDescent="0.25">
      <c r="A18336" s="56">
        <v>47556</v>
      </c>
      <c r="H18336" s="59">
        <v>0.75</v>
      </c>
    </row>
    <row r="18337" spans="1:8" x14ac:dyDescent="0.25">
      <c r="A18337" s="56">
        <v>47557</v>
      </c>
      <c r="H18337" s="59">
        <v>0.75</v>
      </c>
    </row>
    <row r="18338" spans="1:8" x14ac:dyDescent="0.25">
      <c r="A18338" s="56">
        <v>47558</v>
      </c>
      <c r="H18338" s="59">
        <v>0.75</v>
      </c>
    </row>
    <row r="18339" spans="1:8" x14ac:dyDescent="0.25">
      <c r="A18339" s="56">
        <v>47559</v>
      </c>
      <c r="H18339" s="59">
        <v>0.75</v>
      </c>
    </row>
    <row r="18340" spans="1:8" x14ac:dyDescent="0.25">
      <c r="A18340" s="56">
        <v>47560</v>
      </c>
      <c r="H18340" s="59">
        <v>0.75</v>
      </c>
    </row>
    <row r="18341" spans="1:8" x14ac:dyDescent="0.25">
      <c r="A18341" s="56">
        <v>47561</v>
      </c>
      <c r="H18341" s="59">
        <v>0.75</v>
      </c>
    </row>
    <row r="18342" spans="1:8" x14ac:dyDescent="0.25">
      <c r="A18342" s="56">
        <v>47562</v>
      </c>
      <c r="H18342" s="59">
        <v>0.75</v>
      </c>
    </row>
    <row r="18343" spans="1:8" x14ac:dyDescent="0.25">
      <c r="A18343" s="56">
        <v>47563</v>
      </c>
      <c r="H18343" s="59">
        <v>0.75</v>
      </c>
    </row>
    <row r="18344" spans="1:8" x14ac:dyDescent="0.25">
      <c r="A18344" s="56">
        <v>47564</v>
      </c>
      <c r="H18344" s="59">
        <v>0.75</v>
      </c>
    </row>
    <row r="18345" spans="1:8" x14ac:dyDescent="0.25">
      <c r="A18345" s="56">
        <v>47565</v>
      </c>
      <c r="H18345" s="59">
        <v>0.75</v>
      </c>
    </row>
    <row r="18346" spans="1:8" x14ac:dyDescent="0.25">
      <c r="A18346" s="56">
        <v>47566</v>
      </c>
      <c r="H18346" s="59">
        <v>0.75</v>
      </c>
    </row>
    <row r="18347" spans="1:8" x14ac:dyDescent="0.25">
      <c r="A18347" s="56">
        <v>47567</v>
      </c>
      <c r="H18347" s="59">
        <v>0.75</v>
      </c>
    </row>
    <row r="18348" spans="1:8" x14ac:dyDescent="0.25">
      <c r="A18348" s="56">
        <v>47568</v>
      </c>
      <c r="H18348" s="59">
        <v>0.75</v>
      </c>
    </row>
    <row r="18349" spans="1:8" x14ac:dyDescent="0.25">
      <c r="A18349" s="56">
        <v>47569</v>
      </c>
      <c r="H18349" s="59">
        <v>0.75</v>
      </c>
    </row>
    <row r="18350" spans="1:8" x14ac:dyDescent="0.25">
      <c r="A18350" s="56">
        <v>47570</v>
      </c>
      <c r="H18350" s="59">
        <v>0.75</v>
      </c>
    </row>
    <row r="18351" spans="1:8" x14ac:dyDescent="0.25">
      <c r="A18351" s="56">
        <v>47571</v>
      </c>
      <c r="H18351" s="59">
        <v>0.75</v>
      </c>
    </row>
    <row r="18352" spans="1:8" x14ac:dyDescent="0.25">
      <c r="A18352" s="56">
        <v>47572</v>
      </c>
      <c r="H18352" s="59">
        <v>0.75</v>
      </c>
    </row>
    <row r="18353" spans="1:8" x14ac:dyDescent="0.25">
      <c r="A18353" s="56">
        <v>47573</v>
      </c>
      <c r="H18353" s="59">
        <v>0.75</v>
      </c>
    </row>
    <row r="18354" spans="1:8" x14ac:dyDescent="0.25">
      <c r="A18354" s="56">
        <v>47574</v>
      </c>
      <c r="H18354" s="59">
        <v>0.75</v>
      </c>
    </row>
    <row r="18355" spans="1:8" x14ac:dyDescent="0.25">
      <c r="A18355" s="56">
        <v>47575</v>
      </c>
      <c r="H18355" s="59">
        <v>0.75</v>
      </c>
    </row>
    <row r="18356" spans="1:8" x14ac:dyDescent="0.25">
      <c r="A18356" s="56">
        <v>47576</v>
      </c>
      <c r="H18356" s="59">
        <v>0.75</v>
      </c>
    </row>
    <row r="18357" spans="1:8" x14ac:dyDescent="0.25">
      <c r="A18357" s="56">
        <v>47577</v>
      </c>
      <c r="H18357" s="59">
        <v>0.75</v>
      </c>
    </row>
    <row r="18358" spans="1:8" x14ac:dyDescent="0.25">
      <c r="A18358" s="56">
        <v>47578</v>
      </c>
      <c r="H18358" s="59">
        <v>0.75</v>
      </c>
    </row>
    <row r="18359" spans="1:8" x14ac:dyDescent="0.25">
      <c r="A18359" s="56">
        <v>47579</v>
      </c>
      <c r="H18359" s="59">
        <v>0.75</v>
      </c>
    </row>
    <row r="18360" spans="1:8" x14ac:dyDescent="0.25">
      <c r="A18360" s="56">
        <v>47580</v>
      </c>
      <c r="H18360" s="59">
        <v>0.75</v>
      </c>
    </row>
    <row r="18361" spans="1:8" x14ac:dyDescent="0.25">
      <c r="A18361" s="56">
        <v>47581</v>
      </c>
      <c r="H18361" s="59">
        <v>0.75</v>
      </c>
    </row>
    <row r="18362" spans="1:8" x14ac:dyDescent="0.25">
      <c r="A18362" s="56">
        <v>47582</v>
      </c>
      <c r="H18362" s="59">
        <v>0.75</v>
      </c>
    </row>
    <row r="18363" spans="1:8" x14ac:dyDescent="0.25">
      <c r="A18363" s="56">
        <v>47583</v>
      </c>
      <c r="H18363" s="59">
        <v>0.75</v>
      </c>
    </row>
    <row r="18364" spans="1:8" x14ac:dyDescent="0.25">
      <c r="A18364" s="56">
        <v>47584</v>
      </c>
      <c r="H18364" s="59">
        <v>0.75</v>
      </c>
    </row>
    <row r="18365" spans="1:8" x14ac:dyDescent="0.25">
      <c r="A18365" s="56">
        <v>47585</v>
      </c>
      <c r="H18365" s="59">
        <v>0.75</v>
      </c>
    </row>
    <row r="18366" spans="1:8" x14ac:dyDescent="0.25">
      <c r="A18366" s="56">
        <v>47586</v>
      </c>
      <c r="H18366" s="59">
        <v>0.75</v>
      </c>
    </row>
    <row r="18367" spans="1:8" x14ac:dyDescent="0.25">
      <c r="A18367" s="56">
        <v>47587</v>
      </c>
      <c r="H18367" s="59">
        <v>0.75</v>
      </c>
    </row>
    <row r="18368" spans="1:8" x14ac:dyDescent="0.25">
      <c r="A18368" s="56">
        <v>47588</v>
      </c>
      <c r="H18368" s="59">
        <v>0.75</v>
      </c>
    </row>
    <row r="18369" spans="1:8" x14ac:dyDescent="0.25">
      <c r="A18369" s="56">
        <v>47589</v>
      </c>
      <c r="H18369" s="59">
        <v>0.75</v>
      </c>
    </row>
    <row r="18370" spans="1:8" x14ac:dyDescent="0.25">
      <c r="A18370" s="56">
        <v>47590</v>
      </c>
      <c r="H18370" s="59">
        <v>0.75</v>
      </c>
    </row>
    <row r="18371" spans="1:8" x14ac:dyDescent="0.25">
      <c r="A18371" s="56">
        <v>47591</v>
      </c>
      <c r="H18371" s="59">
        <v>0.75</v>
      </c>
    </row>
    <row r="18372" spans="1:8" x14ac:dyDescent="0.25">
      <c r="A18372" s="56">
        <v>47592</v>
      </c>
      <c r="H18372" s="59">
        <v>0.75</v>
      </c>
    </row>
    <row r="18373" spans="1:8" x14ac:dyDescent="0.25">
      <c r="A18373" s="56">
        <v>47593</v>
      </c>
      <c r="H18373" s="59">
        <v>0.75</v>
      </c>
    </row>
    <row r="18374" spans="1:8" x14ac:dyDescent="0.25">
      <c r="A18374" s="56">
        <v>47594</v>
      </c>
      <c r="H18374" s="59">
        <v>0.75</v>
      </c>
    </row>
    <row r="18375" spans="1:8" x14ac:dyDescent="0.25">
      <c r="A18375" s="56">
        <v>47595</v>
      </c>
      <c r="H18375" s="59">
        <v>0.75</v>
      </c>
    </row>
    <row r="18376" spans="1:8" x14ac:dyDescent="0.25">
      <c r="A18376" s="56">
        <v>47596</v>
      </c>
      <c r="H18376" s="59">
        <v>0.75</v>
      </c>
    </row>
    <row r="18377" spans="1:8" x14ac:dyDescent="0.25">
      <c r="A18377" s="56">
        <v>47597</v>
      </c>
      <c r="H18377" s="59">
        <v>0.75</v>
      </c>
    </row>
    <row r="18378" spans="1:8" x14ac:dyDescent="0.25">
      <c r="A18378" s="56">
        <v>47598</v>
      </c>
      <c r="H18378" s="59">
        <v>0.75</v>
      </c>
    </row>
    <row r="18379" spans="1:8" x14ac:dyDescent="0.25">
      <c r="A18379" s="56">
        <v>47599</v>
      </c>
      <c r="H18379" s="59">
        <v>0.75</v>
      </c>
    </row>
    <row r="18380" spans="1:8" x14ac:dyDescent="0.25">
      <c r="A18380" s="56">
        <v>47600</v>
      </c>
      <c r="H18380" s="59">
        <v>0.75</v>
      </c>
    </row>
    <row r="18381" spans="1:8" x14ac:dyDescent="0.25">
      <c r="A18381" s="56">
        <v>47601</v>
      </c>
      <c r="H18381" s="59">
        <v>0.75</v>
      </c>
    </row>
    <row r="18382" spans="1:8" x14ac:dyDescent="0.25">
      <c r="A18382" s="56">
        <v>47602</v>
      </c>
      <c r="H18382" s="59">
        <v>0.75</v>
      </c>
    </row>
    <row r="18383" spans="1:8" x14ac:dyDescent="0.25">
      <c r="A18383" s="56">
        <v>47603</v>
      </c>
      <c r="H18383" s="59">
        <v>0.75</v>
      </c>
    </row>
    <row r="18384" spans="1:8" x14ac:dyDescent="0.25">
      <c r="A18384" s="56">
        <v>47604</v>
      </c>
      <c r="H18384" s="59">
        <v>0.75</v>
      </c>
    </row>
    <row r="18385" spans="1:8" x14ac:dyDescent="0.25">
      <c r="A18385" s="56">
        <v>47605</v>
      </c>
      <c r="H18385" s="59">
        <v>0.75</v>
      </c>
    </row>
    <row r="18386" spans="1:8" x14ac:dyDescent="0.25">
      <c r="A18386" s="56">
        <v>47606</v>
      </c>
      <c r="H18386" s="59">
        <v>0.75</v>
      </c>
    </row>
    <row r="18387" spans="1:8" x14ac:dyDescent="0.25">
      <c r="A18387" s="56">
        <v>47607</v>
      </c>
      <c r="H18387" s="59">
        <v>0.75</v>
      </c>
    </row>
    <row r="18388" spans="1:8" x14ac:dyDescent="0.25">
      <c r="A18388" s="56">
        <v>47608</v>
      </c>
      <c r="H18388" s="59">
        <v>0.75</v>
      </c>
    </row>
    <row r="18389" spans="1:8" x14ac:dyDescent="0.25">
      <c r="A18389" s="56">
        <v>47609</v>
      </c>
      <c r="H18389" s="59">
        <v>0.75</v>
      </c>
    </row>
    <row r="18390" spans="1:8" x14ac:dyDescent="0.25">
      <c r="A18390" s="56">
        <v>47610</v>
      </c>
      <c r="H18390" s="59">
        <v>0.75</v>
      </c>
    </row>
    <row r="18391" spans="1:8" x14ac:dyDescent="0.25">
      <c r="A18391" s="56">
        <v>47611</v>
      </c>
      <c r="H18391" s="59">
        <v>0.75</v>
      </c>
    </row>
    <row r="18392" spans="1:8" x14ac:dyDescent="0.25">
      <c r="A18392" s="56">
        <v>47612</v>
      </c>
      <c r="H18392" s="59">
        <v>0.75</v>
      </c>
    </row>
    <row r="18393" spans="1:8" x14ac:dyDescent="0.25">
      <c r="A18393" s="56">
        <v>47613</v>
      </c>
      <c r="H18393" s="59">
        <v>0.75</v>
      </c>
    </row>
    <row r="18394" spans="1:8" x14ac:dyDescent="0.25">
      <c r="A18394" s="56">
        <v>47614</v>
      </c>
      <c r="H18394" s="59">
        <v>0.75</v>
      </c>
    </row>
    <row r="18395" spans="1:8" x14ac:dyDescent="0.25">
      <c r="A18395" s="56">
        <v>47615</v>
      </c>
      <c r="H18395" s="59">
        <v>0.75</v>
      </c>
    </row>
    <row r="18396" spans="1:8" x14ac:dyDescent="0.25">
      <c r="A18396" s="56">
        <v>47616</v>
      </c>
      <c r="H18396" s="59">
        <v>0.75</v>
      </c>
    </row>
    <row r="18397" spans="1:8" x14ac:dyDescent="0.25">
      <c r="A18397" s="56">
        <v>47617</v>
      </c>
      <c r="H18397" s="59">
        <v>0.75</v>
      </c>
    </row>
    <row r="18398" spans="1:8" x14ac:dyDescent="0.25">
      <c r="A18398" s="56">
        <v>47618</v>
      </c>
      <c r="H18398" s="59">
        <v>0.75</v>
      </c>
    </row>
    <row r="18399" spans="1:8" x14ac:dyDescent="0.25">
      <c r="A18399" s="56">
        <v>47619</v>
      </c>
      <c r="H18399" s="59">
        <v>0.75</v>
      </c>
    </row>
    <row r="18400" spans="1:8" x14ac:dyDescent="0.25">
      <c r="A18400" s="56">
        <v>47620</v>
      </c>
      <c r="H18400" s="59">
        <v>0.75</v>
      </c>
    </row>
    <row r="18401" spans="1:8" x14ac:dyDescent="0.25">
      <c r="A18401" s="56">
        <v>47621</v>
      </c>
      <c r="H18401" s="59">
        <v>0.75</v>
      </c>
    </row>
    <row r="18402" spans="1:8" x14ac:dyDescent="0.25">
      <c r="A18402" s="56">
        <v>47622</v>
      </c>
      <c r="H18402" s="59">
        <v>0.75</v>
      </c>
    </row>
    <row r="18403" spans="1:8" x14ac:dyDescent="0.25">
      <c r="A18403" s="56">
        <v>47623</v>
      </c>
      <c r="H18403" s="59">
        <v>0.75</v>
      </c>
    </row>
    <row r="18404" spans="1:8" x14ac:dyDescent="0.25">
      <c r="A18404" s="56">
        <v>47624</v>
      </c>
      <c r="H18404" s="59">
        <v>0.75</v>
      </c>
    </row>
    <row r="18405" spans="1:8" x14ac:dyDescent="0.25">
      <c r="A18405" s="56">
        <v>47625</v>
      </c>
      <c r="H18405" s="59">
        <v>0.75</v>
      </c>
    </row>
    <row r="18406" spans="1:8" x14ac:dyDescent="0.25">
      <c r="A18406" s="56">
        <v>47626</v>
      </c>
      <c r="H18406" s="59">
        <v>0.75</v>
      </c>
    </row>
    <row r="18407" spans="1:8" x14ac:dyDescent="0.25">
      <c r="A18407" s="56">
        <v>47627</v>
      </c>
      <c r="H18407" s="59">
        <v>0.75</v>
      </c>
    </row>
    <row r="18408" spans="1:8" x14ac:dyDescent="0.25">
      <c r="A18408" s="56">
        <v>47628</v>
      </c>
      <c r="H18408" s="59">
        <v>0.75</v>
      </c>
    </row>
    <row r="18409" spans="1:8" x14ac:dyDescent="0.25">
      <c r="A18409" s="56">
        <v>47629</v>
      </c>
      <c r="H18409" s="59">
        <v>0.75</v>
      </c>
    </row>
    <row r="18410" spans="1:8" x14ac:dyDescent="0.25">
      <c r="A18410" s="56">
        <v>47630</v>
      </c>
      <c r="H18410" s="59">
        <v>0.75</v>
      </c>
    </row>
    <row r="18411" spans="1:8" x14ac:dyDescent="0.25">
      <c r="A18411" s="56">
        <v>47631</v>
      </c>
      <c r="H18411" s="59">
        <v>0.75</v>
      </c>
    </row>
    <row r="18412" spans="1:8" x14ac:dyDescent="0.25">
      <c r="A18412" s="56">
        <v>47632</v>
      </c>
      <c r="H18412" s="59">
        <v>0.75</v>
      </c>
    </row>
    <row r="18413" spans="1:8" x14ac:dyDescent="0.25">
      <c r="A18413" s="56">
        <v>47633</v>
      </c>
      <c r="H18413" s="59">
        <v>0.75</v>
      </c>
    </row>
    <row r="18414" spans="1:8" x14ac:dyDescent="0.25">
      <c r="A18414" s="56">
        <v>47634</v>
      </c>
      <c r="H18414" s="59">
        <v>0.75</v>
      </c>
    </row>
    <row r="18415" spans="1:8" x14ac:dyDescent="0.25">
      <c r="A18415" s="56">
        <v>47635</v>
      </c>
      <c r="H18415" s="59">
        <v>0.75</v>
      </c>
    </row>
    <row r="18416" spans="1:8" x14ac:dyDescent="0.25">
      <c r="A18416" s="56">
        <v>47636</v>
      </c>
      <c r="H18416" s="59">
        <v>0.75</v>
      </c>
    </row>
    <row r="18417" spans="1:8" x14ac:dyDescent="0.25">
      <c r="A18417" s="56">
        <v>47637</v>
      </c>
      <c r="H18417" s="59">
        <v>0.75</v>
      </c>
    </row>
    <row r="18418" spans="1:8" x14ac:dyDescent="0.25">
      <c r="A18418" s="56">
        <v>47638</v>
      </c>
      <c r="H18418" s="59">
        <v>0.75</v>
      </c>
    </row>
    <row r="18419" spans="1:8" x14ac:dyDescent="0.25">
      <c r="A18419" s="56">
        <v>47639</v>
      </c>
      <c r="H18419" s="59">
        <v>0.75</v>
      </c>
    </row>
    <row r="18420" spans="1:8" x14ac:dyDescent="0.25">
      <c r="A18420" s="56">
        <v>47640</v>
      </c>
      <c r="H18420" s="59">
        <v>0.75</v>
      </c>
    </row>
    <row r="18421" spans="1:8" x14ac:dyDescent="0.25">
      <c r="A18421" s="56">
        <v>47641</v>
      </c>
      <c r="H18421" s="59">
        <v>0.75</v>
      </c>
    </row>
    <row r="18422" spans="1:8" x14ac:dyDescent="0.25">
      <c r="A18422" s="56">
        <v>47642</v>
      </c>
      <c r="H18422" s="59">
        <v>0.75</v>
      </c>
    </row>
    <row r="18423" spans="1:8" x14ac:dyDescent="0.25">
      <c r="A18423" s="56">
        <v>47643</v>
      </c>
      <c r="H18423" s="59">
        <v>0.75</v>
      </c>
    </row>
    <row r="18424" spans="1:8" x14ac:dyDescent="0.25">
      <c r="A18424" s="56">
        <v>47644</v>
      </c>
      <c r="H18424" s="59">
        <v>0.75</v>
      </c>
    </row>
    <row r="18425" spans="1:8" x14ac:dyDescent="0.25">
      <c r="A18425" s="56">
        <v>47645</v>
      </c>
      <c r="H18425" s="59">
        <v>0.75</v>
      </c>
    </row>
    <row r="18426" spans="1:8" x14ac:dyDescent="0.25">
      <c r="A18426" s="56">
        <v>47646</v>
      </c>
      <c r="H18426" s="59">
        <v>0.75</v>
      </c>
    </row>
    <row r="18427" spans="1:8" x14ac:dyDescent="0.25">
      <c r="A18427" s="56">
        <v>47647</v>
      </c>
      <c r="H18427" s="59">
        <v>0.75</v>
      </c>
    </row>
    <row r="18428" spans="1:8" x14ac:dyDescent="0.25">
      <c r="A18428" s="56">
        <v>47648</v>
      </c>
      <c r="H18428" s="59">
        <v>0.75</v>
      </c>
    </row>
    <row r="18429" spans="1:8" x14ac:dyDescent="0.25">
      <c r="A18429" s="56">
        <v>47649</v>
      </c>
      <c r="H18429" s="59">
        <v>0.75</v>
      </c>
    </row>
    <row r="18430" spans="1:8" x14ac:dyDescent="0.25">
      <c r="A18430" s="56">
        <v>47650</v>
      </c>
      <c r="H18430" s="59">
        <v>0.75</v>
      </c>
    </row>
    <row r="18431" spans="1:8" x14ac:dyDescent="0.25">
      <c r="A18431" s="56">
        <v>47651</v>
      </c>
      <c r="H18431" s="59">
        <v>0.75</v>
      </c>
    </row>
    <row r="18432" spans="1:8" x14ac:dyDescent="0.25">
      <c r="A18432" s="56">
        <v>47652</v>
      </c>
      <c r="H18432" s="59">
        <v>0.75</v>
      </c>
    </row>
    <row r="18433" spans="1:8" x14ac:dyDescent="0.25">
      <c r="A18433" s="56">
        <v>47653</v>
      </c>
      <c r="H18433" s="59">
        <v>0.75</v>
      </c>
    </row>
    <row r="18434" spans="1:8" x14ac:dyDescent="0.25">
      <c r="A18434" s="56">
        <v>47654</v>
      </c>
      <c r="H18434" s="59">
        <v>0.75</v>
      </c>
    </row>
    <row r="18435" spans="1:8" x14ac:dyDescent="0.25">
      <c r="A18435" s="56">
        <v>47655</v>
      </c>
      <c r="H18435" s="59">
        <v>0.75</v>
      </c>
    </row>
    <row r="18436" spans="1:8" x14ac:dyDescent="0.25">
      <c r="A18436" s="56">
        <v>47656</v>
      </c>
      <c r="H18436" s="59">
        <v>0.75</v>
      </c>
    </row>
    <row r="18437" spans="1:8" x14ac:dyDescent="0.25">
      <c r="A18437" s="56">
        <v>47657</v>
      </c>
      <c r="H18437" s="59">
        <v>0.75</v>
      </c>
    </row>
    <row r="18438" spans="1:8" x14ac:dyDescent="0.25">
      <c r="A18438" s="56">
        <v>47658</v>
      </c>
      <c r="H18438" s="59">
        <v>0.75</v>
      </c>
    </row>
    <row r="18439" spans="1:8" x14ac:dyDescent="0.25">
      <c r="A18439" s="56">
        <v>47659</v>
      </c>
      <c r="H18439" s="59">
        <v>0.75</v>
      </c>
    </row>
    <row r="18440" spans="1:8" x14ac:dyDescent="0.25">
      <c r="A18440" s="56">
        <v>47660</v>
      </c>
      <c r="H18440" s="59">
        <v>0.75</v>
      </c>
    </row>
    <row r="18441" spans="1:8" x14ac:dyDescent="0.25">
      <c r="A18441" s="56">
        <v>47661</v>
      </c>
      <c r="H18441" s="59">
        <v>0.75</v>
      </c>
    </row>
    <row r="18442" spans="1:8" x14ac:dyDescent="0.25">
      <c r="A18442" s="56">
        <v>47662</v>
      </c>
      <c r="H18442" s="59">
        <v>0.75</v>
      </c>
    </row>
    <row r="18443" spans="1:8" x14ac:dyDescent="0.25">
      <c r="A18443" s="56">
        <v>47663</v>
      </c>
      <c r="H18443" s="59">
        <v>0.75</v>
      </c>
    </row>
    <row r="18444" spans="1:8" x14ac:dyDescent="0.25">
      <c r="A18444" s="56">
        <v>47664</v>
      </c>
      <c r="H18444" s="59">
        <v>0.75</v>
      </c>
    </row>
    <row r="18445" spans="1:8" x14ac:dyDescent="0.25">
      <c r="A18445" s="56">
        <v>47665</v>
      </c>
      <c r="H18445" s="59">
        <v>0.75</v>
      </c>
    </row>
    <row r="18446" spans="1:8" x14ac:dyDescent="0.25">
      <c r="A18446" s="56">
        <v>47666</v>
      </c>
      <c r="H18446" s="59">
        <v>0.75</v>
      </c>
    </row>
    <row r="18447" spans="1:8" x14ac:dyDescent="0.25">
      <c r="A18447" s="56">
        <v>47667</v>
      </c>
      <c r="H18447" s="59">
        <v>0.75</v>
      </c>
    </row>
    <row r="18448" spans="1:8" x14ac:dyDescent="0.25">
      <c r="A18448" s="56">
        <v>47668</v>
      </c>
      <c r="H18448" s="59">
        <v>0.75</v>
      </c>
    </row>
    <row r="18449" spans="1:8" x14ac:dyDescent="0.25">
      <c r="A18449" s="56">
        <v>47669</v>
      </c>
      <c r="H18449" s="59">
        <v>0.75</v>
      </c>
    </row>
    <row r="18450" spans="1:8" x14ac:dyDescent="0.25">
      <c r="A18450" s="56">
        <v>47670</v>
      </c>
      <c r="H18450" s="59">
        <v>0.75</v>
      </c>
    </row>
    <row r="18451" spans="1:8" x14ac:dyDescent="0.25">
      <c r="A18451" s="56">
        <v>47671</v>
      </c>
      <c r="H18451" s="59">
        <v>0.75</v>
      </c>
    </row>
    <row r="18452" spans="1:8" x14ac:dyDescent="0.25">
      <c r="A18452" s="56">
        <v>47672</v>
      </c>
      <c r="H18452" s="59">
        <v>0.75</v>
      </c>
    </row>
    <row r="18453" spans="1:8" x14ac:dyDescent="0.25">
      <c r="A18453" s="56">
        <v>47673</v>
      </c>
      <c r="H18453" s="59">
        <v>0.75</v>
      </c>
    </row>
    <row r="18454" spans="1:8" x14ac:dyDescent="0.25">
      <c r="A18454" s="56">
        <v>47674</v>
      </c>
      <c r="H18454" s="59">
        <v>0.75</v>
      </c>
    </row>
    <row r="18455" spans="1:8" x14ac:dyDescent="0.25">
      <c r="A18455" s="56">
        <v>47675</v>
      </c>
      <c r="H18455" s="59">
        <v>0.75</v>
      </c>
    </row>
    <row r="18456" spans="1:8" x14ac:dyDescent="0.25">
      <c r="A18456" s="56">
        <v>47676</v>
      </c>
      <c r="H18456" s="59">
        <v>0.75</v>
      </c>
    </row>
    <row r="18457" spans="1:8" x14ac:dyDescent="0.25">
      <c r="A18457" s="56">
        <v>47677</v>
      </c>
      <c r="H18457" s="59">
        <v>0.75</v>
      </c>
    </row>
    <row r="18458" spans="1:8" x14ac:dyDescent="0.25">
      <c r="A18458" s="56">
        <v>47678</v>
      </c>
      <c r="H18458" s="59">
        <v>0.75</v>
      </c>
    </row>
    <row r="18459" spans="1:8" x14ac:dyDescent="0.25">
      <c r="A18459" s="56">
        <v>47679</v>
      </c>
      <c r="H18459" s="59">
        <v>0.75</v>
      </c>
    </row>
    <row r="18460" spans="1:8" x14ac:dyDescent="0.25">
      <c r="A18460" s="56">
        <v>47680</v>
      </c>
      <c r="H18460" s="59">
        <v>0.75</v>
      </c>
    </row>
    <row r="18461" spans="1:8" x14ac:dyDescent="0.25">
      <c r="A18461" s="56">
        <v>47681</v>
      </c>
      <c r="H18461" s="59">
        <v>0.75</v>
      </c>
    </row>
    <row r="18462" spans="1:8" x14ac:dyDescent="0.25">
      <c r="A18462" s="56">
        <v>47682</v>
      </c>
      <c r="H18462" s="59">
        <v>0.75</v>
      </c>
    </row>
    <row r="18463" spans="1:8" x14ac:dyDescent="0.25">
      <c r="A18463" s="56">
        <v>47683</v>
      </c>
      <c r="H18463" s="59">
        <v>0.75</v>
      </c>
    </row>
    <row r="18464" spans="1:8" x14ac:dyDescent="0.25">
      <c r="A18464" s="56">
        <v>47684</v>
      </c>
      <c r="H18464" s="59">
        <v>0.75</v>
      </c>
    </row>
    <row r="18465" spans="1:8" x14ac:dyDescent="0.25">
      <c r="A18465" s="56">
        <v>47685</v>
      </c>
      <c r="H18465" s="59">
        <v>0.75</v>
      </c>
    </row>
    <row r="18466" spans="1:8" x14ac:dyDescent="0.25">
      <c r="A18466" s="56">
        <v>47686</v>
      </c>
      <c r="H18466" s="59">
        <v>0.75</v>
      </c>
    </row>
    <row r="18467" spans="1:8" x14ac:dyDescent="0.25">
      <c r="A18467" s="56">
        <v>47687</v>
      </c>
      <c r="H18467" s="59">
        <v>0.75</v>
      </c>
    </row>
    <row r="18468" spans="1:8" x14ac:dyDescent="0.25">
      <c r="A18468" s="56">
        <v>47688</v>
      </c>
      <c r="H18468" s="59">
        <v>0.75</v>
      </c>
    </row>
    <row r="18469" spans="1:8" x14ac:dyDescent="0.25">
      <c r="A18469" s="56">
        <v>47689</v>
      </c>
      <c r="H18469" s="59">
        <v>0.75</v>
      </c>
    </row>
    <row r="18470" spans="1:8" x14ac:dyDescent="0.25">
      <c r="A18470" s="56">
        <v>47690</v>
      </c>
      <c r="H18470" s="59">
        <v>0.75</v>
      </c>
    </row>
    <row r="18471" spans="1:8" x14ac:dyDescent="0.25">
      <c r="A18471" s="56">
        <v>47691</v>
      </c>
      <c r="H18471" s="59">
        <v>0.75</v>
      </c>
    </row>
    <row r="18472" spans="1:8" x14ac:dyDescent="0.25">
      <c r="A18472" s="56">
        <v>47692</v>
      </c>
      <c r="H18472" s="59">
        <v>0.75</v>
      </c>
    </row>
    <row r="18473" spans="1:8" x14ac:dyDescent="0.25">
      <c r="A18473" s="56">
        <v>47693</v>
      </c>
      <c r="H18473" s="59">
        <v>0.75</v>
      </c>
    </row>
    <row r="18474" spans="1:8" x14ac:dyDescent="0.25">
      <c r="A18474" s="56">
        <v>47694</v>
      </c>
      <c r="H18474" s="59">
        <v>0.75</v>
      </c>
    </row>
    <row r="18475" spans="1:8" x14ac:dyDescent="0.25">
      <c r="A18475" s="56">
        <v>47695</v>
      </c>
      <c r="H18475" s="59">
        <v>0.75</v>
      </c>
    </row>
    <row r="18476" spans="1:8" x14ac:dyDescent="0.25">
      <c r="A18476" s="56">
        <v>47696</v>
      </c>
      <c r="H18476" s="59">
        <v>0.75</v>
      </c>
    </row>
    <row r="18477" spans="1:8" x14ac:dyDescent="0.25">
      <c r="A18477" s="56">
        <v>47697</v>
      </c>
      <c r="H18477" s="59">
        <v>0.75</v>
      </c>
    </row>
    <row r="18478" spans="1:8" x14ac:dyDescent="0.25">
      <c r="A18478" s="56">
        <v>47698</v>
      </c>
      <c r="H18478" s="59">
        <v>0.75</v>
      </c>
    </row>
    <row r="18479" spans="1:8" x14ac:dyDescent="0.25">
      <c r="A18479" s="56">
        <v>47699</v>
      </c>
      <c r="H18479" s="59">
        <v>0.75</v>
      </c>
    </row>
    <row r="18480" spans="1:8" x14ac:dyDescent="0.25">
      <c r="A18480" s="56">
        <v>47700</v>
      </c>
      <c r="H18480" s="59">
        <v>0.75</v>
      </c>
    </row>
    <row r="18481" spans="1:8" x14ac:dyDescent="0.25">
      <c r="A18481" s="56">
        <v>47701</v>
      </c>
      <c r="H18481" s="59">
        <v>0.75</v>
      </c>
    </row>
    <row r="18482" spans="1:8" x14ac:dyDescent="0.25">
      <c r="A18482" s="56">
        <v>47702</v>
      </c>
      <c r="H18482" s="59">
        <v>0.75</v>
      </c>
    </row>
    <row r="18483" spans="1:8" x14ac:dyDescent="0.25">
      <c r="A18483" s="56">
        <v>47703</v>
      </c>
      <c r="H18483" s="59">
        <v>0.75</v>
      </c>
    </row>
    <row r="18484" spans="1:8" x14ac:dyDescent="0.25">
      <c r="A18484" s="56">
        <v>47704</v>
      </c>
      <c r="H18484" s="59">
        <v>0.75</v>
      </c>
    </row>
    <row r="18485" spans="1:8" x14ac:dyDescent="0.25">
      <c r="A18485" s="56">
        <v>47705</v>
      </c>
      <c r="H18485" s="59">
        <v>0.75</v>
      </c>
    </row>
    <row r="18486" spans="1:8" x14ac:dyDescent="0.25">
      <c r="A18486" s="56">
        <v>47706</v>
      </c>
      <c r="H18486" s="59">
        <v>0.75</v>
      </c>
    </row>
    <row r="18487" spans="1:8" x14ac:dyDescent="0.25">
      <c r="A18487" s="56">
        <v>47707</v>
      </c>
      <c r="H18487" s="59">
        <v>0.75</v>
      </c>
    </row>
    <row r="18488" spans="1:8" x14ac:dyDescent="0.25">
      <c r="A18488" s="56">
        <v>47708</v>
      </c>
      <c r="H18488" s="59">
        <v>0.75</v>
      </c>
    </row>
    <row r="18489" spans="1:8" x14ac:dyDescent="0.25">
      <c r="A18489" s="56">
        <v>47709</v>
      </c>
      <c r="H18489" s="59">
        <v>0.75</v>
      </c>
    </row>
    <row r="18490" spans="1:8" x14ac:dyDescent="0.25">
      <c r="A18490" s="56">
        <v>47710</v>
      </c>
      <c r="H18490" s="59">
        <v>0.75</v>
      </c>
    </row>
    <row r="18491" spans="1:8" x14ac:dyDescent="0.25">
      <c r="A18491" s="56">
        <v>47711</v>
      </c>
      <c r="H18491" s="59">
        <v>0.75</v>
      </c>
    </row>
    <row r="18492" spans="1:8" x14ac:dyDescent="0.25">
      <c r="A18492" s="56">
        <v>47712</v>
      </c>
      <c r="H18492" s="59">
        <v>0.75</v>
      </c>
    </row>
    <row r="18493" spans="1:8" x14ac:dyDescent="0.25">
      <c r="A18493" s="56">
        <v>47713</v>
      </c>
      <c r="H18493" s="59">
        <v>0.75</v>
      </c>
    </row>
    <row r="18494" spans="1:8" x14ac:dyDescent="0.25">
      <c r="A18494" s="56">
        <v>47714</v>
      </c>
      <c r="H18494" s="59">
        <v>0.75</v>
      </c>
    </row>
    <row r="18495" spans="1:8" x14ac:dyDescent="0.25">
      <c r="A18495" s="56">
        <v>47715</v>
      </c>
      <c r="H18495" s="59">
        <v>0.75</v>
      </c>
    </row>
    <row r="18496" spans="1:8" x14ac:dyDescent="0.25">
      <c r="A18496" s="56">
        <v>47716</v>
      </c>
      <c r="H18496" s="59">
        <v>0.75</v>
      </c>
    </row>
    <row r="18497" spans="1:8" x14ac:dyDescent="0.25">
      <c r="A18497" s="56">
        <v>47717</v>
      </c>
      <c r="H18497" s="59">
        <v>0.75</v>
      </c>
    </row>
    <row r="18498" spans="1:8" x14ac:dyDescent="0.25">
      <c r="A18498" s="56">
        <v>47718</v>
      </c>
      <c r="H18498" s="59">
        <v>0.75</v>
      </c>
    </row>
    <row r="18499" spans="1:8" x14ac:dyDescent="0.25">
      <c r="A18499" s="56">
        <v>47719</v>
      </c>
      <c r="H18499" s="59">
        <v>0.75</v>
      </c>
    </row>
    <row r="18500" spans="1:8" x14ac:dyDescent="0.25">
      <c r="A18500" s="56">
        <v>47720</v>
      </c>
      <c r="H18500" s="59">
        <v>0.75</v>
      </c>
    </row>
    <row r="18501" spans="1:8" x14ac:dyDescent="0.25">
      <c r="A18501" s="56">
        <v>47721</v>
      </c>
      <c r="H18501" s="59">
        <v>0.75</v>
      </c>
    </row>
    <row r="18502" spans="1:8" x14ac:dyDescent="0.25">
      <c r="A18502" s="56">
        <v>47722</v>
      </c>
      <c r="H18502" s="59">
        <v>0.75</v>
      </c>
    </row>
    <row r="18503" spans="1:8" x14ac:dyDescent="0.25">
      <c r="A18503" s="56">
        <v>47723</v>
      </c>
      <c r="H18503" s="59">
        <v>0.75</v>
      </c>
    </row>
    <row r="18504" spans="1:8" x14ac:dyDescent="0.25">
      <c r="A18504" s="56">
        <v>47724</v>
      </c>
      <c r="H18504" s="59">
        <v>0.75</v>
      </c>
    </row>
    <row r="18505" spans="1:8" x14ac:dyDescent="0.25">
      <c r="A18505" s="56">
        <v>47725</v>
      </c>
      <c r="H18505" s="59">
        <v>0.75</v>
      </c>
    </row>
    <row r="18506" spans="1:8" x14ac:dyDescent="0.25">
      <c r="A18506" s="56">
        <v>47726</v>
      </c>
      <c r="H18506" s="59">
        <v>0.75</v>
      </c>
    </row>
    <row r="18507" spans="1:8" x14ac:dyDescent="0.25">
      <c r="A18507" s="56">
        <v>47727</v>
      </c>
      <c r="H18507" s="59">
        <v>0.75</v>
      </c>
    </row>
    <row r="18508" spans="1:8" x14ac:dyDescent="0.25">
      <c r="A18508" s="56">
        <v>47728</v>
      </c>
      <c r="H18508" s="59">
        <v>0.75</v>
      </c>
    </row>
    <row r="18509" spans="1:8" x14ac:dyDescent="0.25">
      <c r="A18509" s="56">
        <v>47729</v>
      </c>
      <c r="H18509" s="59">
        <v>0.75</v>
      </c>
    </row>
    <row r="18510" spans="1:8" x14ac:dyDescent="0.25">
      <c r="A18510" s="56">
        <v>47730</v>
      </c>
      <c r="H18510" s="59">
        <v>0.75</v>
      </c>
    </row>
    <row r="18511" spans="1:8" x14ac:dyDescent="0.25">
      <c r="A18511" s="56">
        <v>47731</v>
      </c>
      <c r="H18511" s="59">
        <v>0.75</v>
      </c>
    </row>
    <row r="18512" spans="1:8" x14ac:dyDescent="0.25">
      <c r="A18512" s="56">
        <v>47732</v>
      </c>
      <c r="H18512" s="59">
        <v>0.75</v>
      </c>
    </row>
    <row r="18513" spans="1:8" x14ac:dyDescent="0.25">
      <c r="A18513" s="56">
        <v>47733</v>
      </c>
      <c r="H18513" s="59">
        <v>0.75</v>
      </c>
    </row>
    <row r="18514" spans="1:8" x14ac:dyDescent="0.25">
      <c r="A18514" s="56">
        <v>47734</v>
      </c>
      <c r="H18514" s="59">
        <v>0.75</v>
      </c>
    </row>
    <row r="18515" spans="1:8" x14ac:dyDescent="0.25">
      <c r="A18515" s="56">
        <v>47735</v>
      </c>
      <c r="H18515" s="59">
        <v>0.75</v>
      </c>
    </row>
    <row r="18516" spans="1:8" x14ac:dyDescent="0.25">
      <c r="A18516" s="56">
        <v>47736</v>
      </c>
      <c r="H18516" s="59">
        <v>0.75</v>
      </c>
    </row>
    <row r="18517" spans="1:8" x14ac:dyDescent="0.25">
      <c r="A18517" s="56">
        <v>47737</v>
      </c>
      <c r="H18517" s="59">
        <v>0.75</v>
      </c>
    </row>
    <row r="18518" spans="1:8" x14ac:dyDescent="0.25">
      <c r="A18518" s="56">
        <v>47738</v>
      </c>
      <c r="H18518" s="59">
        <v>0.75</v>
      </c>
    </row>
    <row r="18519" spans="1:8" x14ac:dyDescent="0.25">
      <c r="A18519" s="56">
        <v>47739</v>
      </c>
      <c r="H18519" s="59">
        <v>0.75</v>
      </c>
    </row>
    <row r="18520" spans="1:8" x14ac:dyDescent="0.25">
      <c r="A18520" s="56">
        <v>47740</v>
      </c>
      <c r="H18520" s="59">
        <v>0.75</v>
      </c>
    </row>
    <row r="18521" spans="1:8" x14ac:dyDescent="0.25">
      <c r="A18521" s="56">
        <v>47741</v>
      </c>
      <c r="H18521" s="59">
        <v>0.75</v>
      </c>
    </row>
    <row r="18522" spans="1:8" x14ac:dyDescent="0.25">
      <c r="A18522" s="56">
        <v>47742</v>
      </c>
      <c r="H18522" s="59">
        <v>0.75</v>
      </c>
    </row>
    <row r="18523" spans="1:8" x14ac:dyDescent="0.25">
      <c r="A18523" s="56">
        <v>47743</v>
      </c>
      <c r="H18523" s="59">
        <v>0.75</v>
      </c>
    </row>
    <row r="18524" spans="1:8" x14ac:dyDescent="0.25">
      <c r="A18524" s="56">
        <v>47744</v>
      </c>
      <c r="H18524" s="59">
        <v>0.75</v>
      </c>
    </row>
    <row r="18525" spans="1:8" x14ac:dyDescent="0.25">
      <c r="A18525" s="56">
        <v>47745</v>
      </c>
      <c r="H18525" s="59">
        <v>0.75</v>
      </c>
    </row>
    <row r="18526" spans="1:8" x14ac:dyDescent="0.25">
      <c r="A18526" s="56">
        <v>47746</v>
      </c>
      <c r="H18526" s="59">
        <v>0.75</v>
      </c>
    </row>
    <row r="18527" spans="1:8" x14ac:dyDescent="0.25">
      <c r="A18527" s="56">
        <v>47747</v>
      </c>
      <c r="H18527" s="59">
        <v>0.75</v>
      </c>
    </row>
    <row r="18528" spans="1:8" x14ac:dyDescent="0.25">
      <c r="A18528" s="56">
        <v>47748</v>
      </c>
      <c r="H18528" s="59">
        <v>0.75</v>
      </c>
    </row>
    <row r="18529" spans="1:8" x14ac:dyDescent="0.25">
      <c r="A18529" s="56">
        <v>47749</v>
      </c>
      <c r="H18529" s="59">
        <v>0.75</v>
      </c>
    </row>
    <row r="18530" spans="1:8" x14ac:dyDescent="0.25">
      <c r="A18530" s="56">
        <v>47750</v>
      </c>
      <c r="H18530" s="59">
        <v>0.75</v>
      </c>
    </row>
    <row r="18531" spans="1:8" x14ac:dyDescent="0.25">
      <c r="A18531" s="56">
        <v>47751</v>
      </c>
      <c r="H18531" s="59">
        <v>0.75</v>
      </c>
    </row>
    <row r="18532" spans="1:8" x14ac:dyDescent="0.25">
      <c r="A18532" s="56">
        <v>47752</v>
      </c>
      <c r="H18532" s="59">
        <v>0.75</v>
      </c>
    </row>
    <row r="18533" spans="1:8" x14ac:dyDescent="0.25">
      <c r="A18533" s="56">
        <v>47753</v>
      </c>
      <c r="H18533" s="59">
        <v>0.75</v>
      </c>
    </row>
    <row r="18534" spans="1:8" x14ac:dyDescent="0.25">
      <c r="A18534" s="56">
        <v>47754</v>
      </c>
      <c r="H18534" s="59">
        <v>0.75</v>
      </c>
    </row>
    <row r="18535" spans="1:8" x14ac:dyDescent="0.25">
      <c r="A18535" s="56">
        <v>47755</v>
      </c>
      <c r="H18535" s="59">
        <v>0.75</v>
      </c>
    </row>
    <row r="18536" spans="1:8" x14ac:dyDescent="0.25">
      <c r="A18536" s="56">
        <v>47756</v>
      </c>
      <c r="H18536" s="59">
        <v>0.75</v>
      </c>
    </row>
    <row r="18537" spans="1:8" x14ac:dyDescent="0.25">
      <c r="A18537" s="56">
        <v>47757</v>
      </c>
      <c r="H18537" s="59">
        <v>0.75</v>
      </c>
    </row>
    <row r="18538" spans="1:8" x14ac:dyDescent="0.25">
      <c r="A18538" s="56">
        <v>47758</v>
      </c>
      <c r="H18538" s="59">
        <v>0.75</v>
      </c>
    </row>
    <row r="18539" spans="1:8" x14ac:dyDescent="0.25">
      <c r="A18539" s="56">
        <v>47759</v>
      </c>
      <c r="H18539" s="59">
        <v>0.75</v>
      </c>
    </row>
    <row r="18540" spans="1:8" x14ac:dyDescent="0.25">
      <c r="A18540" s="56">
        <v>47760</v>
      </c>
      <c r="H18540" s="59">
        <v>0.75</v>
      </c>
    </row>
    <row r="18541" spans="1:8" x14ac:dyDescent="0.25">
      <c r="A18541" s="56">
        <v>47761</v>
      </c>
      <c r="H18541" s="59">
        <v>0.75</v>
      </c>
    </row>
    <row r="18542" spans="1:8" x14ac:dyDescent="0.25">
      <c r="A18542" s="56">
        <v>47762</v>
      </c>
      <c r="H18542" s="59">
        <v>0.75</v>
      </c>
    </row>
    <row r="18543" spans="1:8" x14ac:dyDescent="0.25">
      <c r="A18543" s="56">
        <v>47763</v>
      </c>
      <c r="H18543" s="59">
        <v>0.75</v>
      </c>
    </row>
    <row r="18544" spans="1:8" x14ac:dyDescent="0.25">
      <c r="A18544" s="56">
        <v>47764</v>
      </c>
      <c r="H18544" s="59">
        <v>0.75</v>
      </c>
    </row>
    <row r="18545" spans="1:8" x14ac:dyDescent="0.25">
      <c r="A18545" s="56">
        <v>47765</v>
      </c>
      <c r="H18545" s="59">
        <v>0.75</v>
      </c>
    </row>
    <row r="18546" spans="1:8" x14ac:dyDescent="0.25">
      <c r="A18546" s="56">
        <v>47766</v>
      </c>
      <c r="H18546" s="59">
        <v>0.75</v>
      </c>
    </row>
    <row r="18547" spans="1:8" x14ac:dyDescent="0.25">
      <c r="A18547" s="56">
        <v>47767</v>
      </c>
      <c r="H18547" s="59">
        <v>0.75</v>
      </c>
    </row>
    <row r="18548" spans="1:8" x14ac:dyDescent="0.25">
      <c r="A18548" s="56">
        <v>47768</v>
      </c>
      <c r="H18548" s="59">
        <v>0.75</v>
      </c>
    </row>
    <row r="18549" spans="1:8" x14ac:dyDescent="0.25">
      <c r="A18549" s="56">
        <v>47769</v>
      </c>
      <c r="H18549" s="59">
        <v>0.75</v>
      </c>
    </row>
    <row r="18550" spans="1:8" x14ac:dyDescent="0.25">
      <c r="A18550" s="56">
        <v>47770</v>
      </c>
      <c r="H18550" s="59">
        <v>0.75</v>
      </c>
    </row>
    <row r="18551" spans="1:8" x14ac:dyDescent="0.25">
      <c r="A18551" s="56">
        <v>47771</v>
      </c>
      <c r="H18551" s="59">
        <v>0.75</v>
      </c>
    </row>
    <row r="18552" spans="1:8" x14ac:dyDescent="0.25">
      <c r="A18552" s="56">
        <v>47772</v>
      </c>
      <c r="H18552" s="59">
        <v>0.75</v>
      </c>
    </row>
    <row r="18553" spans="1:8" x14ac:dyDescent="0.25">
      <c r="A18553" s="56">
        <v>47773</v>
      </c>
      <c r="H18553" s="59">
        <v>0.75</v>
      </c>
    </row>
    <row r="18554" spans="1:8" x14ac:dyDescent="0.25">
      <c r="A18554" s="56">
        <v>47774</v>
      </c>
      <c r="H18554" s="59">
        <v>0.75</v>
      </c>
    </row>
    <row r="18555" spans="1:8" x14ac:dyDescent="0.25">
      <c r="A18555" s="56">
        <v>47775</v>
      </c>
      <c r="H18555" s="59">
        <v>0.75</v>
      </c>
    </row>
    <row r="18556" spans="1:8" x14ac:dyDescent="0.25">
      <c r="A18556" s="56">
        <v>47776</v>
      </c>
      <c r="H18556" s="59">
        <v>0.75</v>
      </c>
    </row>
    <row r="18557" spans="1:8" x14ac:dyDescent="0.25">
      <c r="A18557" s="56">
        <v>47777</v>
      </c>
      <c r="H18557" s="59">
        <v>0.75</v>
      </c>
    </row>
    <row r="18558" spans="1:8" x14ac:dyDescent="0.25">
      <c r="A18558" s="56">
        <v>47778</v>
      </c>
      <c r="H18558" s="59">
        <v>0.75</v>
      </c>
    </row>
    <row r="18559" spans="1:8" x14ac:dyDescent="0.25">
      <c r="A18559" s="56">
        <v>47779</v>
      </c>
      <c r="H18559" s="59">
        <v>0.75</v>
      </c>
    </row>
    <row r="18560" spans="1:8" x14ac:dyDescent="0.25">
      <c r="A18560" s="56">
        <v>47780</v>
      </c>
      <c r="H18560" s="59">
        <v>0.75</v>
      </c>
    </row>
    <row r="18561" spans="1:8" x14ac:dyDescent="0.25">
      <c r="A18561" s="56">
        <v>47781</v>
      </c>
      <c r="H18561" s="59">
        <v>0.75</v>
      </c>
    </row>
    <row r="18562" spans="1:8" x14ac:dyDescent="0.25">
      <c r="A18562" s="56">
        <v>47782</v>
      </c>
      <c r="H18562" s="59">
        <v>0.75</v>
      </c>
    </row>
    <row r="18563" spans="1:8" x14ac:dyDescent="0.25">
      <c r="A18563" s="56">
        <v>47783</v>
      </c>
      <c r="H18563" s="59">
        <v>0.75</v>
      </c>
    </row>
    <row r="18564" spans="1:8" x14ac:dyDescent="0.25">
      <c r="A18564" s="56">
        <v>47784</v>
      </c>
      <c r="H18564" s="59">
        <v>0.75</v>
      </c>
    </row>
    <row r="18565" spans="1:8" x14ac:dyDescent="0.25">
      <c r="A18565" s="56">
        <v>47785</v>
      </c>
      <c r="H18565" s="59">
        <v>0.75</v>
      </c>
    </row>
    <row r="18566" spans="1:8" x14ac:dyDescent="0.25">
      <c r="A18566" s="56">
        <v>47786</v>
      </c>
      <c r="H18566" s="59">
        <v>0.75</v>
      </c>
    </row>
    <row r="18567" spans="1:8" x14ac:dyDescent="0.25">
      <c r="A18567" s="56">
        <v>47787</v>
      </c>
      <c r="H18567" s="59">
        <v>0.75</v>
      </c>
    </row>
    <row r="18568" spans="1:8" x14ac:dyDescent="0.25">
      <c r="A18568" s="56">
        <v>47788</v>
      </c>
      <c r="H18568" s="59">
        <v>0.75</v>
      </c>
    </row>
    <row r="18569" spans="1:8" x14ac:dyDescent="0.25">
      <c r="A18569" s="56">
        <v>47789</v>
      </c>
      <c r="H18569" s="59">
        <v>0.75</v>
      </c>
    </row>
    <row r="18570" spans="1:8" x14ac:dyDescent="0.25">
      <c r="A18570" s="56">
        <v>47790</v>
      </c>
      <c r="H18570" s="59">
        <v>0.75</v>
      </c>
    </row>
    <row r="18571" spans="1:8" x14ac:dyDescent="0.25">
      <c r="A18571" s="56">
        <v>47791</v>
      </c>
      <c r="H18571" s="59">
        <v>0.75</v>
      </c>
    </row>
    <row r="18572" spans="1:8" x14ac:dyDescent="0.25">
      <c r="A18572" s="56">
        <v>47792</v>
      </c>
      <c r="H18572" s="59">
        <v>0.75</v>
      </c>
    </row>
    <row r="18573" spans="1:8" x14ac:dyDescent="0.25">
      <c r="A18573" s="56">
        <v>47793</v>
      </c>
      <c r="H18573" s="59">
        <v>0.75</v>
      </c>
    </row>
    <row r="18574" spans="1:8" x14ac:dyDescent="0.25">
      <c r="A18574" s="56">
        <v>47794</v>
      </c>
      <c r="H18574" s="59">
        <v>0.75</v>
      </c>
    </row>
    <row r="18575" spans="1:8" x14ac:dyDescent="0.25">
      <c r="A18575" s="56">
        <v>47795</v>
      </c>
      <c r="H18575" s="59">
        <v>0.75</v>
      </c>
    </row>
    <row r="18576" spans="1:8" x14ac:dyDescent="0.25">
      <c r="A18576" s="56">
        <v>47796</v>
      </c>
      <c r="H18576" s="59">
        <v>0.75</v>
      </c>
    </row>
    <row r="18577" spans="1:8" x14ac:dyDescent="0.25">
      <c r="A18577" s="56">
        <v>47797</v>
      </c>
      <c r="H18577" s="59">
        <v>0.75</v>
      </c>
    </row>
    <row r="18578" spans="1:8" x14ac:dyDescent="0.25">
      <c r="A18578" s="56">
        <v>47798</v>
      </c>
      <c r="H18578" s="59">
        <v>0.75</v>
      </c>
    </row>
    <row r="18579" spans="1:8" x14ac:dyDescent="0.25">
      <c r="A18579" s="56">
        <v>47799</v>
      </c>
      <c r="H18579" s="59">
        <v>0.75</v>
      </c>
    </row>
    <row r="18580" spans="1:8" x14ac:dyDescent="0.25">
      <c r="A18580" s="56">
        <v>47800</v>
      </c>
      <c r="H18580" s="59">
        <v>0.75</v>
      </c>
    </row>
    <row r="18581" spans="1:8" x14ac:dyDescent="0.25">
      <c r="A18581" s="56">
        <v>47801</v>
      </c>
      <c r="H18581" s="59">
        <v>0.75</v>
      </c>
    </row>
    <row r="18582" spans="1:8" x14ac:dyDescent="0.25">
      <c r="A18582" s="56">
        <v>47802</v>
      </c>
      <c r="H18582" s="59">
        <v>0.75</v>
      </c>
    </row>
    <row r="18583" spans="1:8" x14ac:dyDescent="0.25">
      <c r="A18583" s="56">
        <v>47803</v>
      </c>
      <c r="H18583" s="59">
        <v>0.75</v>
      </c>
    </row>
    <row r="18584" spans="1:8" x14ac:dyDescent="0.25">
      <c r="A18584" s="56">
        <v>47804</v>
      </c>
      <c r="H18584" s="59">
        <v>0.75</v>
      </c>
    </row>
    <row r="18585" spans="1:8" x14ac:dyDescent="0.25">
      <c r="A18585" s="56">
        <v>47805</v>
      </c>
      <c r="H18585" s="59">
        <v>0.75</v>
      </c>
    </row>
    <row r="18586" spans="1:8" x14ac:dyDescent="0.25">
      <c r="A18586" s="56">
        <v>47806</v>
      </c>
      <c r="H18586" s="59">
        <v>0.75</v>
      </c>
    </row>
    <row r="18587" spans="1:8" x14ac:dyDescent="0.25">
      <c r="A18587" s="56">
        <v>47807</v>
      </c>
      <c r="H18587" s="59">
        <v>0.75</v>
      </c>
    </row>
    <row r="18588" spans="1:8" x14ac:dyDescent="0.25">
      <c r="A18588" s="56">
        <v>47808</v>
      </c>
      <c r="H18588" s="59">
        <v>0.75</v>
      </c>
    </row>
    <row r="18589" spans="1:8" x14ac:dyDescent="0.25">
      <c r="A18589" s="56">
        <v>47809</v>
      </c>
      <c r="H18589" s="59">
        <v>0.75</v>
      </c>
    </row>
    <row r="18590" spans="1:8" x14ac:dyDescent="0.25">
      <c r="A18590" s="56">
        <v>47810</v>
      </c>
      <c r="H18590" s="59">
        <v>0.75</v>
      </c>
    </row>
    <row r="18591" spans="1:8" x14ac:dyDescent="0.25">
      <c r="A18591" s="56">
        <v>47811</v>
      </c>
      <c r="H18591" s="59">
        <v>0.75</v>
      </c>
    </row>
    <row r="18592" spans="1:8" x14ac:dyDescent="0.25">
      <c r="A18592" s="56">
        <v>47812</v>
      </c>
      <c r="H18592" s="59">
        <v>0.75</v>
      </c>
    </row>
    <row r="18593" spans="1:8" x14ac:dyDescent="0.25">
      <c r="A18593" s="56">
        <v>47813</v>
      </c>
      <c r="H18593" s="59">
        <v>0.75</v>
      </c>
    </row>
    <row r="18594" spans="1:8" x14ac:dyDescent="0.25">
      <c r="A18594" s="56">
        <v>47814</v>
      </c>
      <c r="H18594" s="59">
        <v>0.75</v>
      </c>
    </row>
    <row r="18595" spans="1:8" x14ac:dyDescent="0.25">
      <c r="A18595" s="56">
        <v>47815</v>
      </c>
      <c r="H18595" s="59">
        <v>0.75</v>
      </c>
    </row>
    <row r="18596" spans="1:8" x14ac:dyDescent="0.25">
      <c r="A18596" s="56">
        <v>47816</v>
      </c>
      <c r="H18596" s="59">
        <v>0.75</v>
      </c>
    </row>
    <row r="18597" spans="1:8" x14ac:dyDescent="0.25">
      <c r="A18597" s="56">
        <v>47817</v>
      </c>
      <c r="H18597" s="59">
        <v>0.75</v>
      </c>
    </row>
    <row r="18598" spans="1:8" x14ac:dyDescent="0.25">
      <c r="A18598" s="56">
        <v>47818</v>
      </c>
      <c r="H18598" s="59">
        <v>0.75</v>
      </c>
    </row>
    <row r="18599" spans="1:8" x14ac:dyDescent="0.25">
      <c r="A18599" s="56">
        <v>47819</v>
      </c>
      <c r="H18599" s="59">
        <v>0.75</v>
      </c>
    </row>
    <row r="18600" spans="1:8" x14ac:dyDescent="0.25">
      <c r="A18600" s="56">
        <v>47820</v>
      </c>
      <c r="H18600" s="59">
        <v>0.75</v>
      </c>
    </row>
    <row r="18601" spans="1:8" x14ac:dyDescent="0.25">
      <c r="A18601" s="56">
        <v>47821</v>
      </c>
      <c r="H18601" s="59">
        <v>0.75</v>
      </c>
    </row>
    <row r="18602" spans="1:8" x14ac:dyDescent="0.25">
      <c r="A18602" s="56">
        <v>47822</v>
      </c>
      <c r="H18602" s="59">
        <v>0.75</v>
      </c>
    </row>
    <row r="18603" spans="1:8" x14ac:dyDescent="0.25">
      <c r="A18603" s="56">
        <v>47823</v>
      </c>
      <c r="H18603" s="59">
        <v>0.75</v>
      </c>
    </row>
    <row r="18604" spans="1:8" x14ac:dyDescent="0.25">
      <c r="A18604" s="56">
        <v>47824</v>
      </c>
      <c r="H18604" s="59">
        <v>0.75</v>
      </c>
    </row>
    <row r="18605" spans="1:8" x14ac:dyDescent="0.25">
      <c r="A18605" s="56">
        <v>47825</v>
      </c>
      <c r="H18605" s="59">
        <v>0.75</v>
      </c>
    </row>
    <row r="18606" spans="1:8" x14ac:dyDescent="0.25">
      <c r="A18606" s="56">
        <v>47826</v>
      </c>
      <c r="H18606" s="59">
        <v>0.75</v>
      </c>
    </row>
    <row r="18607" spans="1:8" x14ac:dyDescent="0.25">
      <c r="A18607" s="56">
        <v>47827</v>
      </c>
      <c r="H18607" s="59">
        <v>0.75</v>
      </c>
    </row>
    <row r="18608" spans="1:8" x14ac:dyDescent="0.25">
      <c r="A18608" s="56">
        <v>47828</v>
      </c>
      <c r="H18608" s="59">
        <v>0.75</v>
      </c>
    </row>
    <row r="18609" spans="1:8" x14ac:dyDescent="0.25">
      <c r="A18609" s="56">
        <v>47829</v>
      </c>
      <c r="H18609" s="59">
        <v>0.75</v>
      </c>
    </row>
    <row r="18610" spans="1:8" x14ac:dyDescent="0.25">
      <c r="A18610" s="56">
        <v>47830</v>
      </c>
      <c r="H18610" s="59">
        <v>0.75</v>
      </c>
    </row>
    <row r="18611" spans="1:8" x14ac:dyDescent="0.25">
      <c r="A18611" s="56">
        <v>47831</v>
      </c>
      <c r="H18611" s="59">
        <v>0.75</v>
      </c>
    </row>
    <row r="18612" spans="1:8" x14ac:dyDescent="0.25">
      <c r="A18612" s="56">
        <v>47832</v>
      </c>
      <c r="H18612" s="59">
        <v>0.75</v>
      </c>
    </row>
    <row r="18613" spans="1:8" x14ac:dyDescent="0.25">
      <c r="A18613" s="56">
        <v>47833</v>
      </c>
      <c r="H18613" s="59">
        <v>0.75</v>
      </c>
    </row>
    <row r="18614" spans="1:8" x14ac:dyDescent="0.25">
      <c r="A18614" s="56">
        <v>47834</v>
      </c>
      <c r="H18614" s="59">
        <v>0.75</v>
      </c>
    </row>
    <row r="18615" spans="1:8" x14ac:dyDescent="0.25">
      <c r="A18615" s="56">
        <v>47835</v>
      </c>
      <c r="H18615" s="59">
        <v>0.75</v>
      </c>
    </row>
    <row r="18616" spans="1:8" x14ac:dyDescent="0.25">
      <c r="A18616" s="56">
        <v>47836</v>
      </c>
      <c r="H18616" s="59">
        <v>0.75</v>
      </c>
    </row>
    <row r="18617" spans="1:8" x14ac:dyDescent="0.25">
      <c r="A18617" s="56">
        <v>47837</v>
      </c>
      <c r="H18617" s="59">
        <v>0.75</v>
      </c>
    </row>
    <row r="18618" spans="1:8" x14ac:dyDescent="0.25">
      <c r="A18618" s="56">
        <v>47838</v>
      </c>
      <c r="H18618" s="59">
        <v>0.75</v>
      </c>
    </row>
    <row r="18619" spans="1:8" x14ac:dyDescent="0.25">
      <c r="A18619" s="56">
        <v>47839</v>
      </c>
      <c r="H18619" s="59">
        <v>0.75</v>
      </c>
    </row>
    <row r="18620" spans="1:8" x14ac:dyDescent="0.25">
      <c r="A18620" s="56">
        <v>47840</v>
      </c>
      <c r="H18620" s="59">
        <v>0.75</v>
      </c>
    </row>
    <row r="18621" spans="1:8" x14ac:dyDescent="0.25">
      <c r="A18621" s="56">
        <v>47841</v>
      </c>
      <c r="H18621" s="59">
        <v>0.75</v>
      </c>
    </row>
    <row r="18622" spans="1:8" x14ac:dyDescent="0.25">
      <c r="A18622" s="56">
        <v>47842</v>
      </c>
      <c r="H18622" s="59">
        <v>0.75</v>
      </c>
    </row>
    <row r="18623" spans="1:8" x14ac:dyDescent="0.25">
      <c r="A18623" s="56">
        <v>47843</v>
      </c>
      <c r="H18623" s="59">
        <v>0.75</v>
      </c>
    </row>
    <row r="18624" spans="1:8" x14ac:dyDescent="0.25">
      <c r="A18624" s="56">
        <v>47844</v>
      </c>
      <c r="H18624" s="59">
        <v>0.75</v>
      </c>
    </row>
    <row r="18625" spans="1:8" x14ac:dyDescent="0.25">
      <c r="A18625" s="56">
        <v>47845</v>
      </c>
      <c r="H18625" s="59">
        <v>0.75</v>
      </c>
    </row>
    <row r="18626" spans="1:8" x14ac:dyDescent="0.25">
      <c r="A18626" s="56">
        <v>47846</v>
      </c>
      <c r="H18626" s="59">
        <v>0.75</v>
      </c>
    </row>
    <row r="18627" spans="1:8" x14ac:dyDescent="0.25">
      <c r="A18627" s="56">
        <v>47847</v>
      </c>
      <c r="H18627" s="59">
        <v>0.75</v>
      </c>
    </row>
    <row r="18628" spans="1:8" x14ac:dyDescent="0.25">
      <c r="A18628" s="56">
        <v>47848</v>
      </c>
      <c r="H18628" s="59">
        <v>0.75</v>
      </c>
    </row>
    <row r="18629" spans="1:8" x14ac:dyDescent="0.25">
      <c r="A18629" s="56">
        <v>47849</v>
      </c>
      <c r="H18629" s="59">
        <v>0.67500000000000004</v>
      </c>
    </row>
  </sheetData>
  <sheetProtection algorithmName="SHA-512" hashValue="942j+RTa+pIWMI3/ZaQD55EhFcH08bXkQYE1JPr3Hf02Hc1OrvZEPOFfBQNA9bqStCOIB54xscGMqTvkfnnHKg==" saltValue="KF6rvH3DV0QXYdJHcBJUaQ==" spinCount="100000" sheet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7"/>
  <dimension ref="A1:Q1048572"/>
  <sheetViews>
    <sheetView topLeftCell="A10" workbookViewId="0">
      <selection sqref="A1:XFD1048576"/>
    </sheetView>
  </sheetViews>
  <sheetFormatPr defaultRowHeight="15" x14ac:dyDescent="0.25"/>
  <cols>
    <col min="1" max="1" width="10.7109375" style="55" bestFit="1" customWidth="1"/>
    <col min="2" max="2" width="10.7109375" style="53" bestFit="1" customWidth="1"/>
    <col min="3" max="3" width="9.140625" style="53"/>
    <col min="4" max="5" width="9.140625" style="55"/>
    <col min="6" max="7" width="10.7109375" style="56" bestFit="1" customWidth="1"/>
    <col min="8" max="11" width="9.140625" style="55"/>
    <col min="12" max="12" width="9.7109375" style="56" bestFit="1" customWidth="1"/>
    <col min="13" max="13" width="10.7109375" style="56" bestFit="1" customWidth="1"/>
    <col min="14" max="15" width="9.140625" style="55"/>
    <col min="16" max="16" width="9.140625" style="55" customWidth="1"/>
    <col min="17" max="17" width="10.7109375" style="55" bestFit="1" customWidth="1"/>
    <col min="18" max="16384" width="9.140625" style="55"/>
  </cols>
  <sheetData>
    <row r="1" spans="1:17" x14ac:dyDescent="0.25">
      <c r="A1" s="53" t="s">
        <v>3</v>
      </c>
      <c r="C1" s="54"/>
      <c r="P1" s="53">
        <f ca="1">IF(Q2&gt;=Datum!XFC2,IF('VAA PW'!XEW14=1,IF('VAA PW'!G13="",Maanden!A4,IF(YEAR('VAA PW'!H1)=YEAR('VAA PW'!G13),(YEAR('VAA PW'!H1)-YEAR('VAA PW'!XEX12))*12+(MONTH('VAA PW'!H1)-MONTH('VAA PW'!XEX12)+1)-(MONTH('VAA PW'!H1)-MONTH('VAA PW'!G13)),12-MONTH('VAA PW'!XEX12)+2))-1,IF('VAA PW'!G13="",Maanden!A4,(YEAR('VAA PW'!H1)-YEAR('VAA PW'!XEX12))*12+(MONTH('VAA PW'!H1)-MONTH('VAA PW'!XEX12)+1)-(MONTH('VAA PW'!H1)-MONTH('VAA PW'!G13)))),-777)</f>
        <v>12</v>
      </c>
      <c r="Q1" s="53"/>
    </row>
    <row r="2" spans="1:17" x14ac:dyDescent="0.25">
      <c r="B2" s="53">
        <v>1</v>
      </c>
      <c r="C2" s="54">
        <v>1</v>
      </c>
      <c r="D2" s="55">
        <f t="shared" ref="D2:D65" si="0">IF(AND(($A$3-11)&lt;=B2,B2&lt;=$A$3),1,0)</f>
        <v>0</v>
      </c>
      <c r="E2" s="55">
        <f>IF('VAA PW'!$G$13&lt;&gt;"",IF(VLOOKUP(B2,Datum!D:G,2,FALSE)&gt;'VAA PW'!$G$13,0,IF(G2&gt;='VAA PW'!$G$12,1,0)),IF(G2&gt;='VAA PW'!$G$12,1,0))</f>
        <v>1</v>
      </c>
      <c r="F2" s="56">
        <f>IF(A5=A6,'VAA PW'!$XEX$12,VLOOKUP(B2,Datum!$D:$F,2,FALSE))</f>
        <v>42917</v>
      </c>
      <c r="G2" s="56">
        <f>IF(VLOOKUP(B2,Datum!D:G,4,FALSE)&lt;&gt;$A$7,VLOOKUP(B2,Datum!$D:$F,3,FALSE),IF(YEAR('VAA PW'!$H$1)=YEAR('VAA PW'!$G$13),'VAA PW'!$G$13-1,VLOOKUP(B2,Datum!$D:$F,3,FALSE)))</f>
        <v>42947</v>
      </c>
      <c r="H2" s="55">
        <f>IF(A5=A6,Maanden!G2-'VAA PW'!$XEX$12+1,G2-'VAA PW'!G10+1)</f>
        <v>31</v>
      </c>
      <c r="I2" s="55">
        <f>D2*E2*H2</f>
        <v>0</v>
      </c>
      <c r="J2" s="55">
        <f>IF(MOD(YEAR(G2),4)=0,366,365)</f>
        <v>365</v>
      </c>
      <c r="L2" s="56">
        <f>VLOOKUP(B2,Datum!$D:$F,2,FALSE)</f>
        <v>42917</v>
      </c>
      <c r="M2" s="56">
        <f>VLOOKUP(B2,Datum!$D:$F,3,FALSE)</f>
        <v>42947</v>
      </c>
      <c r="N2" s="55">
        <f>M2-L2+1</f>
        <v>31</v>
      </c>
      <c r="P2" s="53">
        <f ca="1">MOD(P1,12)</f>
        <v>0</v>
      </c>
      <c r="Q2" s="57">
        <v>47848</v>
      </c>
    </row>
    <row r="3" spans="1:17" x14ac:dyDescent="0.25">
      <c r="A3" s="53">
        <f>(YEAR('VAA PW'!H1)-YEAR('VAA PW'!G10))*12+(MONTH('VAA PW'!H1)-MONTH('VAA PW'!G10)+1)</f>
        <v>78</v>
      </c>
      <c r="B3" s="53">
        <v>2</v>
      </c>
      <c r="C3" s="54">
        <v>1</v>
      </c>
      <c r="D3" s="55">
        <f t="shared" si="0"/>
        <v>0</v>
      </c>
      <c r="E3" s="55">
        <f>IF('VAA PW'!$G$13&lt;&gt;"",IF(VLOOKUP(B3,Datum!D:G,2,FALSE)&gt;'VAA PW'!$G$13,0,IF(G3&gt;'VAA PW'!$G$12,1,0)),IF(G3&gt;='VAA PW'!$G$12,1,0))</f>
        <v>1</v>
      </c>
      <c r="F3" s="56">
        <f>IF(AND(E3=1,E2=0),'VAA PW'!$XEX$12,VLOOKUP(B3,Datum!$D:$F,2,FALSE))</f>
        <v>42948</v>
      </c>
      <c r="G3" s="56">
        <f>IF(VLOOKUP(B3,Datum!D:G,4,FALSE)&lt;&gt;$A$7,VLOOKUP(B3,Datum!$D:$F,3,FALSE),IF(YEAR('VAA PW'!$H$1)=YEAR('VAA PW'!$G$13),'VAA PW'!$G$13-1,VLOOKUP(B3,Datum!$D:$F,3,FALSE)))</f>
        <v>42978</v>
      </c>
      <c r="H3" s="55">
        <f>IF(AND(E3=1,E2=0),Maanden!G3-'VAA PW'!$XEX$12+1,G3-F3+1)</f>
        <v>31</v>
      </c>
      <c r="I3" s="55">
        <f t="shared" ref="I3:I66" si="1">D3*E3*H3</f>
        <v>0</v>
      </c>
      <c r="J3" s="55">
        <f t="shared" ref="J3:J66" si="2">IF(MOD(YEAR(G3),4)=0,366,365)</f>
        <v>365</v>
      </c>
      <c r="L3" s="56">
        <f>VLOOKUP(B3,Datum!$D:$F,2,FALSE)</f>
        <v>42948</v>
      </c>
      <c r="M3" s="56">
        <f>VLOOKUP(B3,Datum!$D:$F,3,FALSE)</f>
        <v>42978</v>
      </c>
      <c r="N3" s="55">
        <f>M3-L3+1</f>
        <v>31</v>
      </c>
    </row>
    <row r="4" spans="1:17" x14ac:dyDescent="0.25">
      <c r="A4" s="53">
        <f>(YEAR('VAA PW'!H1)-YEAR('VAA PW'!XEX12))*12+(MONTH('VAA PW'!H1)-MONTH('VAA PW'!XEX12)+1)</f>
        <v>12</v>
      </c>
      <c r="B4" s="53">
        <v>3</v>
      </c>
      <c r="C4" s="54">
        <v>1</v>
      </c>
      <c r="D4" s="55">
        <f t="shared" si="0"/>
        <v>0</v>
      </c>
      <c r="E4" s="55">
        <f>IF('VAA PW'!$G$13&lt;&gt;"",IF(VLOOKUP(B4,Datum!D:G,2,FALSE)&gt;'VAA PW'!$G$13,0,IF(G4&gt;'VAA PW'!$G$12,1,0)),IF(G4&gt;='VAA PW'!$G$12,1,0))</f>
        <v>1</v>
      </c>
      <c r="F4" s="56">
        <f>IF(AND(E4=1,E3=0),'VAA PW'!$XEX$12,VLOOKUP(B4,Datum!$D:$F,2,FALSE))</f>
        <v>42979</v>
      </c>
      <c r="G4" s="56">
        <f>IF(VLOOKUP(B4,Datum!D:G,4,FALSE)&lt;&gt;$A$7,VLOOKUP(B4,Datum!$D:$F,3,FALSE),IF(YEAR('VAA PW'!$H$1)=YEAR('VAA PW'!$G$13),'VAA PW'!$G$13-1,VLOOKUP(B4,Datum!$D:$F,3,FALSE)))</f>
        <v>43008</v>
      </c>
      <c r="H4" s="55">
        <f>IF(AND(E4=1,E3=0),Maanden!G4-'VAA PW'!$XEX$12+1,G4-F4+1)</f>
        <v>30</v>
      </c>
      <c r="I4" s="55">
        <f t="shared" si="1"/>
        <v>0</v>
      </c>
      <c r="J4" s="55">
        <f t="shared" si="2"/>
        <v>365</v>
      </c>
      <c r="L4" s="56">
        <f>VLOOKUP(B4,Datum!$D:$F,2,FALSE)</f>
        <v>42979</v>
      </c>
      <c r="M4" s="56">
        <f>VLOOKUP(B4,Datum!$D:$F,3,FALSE)</f>
        <v>43008</v>
      </c>
      <c r="N4" s="55">
        <f t="shared" ref="N4:N66" si="3">M4-L4+1</f>
        <v>30</v>
      </c>
    </row>
    <row r="5" spans="1:17" x14ac:dyDescent="0.25">
      <c r="A5" s="53" t="str">
        <f>CONCATENATE(YEAR('VAA PW'!G10),MONTH('VAA PW'!G10))</f>
        <v>20177</v>
      </c>
      <c r="B5" s="53">
        <v>4</v>
      </c>
      <c r="C5" s="54">
        <v>1</v>
      </c>
      <c r="D5" s="55">
        <f t="shared" si="0"/>
        <v>0</v>
      </c>
      <c r="E5" s="55">
        <f>IF('VAA PW'!$G$13&lt;&gt;"",IF(VLOOKUP(B5,Datum!D:G,2,FALSE)&gt;'VAA PW'!$G$13,0,IF(G5&gt;'VAA PW'!$G$12,1,0)),IF(G5&gt;='VAA PW'!$G$12,1,0))</f>
        <v>1</v>
      </c>
      <c r="F5" s="56">
        <f>IF(AND(E5=1,E4=0),'VAA PW'!$XEX$12,VLOOKUP(B5,Datum!$D:$F,2,FALSE))</f>
        <v>43009</v>
      </c>
      <c r="G5" s="56">
        <f>IF(VLOOKUP(B5,Datum!D:G,4,FALSE)&lt;&gt;$A$7,VLOOKUP(B5,Datum!$D:$F,3,FALSE),IF(YEAR('VAA PW'!$H$1)=YEAR('VAA PW'!$G$13),'VAA PW'!$G$13-1,VLOOKUP(B5,Datum!$D:$F,3,FALSE)))</f>
        <v>43039</v>
      </c>
      <c r="H5" s="55">
        <f>IF(AND(E5=1,E4=0),Maanden!G5-'VAA PW'!$XEX$12+1,G5-F5+1)</f>
        <v>31</v>
      </c>
      <c r="I5" s="55">
        <f t="shared" si="1"/>
        <v>0</v>
      </c>
      <c r="J5" s="55">
        <f t="shared" si="2"/>
        <v>365</v>
      </c>
      <c r="L5" s="56">
        <f>VLOOKUP(B5,Datum!$D:$F,2,FALSE)</f>
        <v>43009</v>
      </c>
      <c r="M5" s="56">
        <f>VLOOKUP(B5,Datum!$D:$F,3,FALSE)</f>
        <v>43039</v>
      </c>
      <c r="N5" s="55">
        <f t="shared" si="3"/>
        <v>31</v>
      </c>
    </row>
    <row r="6" spans="1:17" x14ac:dyDescent="0.25">
      <c r="A6" s="53" t="str">
        <f>CONCATENATE(YEAR('VAA PW'!XEX12),MONTH('VAA PW'!XEX12))</f>
        <v>20231</v>
      </c>
      <c r="B6" s="53">
        <v>5</v>
      </c>
      <c r="C6" s="54">
        <v>1</v>
      </c>
      <c r="D6" s="55">
        <f t="shared" si="0"/>
        <v>0</v>
      </c>
      <c r="E6" s="55">
        <f>IF('VAA PW'!$G$13&lt;&gt;"",IF(VLOOKUP(B6,Datum!D:G,2,FALSE)&gt;'VAA PW'!$G$13,0,IF(G6&gt;'VAA PW'!$G$12,1,0)),IF(G6&gt;='VAA PW'!$G$12,1,0))</f>
        <v>1</v>
      </c>
      <c r="F6" s="56">
        <f>IF(AND(E6=1,E5=0),'VAA PW'!$XEX$12,VLOOKUP(B6,Datum!$D:$F,2,FALSE))</f>
        <v>43040</v>
      </c>
      <c r="G6" s="56">
        <f>IF(VLOOKUP(B6,Datum!D:G,4,FALSE)&lt;&gt;$A$7,VLOOKUP(B6,Datum!$D:$F,3,FALSE),IF(YEAR('VAA PW'!$H$1)=YEAR('VAA PW'!$G$13),'VAA PW'!$G$13-1,VLOOKUP(B6,Datum!$D:$F,3,FALSE)))</f>
        <v>43069</v>
      </c>
      <c r="H6" s="55">
        <f>IF(AND(E6=1,E5=0),Maanden!G6-'VAA PW'!$XEX$12+1,G6-F6+1)</f>
        <v>30</v>
      </c>
      <c r="I6" s="55">
        <f t="shared" si="1"/>
        <v>0</v>
      </c>
      <c r="J6" s="55">
        <f t="shared" si="2"/>
        <v>365</v>
      </c>
      <c r="L6" s="56">
        <f>VLOOKUP(B6,Datum!$D:$F,2,FALSE)</f>
        <v>43040</v>
      </c>
      <c r="M6" s="56">
        <f>VLOOKUP(B6,Datum!$D:$F,3,FALSE)</f>
        <v>43069</v>
      </c>
      <c r="N6" s="55">
        <f t="shared" si="3"/>
        <v>30</v>
      </c>
    </row>
    <row r="7" spans="1:17" x14ac:dyDescent="0.25">
      <c r="A7" s="53" t="str">
        <f>IF('VAA PW'!G13&lt;&gt;"",CONCATENATE(YEAR('VAA PW'!XEX12),MONTH('VAA PW'!G13)),"")</f>
        <v/>
      </c>
      <c r="B7" s="53">
        <v>6</v>
      </c>
      <c r="C7" s="54">
        <v>1</v>
      </c>
      <c r="D7" s="55">
        <f t="shared" si="0"/>
        <v>0</v>
      </c>
      <c r="E7" s="55">
        <f>IF('VAA PW'!$G$13&lt;&gt;"",IF(VLOOKUP(B7,Datum!D:G,2,FALSE)&gt;'VAA PW'!$G$13,0,IF(G7&gt;'VAA PW'!$G$12,1,0)),IF(G7&gt;='VAA PW'!$G$12,1,0))</f>
        <v>1</v>
      </c>
      <c r="F7" s="56">
        <f>IF(AND(E7=1,E6=0),'VAA PW'!$XEX$12,VLOOKUP(B7,Datum!$D:$F,2,FALSE))</f>
        <v>43070</v>
      </c>
      <c r="G7" s="56">
        <f>IF(VLOOKUP(B7,Datum!D:G,4,FALSE)&lt;&gt;$A$7,VLOOKUP(B7,Datum!$D:$F,3,FALSE),IF(YEAR('VAA PW'!$H$1)=YEAR('VAA PW'!$G$13),'VAA PW'!$G$13-1,VLOOKUP(B7,Datum!$D:$F,3,FALSE)))</f>
        <v>43100</v>
      </c>
      <c r="H7" s="55">
        <f>IF(AND(E7=1,E6=0),Maanden!G7-'VAA PW'!$XEX$12+1,G7-F7+1)</f>
        <v>31</v>
      </c>
      <c r="I7" s="55">
        <f t="shared" si="1"/>
        <v>0</v>
      </c>
      <c r="J7" s="55">
        <f t="shared" si="2"/>
        <v>365</v>
      </c>
      <c r="L7" s="56">
        <f>VLOOKUP(B7,Datum!$D:$F,2,FALSE)</f>
        <v>43070</v>
      </c>
      <c r="M7" s="56">
        <f>VLOOKUP(B7,Datum!$D:$F,3,FALSE)</f>
        <v>43100</v>
      </c>
      <c r="N7" s="55">
        <f t="shared" si="3"/>
        <v>31</v>
      </c>
    </row>
    <row r="8" spans="1:17" x14ac:dyDescent="0.25">
      <c r="B8" s="53">
        <v>7</v>
      </c>
      <c r="C8" s="54">
        <v>1</v>
      </c>
      <c r="D8" s="55">
        <f t="shared" si="0"/>
        <v>0</v>
      </c>
      <c r="E8" s="55">
        <f>IF('VAA PW'!$G$13&lt;&gt;"",IF(VLOOKUP(B8,Datum!D:G,2,FALSE)&gt;'VAA PW'!$G$13,0,IF(G8&gt;'VAA PW'!$G$12,1,0)),IF(G8&gt;='VAA PW'!$G$12,1,0))</f>
        <v>1</v>
      </c>
      <c r="F8" s="56">
        <f>IF(AND(E8=1,E7=0),'VAA PW'!$XEX$12,VLOOKUP(B8,Datum!$D:$F,2,FALSE))</f>
        <v>43101</v>
      </c>
      <c r="G8" s="56">
        <f>IF(VLOOKUP(B8,Datum!D:G,4,FALSE)&lt;&gt;$A$7,VLOOKUP(B8,Datum!$D:$F,3,FALSE),IF(YEAR('VAA PW'!$H$1)=YEAR('VAA PW'!$G$13),'VAA PW'!$G$13-1,VLOOKUP(B8,Datum!$D:$F,3,FALSE)))</f>
        <v>43131</v>
      </c>
      <c r="H8" s="55">
        <f>IF(AND(E8=1,E7=0),Maanden!G8-'VAA PW'!$XEX$12+1,G8-F8+1)</f>
        <v>31</v>
      </c>
      <c r="I8" s="55">
        <f t="shared" si="1"/>
        <v>0</v>
      </c>
      <c r="J8" s="55">
        <f t="shared" si="2"/>
        <v>365</v>
      </c>
      <c r="L8" s="56">
        <f>VLOOKUP(B8,Datum!$D:$F,2,FALSE)</f>
        <v>43101</v>
      </c>
      <c r="M8" s="56">
        <f>VLOOKUP(B8,Datum!$D:$F,3,FALSE)</f>
        <v>43131</v>
      </c>
      <c r="N8" s="55">
        <f t="shared" si="3"/>
        <v>31</v>
      </c>
    </row>
    <row r="9" spans="1:17" x14ac:dyDescent="0.25">
      <c r="B9" s="53">
        <v>8</v>
      </c>
      <c r="C9" s="54">
        <v>1</v>
      </c>
      <c r="D9" s="55">
        <f t="shared" si="0"/>
        <v>0</v>
      </c>
      <c r="E9" s="55">
        <f>IF('VAA PW'!$G$13&lt;&gt;"",IF(VLOOKUP(B9,Datum!D:G,2,FALSE)&gt;'VAA PW'!$G$13,0,IF(G9&gt;'VAA PW'!$G$12,1,0)),IF(G9&gt;='VAA PW'!$G$12,1,0))</f>
        <v>1</v>
      </c>
      <c r="F9" s="56">
        <f>IF(AND(E9=1,E8=0),'VAA PW'!$XEX$12,VLOOKUP(B9,Datum!$D:$F,2,FALSE))</f>
        <v>43132</v>
      </c>
      <c r="G9" s="56">
        <f>IF(VLOOKUP(B9,Datum!D:G,4,FALSE)&lt;&gt;$A$7,VLOOKUP(B9,Datum!$D:$F,3,FALSE),IF(YEAR('VAA PW'!$H$1)=YEAR('VAA PW'!$G$13),'VAA PW'!$G$13-1,VLOOKUP(B9,Datum!$D:$F,3,FALSE)))</f>
        <v>43159</v>
      </c>
      <c r="H9" s="55">
        <f>IF(AND(E9=1,E8=0),Maanden!G9-'VAA PW'!$XEX$12+1,G9-F9+1)</f>
        <v>28</v>
      </c>
      <c r="I9" s="55">
        <f t="shared" si="1"/>
        <v>0</v>
      </c>
      <c r="J9" s="55">
        <f t="shared" si="2"/>
        <v>365</v>
      </c>
      <c r="L9" s="56">
        <f>VLOOKUP(B9,Datum!$D:$F,2,FALSE)</f>
        <v>43132</v>
      </c>
      <c r="M9" s="56">
        <f>VLOOKUP(B9,Datum!$D:$F,3,FALSE)</f>
        <v>43159</v>
      </c>
      <c r="N9" s="55">
        <f t="shared" si="3"/>
        <v>28</v>
      </c>
    </row>
    <row r="10" spans="1:17" x14ac:dyDescent="0.25">
      <c r="B10" s="53">
        <v>9</v>
      </c>
      <c r="C10" s="54">
        <v>1</v>
      </c>
      <c r="D10" s="55">
        <f t="shared" si="0"/>
        <v>0</v>
      </c>
      <c r="E10" s="55">
        <f>IF('VAA PW'!$G$13&lt;&gt;"",IF(VLOOKUP(B10,Datum!D:G,2,FALSE)&gt;'VAA PW'!$G$13,0,IF(G10&gt;'VAA PW'!$G$12,1,0)),IF(G10&gt;='VAA PW'!$G$12,1,0))</f>
        <v>1</v>
      </c>
      <c r="F10" s="56">
        <f>IF(AND(E10=1,E9=0),'VAA PW'!$XEX$12,VLOOKUP(B10,Datum!$D:$F,2,FALSE))</f>
        <v>43160</v>
      </c>
      <c r="G10" s="56">
        <f>IF(VLOOKUP(B10,Datum!D:G,4,FALSE)&lt;&gt;$A$7,VLOOKUP(B10,Datum!$D:$F,3,FALSE),IF(YEAR('VAA PW'!$H$1)=YEAR('VAA PW'!$G$13),'VAA PW'!$G$13-1,VLOOKUP(B10,Datum!$D:$F,3,FALSE)))</f>
        <v>43190</v>
      </c>
      <c r="H10" s="55">
        <f>IF(AND(E10=1,E9=0),Maanden!G10-'VAA PW'!$XEX$12+1,G10-F10+1)</f>
        <v>31</v>
      </c>
      <c r="I10" s="55">
        <f t="shared" si="1"/>
        <v>0</v>
      </c>
      <c r="J10" s="55">
        <f t="shared" si="2"/>
        <v>365</v>
      </c>
      <c r="L10" s="56">
        <f>VLOOKUP(B10,Datum!$D:$F,2,FALSE)</f>
        <v>43160</v>
      </c>
      <c r="M10" s="56">
        <f>VLOOKUP(B10,Datum!$D:$F,3,FALSE)</f>
        <v>43190</v>
      </c>
      <c r="N10" s="55">
        <f t="shared" si="3"/>
        <v>31</v>
      </c>
    </row>
    <row r="11" spans="1:17" x14ac:dyDescent="0.25">
      <c r="B11" s="53">
        <v>10</v>
      </c>
      <c r="C11" s="54">
        <v>1</v>
      </c>
      <c r="D11" s="55">
        <f t="shared" si="0"/>
        <v>0</v>
      </c>
      <c r="E11" s="55">
        <f>IF('VAA PW'!$G$13&lt;&gt;"",IF(VLOOKUP(B11,Datum!D:G,2,FALSE)&gt;'VAA PW'!$G$13,0,IF(G11&gt;'VAA PW'!$G$12,1,0)),IF(G11&gt;='VAA PW'!$G$12,1,0))</f>
        <v>1</v>
      </c>
      <c r="F11" s="56">
        <f>IF(AND(E11=1,E10=0),'VAA PW'!$XEX$12,VLOOKUP(B11,Datum!$D:$F,2,FALSE))</f>
        <v>43191</v>
      </c>
      <c r="G11" s="56">
        <f>IF(VLOOKUP(B11,Datum!D:G,4,FALSE)&lt;&gt;$A$7,VLOOKUP(B11,Datum!$D:$F,3,FALSE),IF(YEAR('VAA PW'!$H$1)=YEAR('VAA PW'!$G$13),'VAA PW'!$G$13-1,VLOOKUP(B11,Datum!$D:$F,3,FALSE)))</f>
        <v>43220</v>
      </c>
      <c r="H11" s="55">
        <f>IF(AND(E11=1,E10=0),Maanden!G11-'VAA PW'!$XEX$12+1,G11-F11+1)</f>
        <v>30</v>
      </c>
      <c r="I11" s="55">
        <f t="shared" si="1"/>
        <v>0</v>
      </c>
      <c r="J11" s="55">
        <f t="shared" si="2"/>
        <v>365</v>
      </c>
      <c r="L11" s="56">
        <f>VLOOKUP(B11,Datum!$D:$F,2,FALSE)</f>
        <v>43191</v>
      </c>
      <c r="M11" s="56">
        <f>VLOOKUP(B11,Datum!$D:$F,3,FALSE)</f>
        <v>43220</v>
      </c>
      <c r="N11" s="55">
        <f t="shared" si="3"/>
        <v>30</v>
      </c>
    </row>
    <row r="12" spans="1:17" x14ac:dyDescent="0.25">
      <c r="B12" s="53">
        <v>11</v>
      </c>
      <c r="C12" s="54">
        <v>1</v>
      </c>
      <c r="D12" s="55">
        <f t="shared" si="0"/>
        <v>0</v>
      </c>
      <c r="E12" s="55">
        <f>IF('VAA PW'!$G$13&lt;&gt;"",IF(VLOOKUP(B12,Datum!D:G,2,FALSE)&gt;'VAA PW'!$G$13,0,IF(G12&gt;'VAA PW'!$G$12,1,0)),IF(G12&gt;='VAA PW'!$G$12,1,0))</f>
        <v>1</v>
      </c>
      <c r="F12" s="56">
        <f>IF(AND(E12=1,E11=0),'VAA PW'!$XEX$12,VLOOKUP(B12,Datum!$D:$F,2,FALSE))</f>
        <v>43221</v>
      </c>
      <c r="G12" s="56">
        <f>IF(VLOOKUP(B12,Datum!D:G,4,FALSE)&lt;&gt;$A$7,VLOOKUP(B12,Datum!$D:$F,3,FALSE),IF(YEAR('VAA PW'!$H$1)=YEAR('VAA PW'!$G$13),'VAA PW'!$G$13-1,VLOOKUP(B12,Datum!$D:$F,3,FALSE)))</f>
        <v>43251</v>
      </c>
      <c r="H12" s="55">
        <f>IF(AND(E12=1,E11=0),Maanden!G12-'VAA PW'!$XEX$12+1,G12-F12+1)</f>
        <v>31</v>
      </c>
      <c r="I12" s="55">
        <f t="shared" si="1"/>
        <v>0</v>
      </c>
      <c r="J12" s="55">
        <f t="shared" si="2"/>
        <v>365</v>
      </c>
      <c r="L12" s="56">
        <f>VLOOKUP(B12,Datum!$D:$F,2,FALSE)</f>
        <v>43221</v>
      </c>
      <c r="M12" s="56">
        <f>VLOOKUP(B12,Datum!$D:$F,3,FALSE)</f>
        <v>43251</v>
      </c>
      <c r="N12" s="55">
        <f t="shared" si="3"/>
        <v>31</v>
      </c>
    </row>
    <row r="13" spans="1:17" x14ac:dyDescent="0.25">
      <c r="B13" s="53">
        <v>12</v>
      </c>
      <c r="C13" s="54">
        <v>1</v>
      </c>
      <c r="D13" s="55">
        <f t="shared" si="0"/>
        <v>0</v>
      </c>
      <c r="E13" s="55">
        <f>IF('VAA PW'!$G$13&lt;&gt;"",IF(VLOOKUP(B13,Datum!D:G,2,FALSE)&gt;'VAA PW'!$G$13,0,IF(G13&gt;'VAA PW'!$G$12,1,0)),IF(G13&gt;='VAA PW'!$G$12,1,0))</f>
        <v>1</v>
      </c>
      <c r="F13" s="56">
        <f>IF(AND(E13=1,E12=0),'VAA PW'!$XEX$12,VLOOKUP(B13,Datum!$D:$F,2,FALSE))</f>
        <v>43252</v>
      </c>
      <c r="G13" s="56">
        <f>IF(VLOOKUP(B13,Datum!D:G,4,FALSE)&lt;&gt;$A$7,VLOOKUP(B13,Datum!$D:$F,3,FALSE),IF(YEAR('VAA PW'!$H$1)=YEAR('VAA PW'!$G$13),'VAA PW'!$G$13-1,VLOOKUP(B13,Datum!$D:$F,3,FALSE)))</f>
        <v>43281</v>
      </c>
      <c r="H13" s="55">
        <f>IF(AND(E13=1,E12=0),Maanden!G13-'VAA PW'!$XEX$12+1,G13-F13+1)</f>
        <v>30</v>
      </c>
      <c r="I13" s="55">
        <f t="shared" si="1"/>
        <v>0</v>
      </c>
      <c r="J13" s="55">
        <f t="shared" si="2"/>
        <v>365</v>
      </c>
      <c r="L13" s="56">
        <f>VLOOKUP(B13,Datum!$D:$F,2,FALSE)</f>
        <v>43252</v>
      </c>
      <c r="M13" s="56">
        <f>VLOOKUP(B13,Datum!$D:$F,3,FALSE)</f>
        <v>43281</v>
      </c>
      <c r="N13" s="55">
        <f t="shared" si="3"/>
        <v>30</v>
      </c>
    </row>
    <row r="14" spans="1:17" x14ac:dyDescent="0.25">
      <c r="B14" s="53">
        <v>13</v>
      </c>
      <c r="C14" s="54">
        <v>0.94</v>
      </c>
      <c r="D14" s="55">
        <f t="shared" si="0"/>
        <v>0</v>
      </c>
      <c r="E14" s="55">
        <f>IF('VAA PW'!$G$13&lt;&gt;"",IF(VLOOKUP(B14,Datum!D:G,2,FALSE)&gt;'VAA PW'!$G$13,0,IF(G14&gt;'VAA PW'!$G$12,1,0)),IF(G14&gt;='VAA PW'!$G$12,1,0))</f>
        <v>1</v>
      </c>
      <c r="F14" s="56">
        <f>IF(AND(E14=1,E13=0),'VAA PW'!$XEX$12,VLOOKUP(B14,Datum!$D:$F,2,FALSE))</f>
        <v>43282</v>
      </c>
      <c r="G14" s="56">
        <f>IF(VLOOKUP(B14,Datum!D:G,4,FALSE)&lt;&gt;$A$7,VLOOKUP(B14,Datum!$D:$F,3,FALSE),IF(YEAR('VAA PW'!$H$1)=YEAR('VAA PW'!$G$13),'VAA PW'!$G$13-1,VLOOKUP(B14,Datum!$D:$F,3,FALSE)))</f>
        <v>43312</v>
      </c>
      <c r="H14" s="55">
        <f>IF(AND(E14=1,E13=0),Maanden!G14-'VAA PW'!$XEX$12+1,G14-F14+1)</f>
        <v>31</v>
      </c>
      <c r="I14" s="55">
        <f t="shared" si="1"/>
        <v>0</v>
      </c>
      <c r="J14" s="55">
        <f t="shared" si="2"/>
        <v>365</v>
      </c>
      <c r="L14" s="56">
        <f>VLOOKUP(B14,Datum!$D:$F,2,FALSE)</f>
        <v>43282</v>
      </c>
      <c r="M14" s="56">
        <f>VLOOKUP(B14,Datum!$D:$F,3,FALSE)</f>
        <v>43312</v>
      </c>
      <c r="N14" s="55">
        <f t="shared" si="3"/>
        <v>31</v>
      </c>
    </row>
    <row r="15" spans="1:17" x14ac:dyDescent="0.25">
      <c r="B15" s="53">
        <v>14</v>
      </c>
      <c r="C15" s="54">
        <v>0.94</v>
      </c>
      <c r="D15" s="55">
        <f t="shared" si="0"/>
        <v>0</v>
      </c>
      <c r="E15" s="55">
        <f>IF('VAA PW'!$G$13&lt;&gt;"",IF(VLOOKUP(B15,Datum!D:G,2,FALSE)&gt;'VAA PW'!$G$13,0,IF(G15&gt;'VAA PW'!$G$12,1,0)),IF(G15&gt;='VAA PW'!$G$12,1,0))</f>
        <v>1</v>
      </c>
      <c r="F15" s="56">
        <f>IF(AND(E15=1,E14=0),'VAA PW'!$XEX$12,VLOOKUP(B15,Datum!$D:$F,2,FALSE))</f>
        <v>43313</v>
      </c>
      <c r="G15" s="56">
        <f>IF(VLOOKUP(B15,Datum!D:G,4,FALSE)&lt;&gt;$A$7,VLOOKUP(B15,Datum!$D:$F,3,FALSE),IF(YEAR('VAA PW'!$H$1)=YEAR('VAA PW'!$G$13),'VAA PW'!$G$13-1,VLOOKUP(B15,Datum!$D:$F,3,FALSE)))</f>
        <v>43343</v>
      </c>
      <c r="H15" s="55">
        <f>IF(AND(E15=1,E14=0),Maanden!G15-'VAA PW'!$XEX$12+1,G15-F15+1)</f>
        <v>31</v>
      </c>
      <c r="I15" s="55">
        <f t="shared" si="1"/>
        <v>0</v>
      </c>
      <c r="J15" s="55">
        <f t="shared" si="2"/>
        <v>365</v>
      </c>
      <c r="L15" s="56">
        <f>VLOOKUP(B15,Datum!$D:$F,2,FALSE)</f>
        <v>43313</v>
      </c>
      <c r="M15" s="56">
        <f>VLOOKUP(B15,Datum!$D:$F,3,FALSE)</f>
        <v>43343</v>
      </c>
      <c r="N15" s="55">
        <f t="shared" si="3"/>
        <v>31</v>
      </c>
    </row>
    <row r="16" spans="1:17" x14ac:dyDescent="0.25">
      <c r="B16" s="53">
        <v>15</v>
      </c>
      <c r="C16" s="54">
        <v>0.94</v>
      </c>
      <c r="D16" s="55">
        <f t="shared" si="0"/>
        <v>0</v>
      </c>
      <c r="E16" s="55">
        <f>IF('VAA PW'!$G$13&lt;&gt;"",IF(VLOOKUP(B16,Datum!D:G,2,FALSE)&gt;'VAA PW'!$G$13,0,IF(G16&gt;'VAA PW'!$G$12,1,0)),IF(G16&gt;='VAA PW'!$G$12,1,0))</f>
        <v>1</v>
      </c>
      <c r="F16" s="56">
        <f>IF(AND(E16=1,E15=0),'VAA PW'!$XEX$12,VLOOKUP(B16,Datum!$D:$F,2,FALSE))</f>
        <v>43344</v>
      </c>
      <c r="G16" s="56">
        <f>IF(VLOOKUP(B16,Datum!D:G,4,FALSE)&lt;&gt;$A$7,VLOOKUP(B16,Datum!$D:$F,3,FALSE),IF(YEAR('VAA PW'!$H$1)=YEAR('VAA PW'!$G$13),'VAA PW'!$G$13-1,VLOOKUP(B16,Datum!$D:$F,3,FALSE)))</f>
        <v>43373</v>
      </c>
      <c r="H16" s="55">
        <f>IF(AND(E16=1,E15=0),Maanden!G16-'VAA PW'!$XEX$12+1,G16-F16+1)</f>
        <v>30</v>
      </c>
      <c r="I16" s="55">
        <f t="shared" si="1"/>
        <v>0</v>
      </c>
      <c r="J16" s="55">
        <f t="shared" si="2"/>
        <v>365</v>
      </c>
      <c r="L16" s="56">
        <f>VLOOKUP(B16,Datum!$D:$F,2,FALSE)</f>
        <v>43344</v>
      </c>
      <c r="M16" s="56">
        <f>VLOOKUP(B16,Datum!$D:$F,3,FALSE)</f>
        <v>43373</v>
      </c>
      <c r="N16" s="55">
        <f t="shared" si="3"/>
        <v>30</v>
      </c>
    </row>
    <row r="17" spans="2:14" x14ac:dyDescent="0.25">
      <c r="B17" s="53">
        <v>16</v>
      </c>
      <c r="C17" s="54">
        <v>0.94</v>
      </c>
      <c r="D17" s="55">
        <f t="shared" si="0"/>
        <v>0</v>
      </c>
      <c r="E17" s="55">
        <f>IF('VAA PW'!$G$13&lt;&gt;"",IF(VLOOKUP(B17,Datum!D:G,2,FALSE)&gt;'VAA PW'!$G$13,0,IF(G17&gt;'VAA PW'!$G$12,1,0)),IF(G17&gt;='VAA PW'!$G$12,1,0))</f>
        <v>1</v>
      </c>
      <c r="F17" s="56">
        <f>IF(AND(E17=1,E16=0),'VAA PW'!$XEX$12,VLOOKUP(B17,Datum!$D:$F,2,FALSE))</f>
        <v>43374</v>
      </c>
      <c r="G17" s="56">
        <f>IF(VLOOKUP(B17,Datum!D:G,4,FALSE)&lt;&gt;$A$7,VLOOKUP(B17,Datum!$D:$F,3,FALSE),IF(YEAR('VAA PW'!$H$1)=YEAR('VAA PW'!$G$13),'VAA PW'!$G$13-1,VLOOKUP(B17,Datum!$D:$F,3,FALSE)))</f>
        <v>43404</v>
      </c>
      <c r="H17" s="55">
        <f>IF(AND(E17=1,E16=0),Maanden!G17-'VAA PW'!$XEX$12+1,G17-F17+1)</f>
        <v>31</v>
      </c>
      <c r="I17" s="55">
        <f t="shared" si="1"/>
        <v>0</v>
      </c>
      <c r="J17" s="55">
        <f t="shared" si="2"/>
        <v>365</v>
      </c>
      <c r="L17" s="56">
        <f>VLOOKUP(B17,Datum!$D:$F,2,FALSE)</f>
        <v>43374</v>
      </c>
      <c r="M17" s="56">
        <f>VLOOKUP(B17,Datum!$D:$F,3,FALSE)</f>
        <v>43404</v>
      </c>
      <c r="N17" s="55">
        <f t="shared" si="3"/>
        <v>31</v>
      </c>
    </row>
    <row r="18" spans="2:14" x14ac:dyDescent="0.25">
      <c r="B18" s="53">
        <v>17</v>
      </c>
      <c r="C18" s="54">
        <v>0.94</v>
      </c>
      <c r="D18" s="55">
        <f t="shared" si="0"/>
        <v>0</v>
      </c>
      <c r="E18" s="55">
        <f>IF('VAA PW'!$G$13&lt;&gt;"",IF(VLOOKUP(B18,Datum!D:G,2,FALSE)&gt;'VAA PW'!$G$13,0,IF(G18&gt;'VAA PW'!$G$12,1,0)),IF(G18&gt;='VAA PW'!$G$12,1,0))</f>
        <v>1</v>
      </c>
      <c r="F18" s="56">
        <f>IF(AND(E18=1,E17=0),'VAA PW'!$XEX$12,VLOOKUP(B18,Datum!$D:$F,2,FALSE))</f>
        <v>43405</v>
      </c>
      <c r="G18" s="56">
        <f>IF(VLOOKUP(B18,Datum!D:G,4,FALSE)&lt;&gt;$A$7,VLOOKUP(B18,Datum!$D:$F,3,FALSE),IF(YEAR('VAA PW'!$H$1)=YEAR('VAA PW'!$G$13),'VAA PW'!$G$13-1,VLOOKUP(B18,Datum!$D:$F,3,FALSE)))</f>
        <v>43434</v>
      </c>
      <c r="H18" s="55">
        <f>IF(AND(E18=1,E17=0),Maanden!G18-'VAA PW'!$XEX$12+1,G18-F18+1)</f>
        <v>30</v>
      </c>
      <c r="I18" s="55">
        <f t="shared" si="1"/>
        <v>0</v>
      </c>
      <c r="J18" s="55">
        <f t="shared" si="2"/>
        <v>365</v>
      </c>
      <c r="L18" s="56">
        <f>VLOOKUP(B18,Datum!$D:$F,2,FALSE)</f>
        <v>43405</v>
      </c>
      <c r="M18" s="56">
        <f>VLOOKUP(B18,Datum!$D:$F,3,FALSE)</f>
        <v>43434</v>
      </c>
      <c r="N18" s="55">
        <f t="shared" si="3"/>
        <v>30</v>
      </c>
    </row>
    <row r="19" spans="2:14" x14ac:dyDescent="0.25">
      <c r="B19" s="53">
        <v>18</v>
      </c>
      <c r="C19" s="54">
        <v>0.94</v>
      </c>
      <c r="D19" s="55">
        <f t="shared" si="0"/>
        <v>0</v>
      </c>
      <c r="E19" s="55">
        <f>IF('VAA PW'!$G$13&lt;&gt;"",IF(VLOOKUP(B19,Datum!D:G,2,FALSE)&gt;'VAA PW'!$G$13,0,IF(G19&gt;'VAA PW'!$G$12,1,0)),IF(G19&gt;='VAA PW'!$G$12,1,0))</f>
        <v>1</v>
      </c>
      <c r="F19" s="56">
        <f>IF(AND(E19=1,E18=0),'VAA PW'!$XEX$12,VLOOKUP(B19,Datum!$D:$F,2,FALSE))</f>
        <v>43435</v>
      </c>
      <c r="G19" s="56">
        <f>IF(VLOOKUP(B19,Datum!D:G,4,FALSE)&lt;&gt;$A$7,VLOOKUP(B19,Datum!$D:$F,3,FALSE),IF(YEAR('VAA PW'!$H$1)=YEAR('VAA PW'!$G$13),'VAA PW'!$G$13-1,VLOOKUP(B19,Datum!$D:$F,3,FALSE)))</f>
        <v>43465</v>
      </c>
      <c r="H19" s="55">
        <f>IF(AND(E19=1,E18=0),Maanden!G19-'VAA PW'!$XEX$12+1,G19-F19+1)</f>
        <v>31</v>
      </c>
      <c r="I19" s="55">
        <f t="shared" si="1"/>
        <v>0</v>
      </c>
      <c r="J19" s="55">
        <f t="shared" si="2"/>
        <v>365</v>
      </c>
      <c r="L19" s="56">
        <f>VLOOKUP(B19,Datum!$D:$F,2,FALSE)</f>
        <v>43435</v>
      </c>
      <c r="M19" s="56">
        <f>VLOOKUP(B19,Datum!$D:$F,3,FALSE)</f>
        <v>43465</v>
      </c>
      <c r="N19" s="55">
        <f t="shared" si="3"/>
        <v>31</v>
      </c>
    </row>
    <row r="20" spans="2:14" x14ac:dyDescent="0.25">
      <c r="B20" s="53">
        <v>19</v>
      </c>
      <c r="C20" s="54">
        <v>0.94</v>
      </c>
      <c r="D20" s="55">
        <f t="shared" si="0"/>
        <v>0</v>
      </c>
      <c r="E20" s="55">
        <f>IF('VAA PW'!$G$13&lt;&gt;"",IF(VLOOKUP(B20,Datum!D:G,2,FALSE)&gt;'VAA PW'!$G$13,0,IF(G20&gt;'VAA PW'!$G$12,1,0)),IF(G20&gt;='VAA PW'!$G$12,1,0))</f>
        <v>1</v>
      </c>
      <c r="F20" s="56">
        <f>IF(AND(E20=1,E19=0),'VAA PW'!$XEX$12,VLOOKUP(B20,Datum!$D:$F,2,FALSE))</f>
        <v>43466</v>
      </c>
      <c r="G20" s="56">
        <f>IF(VLOOKUP(B20,Datum!D:G,4,FALSE)&lt;&gt;$A$7,VLOOKUP(B20,Datum!$D:$F,3,FALSE),IF(YEAR('VAA PW'!$H$1)=YEAR('VAA PW'!$G$13),'VAA PW'!$G$13-1,VLOOKUP(B20,Datum!$D:$F,3,FALSE)))</f>
        <v>43496</v>
      </c>
      <c r="H20" s="55">
        <f>IF(AND(E20=1,E19=0),Maanden!G20-'VAA PW'!$XEX$12+1,G20-F20+1)</f>
        <v>31</v>
      </c>
      <c r="I20" s="55">
        <f t="shared" si="1"/>
        <v>0</v>
      </c>
      <c r="J20" s="55">
        <f t="shared" si="2"/>
        <v>365</v>
      </c>
      <c r="L20" s="56">
        <f>VLOOKUP(B20,Datum!$D:$F,2,FALSE)</f>
        <v>43466</v>
      </c>
      <c r="M20" s="56">
        <f>VLOOKUP(B20,Datum!$D:$F,3,FALSE)</f>
        <v>43496</v>
      </c>
      <c r="N20" s="55">
        <f t="shared" si="3"/>
        <v>31</v>
      </c>
    </row>
    <row r="21" spans="2:14" x14ac:dyDescent="0.25">
      <c r="B21" s="53">
        <v>20</v>
      </c>
      <c r="C21" s="54">
        <v>0.94</v>
      </c>
      <c r="D21" s="55">
        <f t="shared" si="0"/>
        <v>0</v>
      </c>
      <c r="E21" s="55">
        <f>IF('VAA PW'!$G$13&lt;&gt;"",IF(VLOOKUP(B21,Datum!D:G,2,FALSE)&gt;'VAA PW'!$G$13,0,IF(G21&gt;'VAA PW'!$G$12,1,0)),IF(G21&gt;='VAA PW'!$G$12,1,0))</f>
        <v>1</v>
      </c>
      <c r="F21" s="56">
        <f>IF(AND(E21=1,E20=0),'VAA PW'!$XEX$12,VLOOKUP(B21,Datum!$D:$F,2,FALSE))</f>
        <v>43497</v>
      </c>
      <c r="G21" s="56">
        <f>IF(VLOOKUP(B21,Datum!D:G,4,FALSE)&lt;&gt;$A$7,VLOOKUP(B21,Datum!$D:$F,3,FALSE),IF(YEAR('VAA PW'!$H$1)=YEAR('VAA PW'!$G$13),'VAA PW'!$G$13-1,VLOOKUP(B21,Datum!$D:$F,3,FALSE)))</f>
        <v>43524</v>
      </c>
      <c r="H21" s="55">
        <f>IF(AND(E21=1,E20=0),Maanden!G21-'VAA PW'!$XEX$12+1,G21-F21+1)</f>
        <v>28</v>
      </c>
      <c r="I21" s="55">
        <f t="shared" si="1"/>
        <v>0</v>
      </c>
      <c r="J21" s="55">
        <f t="shared" si="2"/>
        <v>365</v>
      </c>
      <c r="L21" s="56">
        <f>VLOOKUP(B21,Datum!$D:$F,2,FALSE)</f>
        <v>43497</v>
      </c>
      <c r="M21" s="56">
        <f>VLOOKUP(B21,Datum!$D:$F,3,FALSE)</f>
        <v>43524</v>
      </c>
      <c r="N21" s="55">
        <f t="shared" si="3"/>
        <v>28</v>
      </c>
    </row>
    <row r="22" spans="2:14" x14ac:dyDescent="0.25">
      <c r="B22" s="53">
        <v>21</v>
      </c>
      <c r="C22" s="54">
        <v>0.94</v>
      </c>
      <c r="D22" s="55">
        <f t="shared" si="0"/>
        <v>0</v>
      </c>
      <c r="E22" s="55">
        <f>IF('VAA PW'!$G$13&lt;&gt;"",IF(VLOOKUP(B22,Datum!D:G,2,FALSE)&gt;'VAA PW'!$G$13,0,IF(G22&gt;'VAA PW'!$G$12,1,0)),IF(G22&gt;='VAA PW'!$G$12,1,0))</f>
        <v>1</v>
      </c>
      <c r="F22" s="56">
        <f>IF(AND(E22=1,E21=0),'VAA PW'!$XEX$12,VLOOKUP(B22,Datum!$D:$F,2,FALSE))</f>
        <v>43525</v>
      </c>
      <c r="G22" s="56">
        <f>IF(VLOOKUP(B22,Datum!D:G,4,FALSE)&lt;&gt;$A$7,VLOOKUP(B22,Datum!$D:$F,3,FALSE),IF(YEAR('VAA PW'!$H$1)=YEAR('VAA PW'!$G$13),'VAA PW'!$G$13-1,VLOOKUP(B22,Datum!$D:$F,3,FALSE)))</f>
        <v>43555</v>
      </c>
      <c r="H22" s="55">
        <f>IF(AND(E22=1,E21=0),Maanden!G22-'VAA PW'!$XEX$12+1,G22-F22+1)</f>
        <v>31</v>
      </c>
      <c r="I22" s="55">
        <f t="shared" si="1"/>
        <v>0</v>
      </c>
      <c r="J22" s="55">
        <f t="shared" si="2"/>
        <v>365</v>
      </c>
      <c r="L22" s="56">
        <f>VLOOKUP(B22,Datum!$D:$F,2,FALSE)</f>
        <v>43525</v>
      </c>
      <c r="M22" s="56">
        <f>VLOOKUP(B22,Datum!$D:$F,3,FALSE)</f>
        <v>43555</v>
      </c>
      <c r="N22" s="55">
        <f t="shared" si="3"/>
        <v>31</v>
      </c>
    </row>
    <row r="23" spans="2:14" x14ac:dyDescent="0.25">
      <c r="B23" s="53">
        <v>22</v>
      </c>
      <c r="C23" s="54">
        <v>0.94</v>
      </c>
      <c r="D23" s="55">
        <f t="shared" si="0"/>
        <v>0</v>
      </c>
      <c r="E23" s="55">
        <f>IF('VAA PW'!$G$13&lt;&gt;"",IF(VLOOKUP(B23,Datum!D:G,2,FALSE)&gt;'VAA PW'!$G$13,0,IF(G23&gt;'VAA PW'!$G$12,1,0)),IF(G23&gt;='VAA PW'!$G$12,1,0))</f>
        <v>1</v>
      </c>
      <c r="F23" s="56">
        <f>IF(AND(E23=1,E22=0),'VAA PW'!$XEX$12,VLOOKUP(B23,Datum!$D:$F,2,FALSE))</f>
        <v>43556</v>
      </c>
      <c r="G23" s="56">
        <f>IF(VLOOKUP(B23,Datum!D:G,4,FALSE)&lt;&gt;$A$7,VLOOKUP(B23,Datum!$D:$F,3,FALSE),IF(YEAR('VAA PW'!$H$1)=YEAR('VAA PW'!$G$13),'VAA PW'!$G$13-1,VLOOKUP(B23,Datum!$D:$F,3,FALSE)))</f>
        <v>43585</v>
      </c>
      <c r="H23" s="55">
        <f>IF(AND(E23=1,E22=0),Maanden!G23-'VAA PW'!$XEX$12+1,G23-F23+1)</f>
        <v>30</v>
      </c>
      <c r="I23" s="55">
        <f t="shared" si="1"/>
        <v>0</v>
      </c>
      <c r="J23" s="55">
        <f t="shared" si="2"/>
        <v>365</v>
      </c>
      <c r="L23" s="56">
        <f>VLOOKUP(B23,Datum!$D:$F,2,FALSE)</f>
        <v>43556</v>
      </c>
      <c r="M23" s="56">
        <f>VLOOKUP(B23,Datum!$D:$F,3,FALSE)</f>
        <v>43585</v>
      </c>
      <c r="N23" s="55">
        <f t="shared" si="3"/>
        <v>30</v>
      </c>
    </row>
    <row r="24" spans="2:14" x14ac:dyDescent="0.25">
      <c r="B24" s="53">
        <v>23</v>
      </c>
      <c r="C24" s="54">
        <v>0.94</v>
      </c>
      <c r="D24" s="55">
        <f t="shared" si="0"/>
        <v>0</v>
      </c>
      <c r="E24" s="55">
        <f>IF('VAA PW'!$G$13&lt;&gt;"",IF(VLOOKUP(B24,Datum!D:G,2,FALSE)&gt;'VAA PW'!$G$13,0,IF(G24&gt;'VAA PW'!$G$12,1,0)),IF(G24&gt;='VAA PW'!$G$12,1,0))</f>
        <v>1</v>
      </c>
      <c r="F24" s="56">
        <f>IF(AND(E24=1,E23=0),'VAA PW'!$XEX$12,VLOOKUP(B24,Datum!$D:$F,2,FALSE))</f>
        <v>43586</v>
      </c>
      <c r="G24" s="56">
        <f>IF(VLOOKUP(B24,Datum!D:G,4,FALSE)&lt;&gt;$A$7,VLOOKUP(B24,Datum!$D:$F,3,FALSE),IF(YEAR('VAA PW'!$H$1)=YEAR('VAA PW'!$G$13),'VAA PW'!$G$13-1,VLOOKUP(B24,Datum!$D:$F,3,FALSE)))</f>
        <v>43616</v>
      </c>
      <c r="H24" s="55">
        <f>IF(AND(E24=1,E23=0),Maanden!G24-'VAA PW'!$XEX$12+1,G24-F24+1)</f>
        <v>31</v>
      </c>
      <c r="I24" s="55">
        <f t="shared" si="1"/>
        <v>0</v>
      </c>
      <c r="J24" s="55">
        <f t="shared" si="2"/>
        <v>365</v>
      </c>
      <c r="L24" s="56">
        <f>VLOOKUP(B24,Datum!$D:$F,2,FALSE)</f>
        <v>43586</v>
      </c>
      <c r="M24" s="56">
        <f>VLOOKUP(B24,Datum!$D:$F,3,FALSE)</f>
        <v>43616</v>
      </c>
      <c r="N24" s="55">
        <f t="shared" si="3"/>
        <v>31</v>
      </c>
    </row>
    <row r="25" spans="2:14" x14ac:dyDescent="0.25">
      <c r="B25" s="53">
        <v>24</v>
      </c>
      <c r="C25" s="54">
        <v>0.94</v>
      </c>
      <c r="D25" s="55">
        <f t="shared" si="0"/>
        <v>0</v>
      </c>
      <c r="E25" s="55">
        <f>IF('VAA PW'!$G$13&lt;&gt;"",IF(VLOOKUP(B25,Datum!D:G,2,FALSE)&gt;'VAA PW'!$G$13,0,IF(G25&gt;'VAA PW'!$G$12,1,0)),IF(G25&gt;='VAA PW'!$G$12,1,0))</f>
        <v>1</v>
      </c>
      <c r="F25" s="56">
        <f>IF(AND(E25=1,E24=0),'VAA PW'!$XEX$12,VLOOKUP(B25,Datum!$D:$F,2,FALSE))</f>
        <v>43617</v>
      </c>
      <c r="G25" s="56">
        <f>IF(VLOOKUP(B25,Datum!D:G,4,FALSE)&lt;&gt;$A$7,VLOOKUP(B25,Datum!$D:$F,3,FALSE),IF(YEAR('VAA PW'!$H$1)=YEAR('VAA PW'!$G$13),'VAA PW'!$G$13-1,VLOOKUP(B25,Datum!$D:$F,3,FALSE)))</f>
        <v>43646</v>
      </c>
      <c r="H25" s="55">
        <f>IF(AND(E25=1,E24=0),Maanden!G25-'VAA PW'!$XEX$12+1,G25-F25+1)</f>
        <v>30</v>
      </c>
      <c r="I25" s="55">
        <f t="shared" si="1"/>
        <v>0</v>
      </c>
      <c r="J25" s="55">
        <f t="shared" si="2"/>
        <v>365</v>
      </c>
      <c r="L25" s="56">
        <f>VLOOKUP(B25,Datum!$D:$F,2,FALSE)</f>
        <v>43617</v>
      </c>
      <c r="M25" s="56">
        <f>VLOOKUP(B25,Datum!$D:$F,3,FALSE)</f>
        <v>43646</v>
      </c>
      <c r="N25" s="55">
        <f t="shared" si="3"/>
        <v>30</v>
      </c>
    </row>
    <row r="26" spans="2:14" x14ac:dyDescent="0.25">
      <c r="B26" s="53">
        <v>25</v>
      </c>
      <c r="C26" s="54">
        <v>0.88</v>
      </c>
      <c r="D26" s="55">
        <f t="shared" si="0"/>
        <v>0</v>
      </c>
      <c r="E26" s="55">
        <f>IF('VAA PW'!$G$13&lt;&gt;"",IF(VLOOKUP(B26,Datum!D:G,2,FALSE)&gt;'VAA PW'!$G$13,0,IF(G26&gt;'VAA PW'!$G$12,1,0)),IF(G26&gt;='VAA PW'!$G$12,1,0))</f>
        <v>1</v>
      </c>
      <c r="F26" s="56">
        <f>IF(AND(E26=1,E25=0),'VAA PW'!$XEX$12,VLOOKUP(B26,Datum!$D:$F,2,FALSE))</f>
        <v>43647</v>
      </c>
      <c r="G26" s="56">
        <f>IF(VLOOKUP(B26,Datum!D:G,4,FALSE)&lt;&gt;$A$7,VLOOKUP(B26,Datum!$D:$F,3,FALSE),IF(YEAR('VAA PW'!$H$1)=YEAR('VAA PW'!$G$13),'VAA PW'!$G$13-1,VLOOKUP(B26,Datum!$D:$F,3,FALSE)))</f>
        <v>43677</v>
      </c>
      <c r="H26" s="55">
        <f>IF(AND(E26=1,E25=0),Maanden!G26-'VAA PW'!$XEX$12+1,G26-F26+1)</f>
        <v>31</v>
      </c>
      <c r="I26" s="55">
        <f t="shared" si="1"/>
        <v>0</v>
      </c>
      <c r="J26" s="55">
        <f t="shared" si="2"/>
        <v>365</v>
      </c>
      <c r="L26" s="56">
        <f>VLOOKUP(B26,Datum!$D:$F,2,FALSE)</f>
        <v>43647</v>
      </c>
      <c r="M26" s="56">
        <f>VLOOKUP(B26,Datum!$D:$F,3,FALSE)</f>
        <v>43677</v>
      </c>
      <c r="N26" s="55">
        <f t="shared" si="3"/>
        <v>31</v>
      </c>
    </row>
    <row r="27" spans="2:14" x14ac:dyDescent="0.25">
      <c r="B27" s="53">
        <v>26</v>
      </c>
      <c r="C27" s="54">
        <v>0.88</v>
      </c>
      <c r="D27" s="55">
        <f t="shared" si="0"/>
        <v>0</v>
      </c>
      <c r="E27" s="55">
        <f>IF('VAA PW'!$G$13&lt;&gt;"",IF(VLOOKUP(B27,Datum!D:G,2,FALSE)&gt;'VAA PW'!$G$13,0,IF(G27&gt;'VAA PW'!$G$12,1,0)),IF(G27&gt;='VAA PW'!$G$12,1,0))</f>
        <v>1</v>
      </c>
      <c r="F27" s="56">
        <f>IF(AND(E27=1,E26=0),'VAA PW'!$XEX$12,VLOOKUP(B27,Datum!$D:$F,2,FALSE))</f>
        <v>43678</v>
      </c>
      <c r="G27" s="56">
        <f>IF(VLOOKUP(B27,Datum!D:G,4,FALSE)&lt;&gt;$A$7,VLOOKUP(B27,Datum!$D:$F,3,FALSE),IF(YEAR('VAA PW'!$H$1)=YEAR('VAA PW'!$G$13),'VAA PW'!$G$13-1,VLOOKUP(B27,Datum!$D:$F,3,FALSE)))</f>
        <v>43708</v>
      </c>
      <c r="H27" s="55">
        <f>IF(AND(E27=1,E26=0),Maanden!G27-'VAA PW'!$XEX$12+1,G27-F27+1)</f>
        <v>31</v>
      </c>
      <c r="I27" s="55">
        <f t="shared" si="1"/>
        <v>0</v>
      </c>
      <c r="J27" s="55">
        <f t="shared" si="2"/>
        <v>365</v>
      </c>
      <c r="L27" s="56">
        <f>VLOOKUP(B27,Datum!$D:$F,2,FALSE)</f>
        <v>43678</v>
      </c>
      <c r="M27" s="56">
        <f>VLOOKUP(B27,Datum!$D:$F,3,FALSE)</f>
        <v>43708</v>
      </c>
      <c r="N27" s="55">
        <f t="shared" si="3"/>
        <v>31</v>
      </c>
    </row>
    <row r="28" spans="2:14" x14ac:dyDescent="0.25">
      <c r="B28" s="53">
        <v>27</v>
      </c>
      <c r="C28" s="54">
        <v>0.88</v>
      </c>
      <c r="D28" s="55">
        <f t="shared" si="0"/>
        <v>0</v>
      </c>
      <c r="E28" s="55">
        <f>IF('VAA PW'!$G$13&lt;&gt;"",IF(VLOOKUP(B28,Datum!D:G,2,FALSE)&gt;'VAA PW'!$G$13,0,IF(G28&gt;'VAA PW'!$G$12,1,0)),IF(G28&gt;='VAA PW'!$G$12,1,0))</f>
        <v>1</v>
      </c>
      <c r="F28" s="56">
        <f>IF(AND(E28=1,E27=0),'VAA PW'!$XEX$12,VLOOKUP(B28,Datum!$D:$F,2,FALSE))</f>
        <v>43709</v>
      </c>
      <c r="G28" s="56">
        <f>IF(VLOOKUP(B28,Datum!D:G,4,FALSE)&lt;&gt;$A$7,VLOOKUP(B28,Datum!$D:$F,3,FALSE),IF(YEAR('VAA PW'!$H$1)=YEAR('VAA PW'!$G$13),'VAA PW'!$G$13-1,VLOOKUP(B28,Datum!$D:$F,3,FALSE)))</f>
        <v>43738</v>
      </c>
      <c r="H28" s="55">
        <f>IF(AND(E28=1,E27=0),Maanden!G28-'VAA PW'!$XEX$12+1,G28-F28+1)</f>
        <v>30</v>
      </c>
      <c r="I28" s="55">
        <f t="shared" si="1"/>
        <v>0</v>
      </c>
      <c r="J28" s="55">
        <f t="shared" si="2"/>
        <v>365</v>
      </c>
      <c r="L28" s="56">
        <f>VLOOKUP(B28,Datum!$D:$F,2,FALSE)</f>
        <v>43709</v>
      </c>
      <c r="M28" s="56">
        <f>VLOOKUP(B28,Datum!$D:$F,3,FALSE)</f>
        <v>43738</v>
      </c>
      <c r="N28" s="55">
        <f t="shared" si="3"/>
        <v>30</v>
      </c>
    </row>
    <row r="29" spans="2:14" x14ac:dyDescent="0.25">
      <c r="B29" s="53">
        <v>28</v>
      </c>
      <c r="C29" s="54">
        <v>0.88</v>
      </c>
      <c r="D29" s="55">
        <f t="shared" si="0"/>
        <v>0</v>
      </c>
      <c r="E29" s="55">
        <f>IF('VAA PW'!$G$13&lt;&gt;"",IF(VLOOKUP(B29,Datum!D:G,2,FALSE)&gt;'VAA PW'!$G$13,0,IF(G29&gt;'VAA PW'!$G$12,1,0)),IF(G29&gt;='VAA PW'!$G$12,1,0))</f>
        <v>1</v>
      </c>
      <c r="F29" s="56">
        <f>IF(AND(E29=1,E28=0),'VAA PW'!$XEX$12,VLOOKUP(B29,Datum!$D:$F,2,FALSE))</f>
        <v>43739</v>
      </c>
      <c r="G29" s="56">
        <f>IF(VLOOKUP(B29,Datum!D:G,4,FALSE)&lt;&gt;$A$7,VLOOKUP(B29,Datum!$D:$F,3,FALSE),IF(YEAR('VAA PW'!$H$1)=YEAR('VAA PW'!$G$13),'VAA PW'!$G$13-1,VLOOKUP(B29,Datum!$D:$F,3,FALSE)))</f>
        <v>43769</v>
      </c>
      <c r="H29" s="55">
        <f>IF(AND(E29=1,E28=0),Maanden!G29-'VAA PW'!$XEX$12+1,G29-F29+1)</f>
        <v>31</v>
      </c>
      <c r="I29" s="55">
        <f t="shared" si="1"/>
        <v>0</v>
      </c>
      <c r="J29" s="55">
        <f t="shared" si="2"/>
        <v>365</v>
      </c>
      <c r="L29" s="56">
        <f>VLOOKUP(B29,Datum!$D:$F,2,FALSE)</f>
        <v>43739</v>
      </c>
      <c r="M29" s="56">
        <f>VLOOKUP(B29,Datum!$D:$F,3,FALSE)</f>
        <v>43769</v>
      </c>
      <c r="N29" s="55">
        <f t="shared" si="3"/>
        <v>31</v>
      </c>
    </row>
    <row r="30" spans="2:14" x14ac:dyDescent="0.25">
      <c r="B30" s="53">
        <v>29</v>
      </c>
      <c r="C30" s="54">
        <v>0.88</v>
      </c>
      <c r="D30" s="55">
        <f t="shared" si="0"/>
        <v>0</v>
      </c>
      <c r="E30" s="55">
        <f>IF('VAA PW'!$G$13&lt;&gt;"",IF(VLOOKUP(B30,Datum!D:G,2,FALSE)&gt;'VAA PW'!$G$13,0,IF(G30&gt;'VAA PW'!$G$12,1,0)),IF(G30&gt;='VAA PW'!$G$12,1,0))</f>
        <v>1</v>
      </c>
      <c r="F30" s="56">
        <f>IF(AND(E30=1,E29=0),'VAA PW'!$XEX$12,VLOOKUP(B30,Datum!$D:$F,2,FALSE))</f>
        <v>43770</v>
      </c>
      <c r="G30" s="56">
        <f>IF(VLOOKUP(B30,Datum!D:G,4,FALSE)&lt;&gt;$A$7,VLOOKUP(B30,Datum!$D:$F,3,FALSE),IF(YEAR('VAA PW'!$H$1)=YEAR('VAA PW'!$G$13),'VAA PW'!$G$13-1,VLOOKUP(B30,Datum!$D:$F,3,FALSE)))</f>
        <v>43799</v>
      </c>
      <c r="H30" s="55">
        <f>IF(AND(E30=1,E29=0),Maanden!G30-'VAA PW'!$XEX$12+1,G30-F30+1)</f>
        <v>30</v>
      </c>
      <c r="I30" s="55">
        <f t="shared" si="1"/>
        <v>0</v>
      </c>
      <c r="J30" s="55">
        <f t="shared" si="2"/>
        <v>365</v>
      </c>
      <c r="L30" s="56">
        <f>VLOOKUP(B30,Datum!$D:$F,2,FALSE)</f>
        <v>43770</v>
      </c>
      <c r="M30" s="56">
        <f>VLOOKUP(B30,Datum!$D:$F,3,FALSE)</f>
        <v>43799</v>
      </c>
      <c r="N30" s="55">
        <f t="shared" si="3"/>
        <v>30</v>
      </c>
    </row>
    <row r="31" spans="2:14" x14ac:dyDescent="0.25">
      <c r="B31" s="53">
        <v>30</v>
      </c>
      <c r="C31" s="54">
        <v>0.88</v>
      </c>
      <c r="D31" s="55">
        <f t="shared" si="0"/>
        <v>0</v>
      </c>
      <c r="E31" s="55">
        <f>IF('VAA PW'!$G$13&lt;&gt;"",IF(VLOOKUP(B31,Datum!D:G,2,FALSE)&gt;'VAA PW'!$G$13,0,IF(G31&gt;'VAA PW'!$G$12,1,0)),IF(G31&gt;='VAA PW'!$G$12,1,0))</f>
        <v>1</v>
      </c>
      <c r="F31" s="56">
        <f>IF(AND(E31=1,E30=0),'VAA PW'!$XEX$12,VLOOKUP(B31,Datum!$D:$F,2,FALSE))</f>
        <v>43800</v>
      </c>
      <c r="G31" s="56">
        <f>IF(VLOOKUP(B31,Datum!D:G,4,FALSE)&lt;&gt;$A$7,VLOOKUP(B31,Datum!$D:$F,3,FALSE),IF(YEAR('VAA PW'!$H$1)=YEAR('VAA PW'!$G$13),'VAA PW'!$G$13-1,VLOOKUP(B31,Datum!$D:$F,3,FALSE)))</f>
        <v>43830</v>
      </c>
      <c r="H31" s="55">
        <f>IF(AND(E31=1,E30=0),Maanden!G31-'VAA PW'!$XEX$12+1,G31-F31+1)</f>
        <v>31</v>
      </c>
      <c r="I31" s="55">
        <f t="shared" si="1"/>
        <v>0</v>
      </c>
      <c r="J31" s="55">
        <f t="shared" si="2"/>
        <v>365</v>
      </c>
      <c r="L31" s="56">
        <f>VLOOKUP(B31,Datum!$D:$F,2,FALSE)</f>
        <v>43800</v>
      </c>
      <c r="M31" s="56">
        <f>VLOOKUP(B31,Datum!$D:$F,3,FALSE)</f>
        <v>43830</v>
      </c>
      <c r="N31" s="55">
        <f t="shared" si="3"/>
        <v>31</v>
      </c>
    </row>
    <row r="32" spans="2:14" x14ac:dyDescent="0.25">
      <c r="B32" s="53">
        <v>31</v>
      </c>
      <c r="C32" s="54">
        <v>0.88</v>
      </c>
      <c r="D32" s="55">
        <f t="shared" si="0"/>
        <v>0</v>
      </c>
      <c r="E32" s="55">
        <f>IF('VAA PW'!$G$13&lt;&gt;"",IF(VLOOKUP(B32,Datum!D:G,2,FALSE)&gt;'VAA PW'!$G$13,0,IF(G32&gt;'VAA PW'!$G$12,1,0)),IF(G32&gt;='VAA PW'!$G$12,1,0))</f>
        <v>1</v>
      </c>
      <c r="F32" s="56">
        <f>IF(AND(E32=1,E31=0),'VAA PW'!$XEX$12,VLOOKUP(B32,Datum!$D:$F,2,FALSE))</f>
        <v>43831</v>
      </c>
      <c r="G32" s="56">
        <f>IF(VLOOKUP(B32,Datum!D:G,4,FALSE)&lt;&gt;$A$7,VLOOKUP(B32,Datum!$D:$F,3,FALSE),IF(YEAR('VAA PW'!$H$1)=YEAR('VAA PW'!$G$13),'VAA PW'!$G$13-1,VLOOKUP(B32,Datum!$D:$F,3,FALSE)))</f>
        <v>43861</v>
      </c>
      <c r="H32" s="55">
        <f>IF(AND(E32=1,E31=0),Maanden!G32-'VAA PW'!$XEX$12+1,G32-F32+1)</f>
        <v>31</v>
      </c>
      <c r="I32" s="55">
        <f t="shared" si="1"/>
        <v>0</v>
      </c>
      <c r="J32" s="55">
        <f t="shared" si="2"/>
        <v>366</v>
      </c>
      <c r="L32" s="56">
        <f>VLOOKUP(B32,Datum!$D:$F,2,FALSE)</f>
        <v>43831</v>
      </c>
      <c r="M32" s="56">
        <f>VLOOKUP(B32,Datum!$D:$F,3,FALSE)</f>
        <v>43861</v>
      </c>
      <c r="N32" s="55">
        <f t="shared" si="3"/>
        <v>31</v>
      </c>
    </row>
    <row r="33" spans="2:14" x14ac:dyDescent="0.25">
      <c r="B33" s="53">
        <v>32</v>
      </c>
      <c r="C33" s="54">
        <v>0.88</v>
      </c>
      <c r="D33" s="55">
        <f t="shared" si="0"/>
        <v>0</v>
      </c>
      <c r="E33" s="55">
        <f>IF('VAA PW'!$G$13&lt;&gt;"",IF(VLOOKUP(B33,Datum!D:G,2,FALSE)&gt;'VAA PW'!$G$13,0,IF(G33&gt;'VAA PW'!$G$12,1,0)),IF(G33&gt;='VAA PW'!$G$12,1,0))</f>
        <v>1</v>
      </c>
      <c r="F33" s="56">
        <f>IF(AND(E33=1,E32=0),'VAA PW'!$XEX$12,VLOOKUP(B33,Datum!$D:$F,2,FALSE))</f>
        <v>43862</v>
      </c>
      <c r="G33" s="56">
        <f>IF(VLOOKUP(B33,Datum!D:G,4,FALSE)&lt;&gt;$A$7,VLOOKUP(B33,Datum!$D:$F,3,FALSE),IF(YEAR('VAA PW'!$H$1)=YEAR('VAA PW'!$G$13),'VAA PW'!$G$13-1,VLOOKUP(B33,Datum!$D:$F,3,FALSE)))</f>
        <v>43890</v>
      </c>
      <c r="H33" s="55">
        <f>IF(AND(E33=1,E32=0),Maanden!G33-'VAA PW'!$XEX$12+1,G33-F33+1)</f>
        <v>29</v>
      </c>
      <c r="I33" s="55">
        <f t="shared" si="1"/>
        <v>0</v>
      </c>
      <c r="J33" s="55">
        <f t="shared" si="2"/>
        <v>366</v>
      </c>
      <c r="L33" s="56">
        <f>VLOOKUP(B33,Datum!$D:$F,2,FALSE)</f>
        <v>43862</v>
      </c>
      <c r="M33" s="56">
        <f>VLOOKUP(B33,Datum!$D:$F,3,FALSE)</f>
        <v>43890</v>
      </c>
      <c r="N33" s="55">
        <f t="shared" si="3"/>
        <v>29</v>
      </c>
    </row>
    <row r="34" spans="2:14" x14ac:dyDescent="0.25">
      <c r="B34" s="53">
        <v>33</v>
      </c>
      <c r="C34" s="54">
        <v>0.88</v>
      </c>
      <c r="D34" s="55">
        <f t="shared" si="0"/>
        <v>0</v>
      </c>
      <c r="E34" s="55">
        <f>IF('VAA PW'!$G$13&lt;&gt;"",IF(VLOOKUP(B34,Datum!D:G,2,FALSE)&gt;'VAA PW'!$G$13,0,IF(G34&gt;'VAA PW'!$G$12,1,0)),IF(G34&gt;='VAA PW'!$G$12,1,0))</f>
        <v>1</v>
      </c>
      <c r="F34" s="56">
        <f>IF(AND(E34=1,E33=0),'VAA PW'!$XEX$12,VLOOKUP(B34,Datum!$D:$F,2,FALSE))</f>
        <v>43891</v>
      </c>
      <c r="G34" s="56">
        <f>IF(VLOOKUP(B34,Datum!D:G,4,FALSE)&lt;&gt;$A$7,VLOOKUP(B34,Datum!$D:$F,3,FALSE),IF(YEAR('VAA PW'!$H$1)=YEAR('VAA PW'!$G$13),'VAA PW'!$G$13-1,VLOOKUP(B34,Datum!$D:$F,3,FALSE)))</f>
        <v>43921</v>
      </c>
      <c r="H34" s="55">
        <f>IF(AND(E34=1,E33=0),Maanden!G34-'VAA PW'!$XEX$12+1,G34-F34+1)</f>
        <v>31</v>
      </c>
      <c r="I34" s="55">
        <f t="shared" si="1"/>
        <v>0</v>
      </c>
      <c r="J34" s="55">
        <f t="shared" si="2"/>
        <v>366</v>
      </c>
      <c r="L34" s="56">
        <f>VLOOKUP(B34,Datum!$D:$F,2,FALSE)</f>
        <v>43891</v>
      </c>
      <c r="M34" s="56">
        <f>VLOOKUP(B34,Datum!$D:$F,3,FALSE)</f>
        <v>43921</v>
      </c>
      <c r="N34" s="55">
        <f t="shared" si="3"/>
        <v>31</v>
      </c>
    </row>
    <row r="35" spans="2:14" x14ac:dyDescent="0.25">
      <c r="B35" s="53">
        <v>34</v>
      </c>
      <c r="C35" s="54">
        <v>0.88</v>
      </c>
      <c r="D35" s="55">
        <f t="shared" si="0"/>
        <v>0</v>
      </c>
      <c r="E35" s="55">
        <f>IF('VAA PW'!$G$13&lt;&gt;"",IF(VLOOKUP(B35,Datum!D:G,2,FALSE)&gt;'VAA PW'!$G$13,0,IF(G35&gt;'VAA PW'!$G$12,1,0)),IF(G35&gt;='VAA PW'!$G$12,1,0))</f>
        <v>1</v>
      </c>
      <c r="F35" s="56">
        <f>IF(AND(E35=1,E34=0),'VAA PW'!$XEX$12,VLOOKUP(B35,Datum!$D:$F,2,FALSE))</f>
        <v>43922</v>
      </c>
      <c r="G35" s="56">
        <f>IF(VLOOKUP(B35,Datum!D:G,4,FALSE)&lt;&gt;$A$7,VLOOKUP(B35,Datum!$D:$F,3,FALSE),IF(YEAR('VAA PW'!$H$1)=YEAR('VAA PW'!$G$13),'VAA PW'!$G$13-1,VLOOKUP(B35,Datum!$D:$F,3,FALSE)))</f>
        <v>43951</v>
      </c>
      <c r="H35" s="55">
        <f>IF(AND(E35=1,E34=0),Maanden!G35-'VAA PW'!$XEX$12+1,G35-F35+1)</f>
        <v>30</v>
      </c>
      <c r="I35" s="55">
        <f t="shared" si="1"/>
        <v>0</v>
      </c>
      <c r="J35" s="55">
        <f t="shared" si="2"/>
        <v>366</v>
      </c>
      <c r="L35" s="56">
        <f>VLOOKUP(B35,Datum!$D:$F,2,FALSE)</f>
        <v>43922</v>
      </c>
      <c r="M35" s="56">
        <f>VLOOKUP(B35,Datum!$D:$F,3,FALSE)</f>
        <v>43951</v>
      </c>
      <c r="N35" s="55">
        <f t="shared" si="3"/>
        <v>30</v>
      </c>
    </row>
    <row r="36" spans="2:14" x14ac:dyDescent="0.25">
      <c r="B36" s="53">
        <v>35</v>
      </c>
      <c r="C36" s="54">
        <v>0.88</v>
      </c>
      <c r="D36" s="55">
        <f t="shared" si="0"/>
        <v>0</v>
      </c>
      <c r="E36" s="55">
        <f>IF('VAA PW'!$G$13&lt;&gt;"",IF(VLOOKUP(B36,Datum!D:G,2,FALSE)&gt;'VAA PW'!$G$13,0,IF(G36&gt;'VAA PW'!$G$12,1,0)),IF(G36&gt;='VAA PW'!$G$12,1,0))</f>
        <v>1</v>
      </c>
      <c r="F36" s="56">
        <f>IF(AND(E36=1,E35=0),'VAA PW'!$XEX$12,VLOOKUP(B36,Datum!$D:$F,2,FALSE))</f>
        <v>43952</v>
      </c>
      <c r="G36" s="56">
        <f>IF(VLOOKUP(B36,Datum!D:G,4,FALSE)&lt;&gt;$A$7,VLOOKUP(B36,Datum!$D:$F,3,FALSE),IF(YEAR('VAA PW'!$H$1)=YEAR('VAA PW'!$G$13),'VAA PW'!$G$13-1,VLOOKUP(B36,Datum!$D:$F,3,FALSE)))</f>
        <v>43982</v>
      </c>
      <c r="H36" s="55">
        <f>IF(AND(E36=1,E35=0),Maanden!G36-'VAA PW'!$XEX$12+1,G36-F36+1)</f>
        <v>31</v>
      </c>
      <c r="I36" s="55">
        <f t="shared" si="1"/>
        <v>0</v>
      </c>
      <c r="J36" s="55">
        <f t="shared" si="2"/>
        <v>366</v>
      </c>
      <c r="L36" s="56">
        <f>VLOOKUP(B36,Datum!$D:$F,2,FALSE)</f>
        <v>43952</v>
      </c>
      <c r="M36" s="56">
        <f>VLOOKUP(B36,Datum!$D:$F,3,FALSE)</f>
        <v>43982</v>
      </c>
      <c r="N36" s="55">
        <f t="shared" si="3"/>
        <v>31</v>
      </c>
    </row>
    <row r="37" spans="2:14" x14ac:dyDescent="0.25">
      <c r="B37" s="53">
        <v>36</v>
      </c>
      <c r="C37" s="54">
        <v>0.88</v>
      </c>
      <c r="D37" s="55">
        <f t="shared" si="0"/>
        <v>0</v>
      </c>
      <c r="E37" s="55">
        <f>IF('VAA PW'!$G$13&lt;&gt;"",IF(VLOOKUP(B37,Datum!D:G,2,FALSE)&gt;'VAA PW'!$G$13,0,IF(G37&gt;'VAA PW'!$G$12,1,0)),IF(G37&gt;='VAA PW'!$G$12,1,0))</f>
        <v>1</v>
      </c>
      <c r="F37" s="56">
        <f>IF(AND(E37=1,E36=0),'VAA PW'!$XEX$12,VLOOKUP(B37,Datum!$D:$F,2,FALSE))</f>
        <v>43983</v>
      </c>
      <c r="G37" s="56">
        <f>IF(VLOOKUP(B37,Datum!D:G,4,FALSE)&lt;&gt;$A$7,VLOOKUP(B37,Datum!$D:$F,3,FALSE),IF(YEAR('VAA PW'!$H$1)=YEAR('VAA PW'!$G$13),'VAA PW'!$G$13-1,VLOOKUP(B37,Datum!$D:$F,3,FALSE)))</f>
        <v>44012</v>
      </c>
      <c r="H37" s="55">
        <f>IF(AND(E37=1,E36=0),Maanden!G37-'VAA PW'!$XEX$12+1,G37-F37+1)</f>
        <v>30</v>
      </c>
      <c r="I37" s="55">
        <f t="shared" si="1"/>
        <v>0</v>
      </c>
      <c r="J37" s="55">
        <f t="shared" si="2"/>
        <v>366</v>
      </c>
      <c r="L37" s="56">
        <f>VLOOKUP(B37,Datum!$D:$F,2,FALSE)</f>
        <v>43983</v>
      </c>
      <c r="M37" s="56">
        <f>VLOOKUP(B37,Datum!$D:$F,3,FALSE)</f>
        <v>44012</v>
      </c>
      <c r="N37" s="55">
        <f t="shared" si="3"/>
        <v>30</v>
      </c>
    </row>
    <row r="38" spans="2:14" x14ac:dyDescent="0.25">
      <c r="B38" s="53">
        <v>37</v>
      </c>
      <c r="C38" s="54">
        <v>0.82</v>
      </c>
      <c r="D38" s="55">
        <f t="shared" si="0"/>
        <v>0</v>
      </c>
      <c r="E38" s="55">
        <f>IF('VAA PW'!$G$13&lt;&gt;"",IF(VLOOKUP(B38,Datum!D:G,2,FALSE)&gt;'VAA PW'!$G$13,0,IF(G38&gt;'VAA PW'!$G$12,1,0)),IF(G38&gt;='VAA PW'!$G$12,1,0))</f>
        <v>1</v>
      </c>
      <c r="F38" s="56">
        <f>IF(AND(E38=1,E37=0),'VAA PW'!$XEX$12,VLOOKUP(B38,Datum!$D:$F,2,FALSE))</f>
        <v>44013</v>
      </c>
      <c r="G38" s="56">
        <f>IF(VLOOKUP(B38,Datum!D:G,4,FALSE)&lt;&gt;$A$7,VLOOKUP(B38,Datum!$D:$F,3,FALSE),IF(YEAR('VAA PW'!$H$1)=YEAR('VAA PW'!$G$13),'VAA PW'!$G$13-1,VLOOKUP(B38,Datum!$D:$F,3,FALSE)))</f>
        <v>44043</v>
      </c>
      <c r="H38" s="55">
        <f>IF(AND(E38=1,E37=0),Maanden!G38-'VAA PW'!$XEX$12+1,G38-F38+1)</f>
        <v>31</v>
      </c>
      <c r="I38" s="55">
        <f t="shared" si="1"/>
        <v>0</v>
      </c>
      <c r="J38" s="55">
        <f t="shared" si="2"/>
        <v>366</v>
      </c>
      <c r="L38" s="56">
        <f>VLOOKUP(B38,Datum!$D:$F,2,FALSE)</f>
        <v>44013</v>
      </c>
      <c r="M38" s="56">
        <f>VLOOKUP(B38,Datum!$D:$F,3,FALSE)</f>
        <v>44043</v>
      </c>
      <c r="N38" s="55">
        <f t="shared" si="3"/>
        <v>31</v>
      </c>
    </row>
    <row r="39" spans="2:14" x14ac:dyDescent="0.25">
      <c r="B39" s="53">
        <v>38</v>
      </c>
      <c r="C39" s="54">
        <v>0.82</v>
      </c>
      <c r="D39" s="55">
        <f t="shared" si="0"/>
        <v>0</v>
      </c>
      <c r="E39" s="55">
        <f>IF('VAA PW'!$G$13&lt;&gt;"",IF(VLOOKUP(B39,Datum!D:G,2,FALSE)&gt;'VAA PW'!$G$13,0,IF(G39&gt;'VAA PW'!$G$12,1,0)),IF(G39&gt;='VAA PW'!$G$12,1,0))</f>
        <v>1</v>
      </c>
      <c r="F39" s="56">
        <f>IF(AND(E39=1,E38=0),'VAA PW'!$XEX$12,VLOOKUP(B39,Datum!$D:$F,2,FALSE))</f>
        <v>44044</v>
      </c>
      <c r="G39" s="56">
        <f>IF(VLOOKUP(B39,Datum!D:G,4,FALSE)&lt;&gt;$A$7,VLOOKUP(B39,Datum!$D:$F,3,FALSE),IF(YEAR('VAA PW'!$H$1)=YEAR('VAA PW'!$G$13),'VAA PW'!$G$13-1,VLOOKUP(B39,Datum!$D:$F,3,FALSE)))</f>
        <v>44074</v>
      </c>
      <c r="H39" s="55">
        <f>IF(AND(E39=1,E38=0),Maanden!G39-'VAA PW'!$XEX$12+1,G39-F39+1)</f>
        <v>31</v>
      </c>
      <c r="I39" s="55">
        <f t="shared" si="1"/>
        <v>0</v>
      </c>
      <c r="J39" s="55">
        <f t="shared" si="2"/>
        <v>366</v>
      </c>
      <c r="L39" s="56">
        <f>VLOOKUP(B39,Datum!$D:$F,2,FALSE)</f>
        <v>44044</v>
      </c>
      <c r="M39" s="56">
        <f>VLOOKUP(B39,Datum!$D:$F,3,FALSE)</f>
        <v>44074</v>
      </c>
      <c r="N39" s="55">
        <f t="shared" si="3"/>
        <v>31</v>
      </c>
    </row>
    <row r="40" spans="2:14" x14ac:dyDescent="0.25">
      <c r="B40" s="53">
        <v>39</v>
      </c>
      <c r="C40" s="54">
        <v>0.82</v>
      </c>
      <c r="D40" s="55">
        <f t="shared" si="0"/>
        <v>0</v>
      </c>
      <c r="E40" s="55">
        <f>IF('VAA PW'!$G$13&lt;&gt;"",IF(VLOOKUP(B40,Datum!D:G,2,FALSE)&gt;'VAA PW'!$G$13,0,IF(G40&gt;'VAA PW'!$G$12,1,0)),IF(G40&gt;='VAA PW'!$G$12,1,0))</f>
        <v>1</v>
      </c>
      <c r="F40" s="56">
        <f>IF(AND(E40=1,E39=0),'VAA PW'!$XEX$12,VLOOKUP(B40,Datum!$D:$F,2,FALSE))</f>
        <v>44075</v>
      </c>
      <c r="G40" s="56">
        <f>IF(VLOOKUP(B40,Datum!D:G,4,FALSE)&lt;&gt;$A$7,VLOOKUP(B40,Datum!$D:$F,3,FALSE),IF(YEAR('VAA PW'!$H$1)=YEAR('VAA PW'!$G$13),'VAA PW'!$G$13-1,VLOOKUP(B40,Datum!$D:$F,3,FALSE)))</f>
        <v>44104</v>
      </c>
      <c r="H40" s="55">
        <f>IF(AND(E40=1,E39=0),Maanden!G40-'VAA PW'!$XEX$12+1,G40-F40+1)</f>
        <v>30</v>
      </c>
      <c r="I40" s="55">
        <f t="shared" si="1"/>
        <v>0</v>
      </c>
      <c r="J40" s="55">
        <f t="shared" si="2"/>
        <v>366</v>
      </c>
      <c r="L40" s="56">
        <f>VLOOKUP(B40,Datum!$D:$F,2,FALSE)</f>
        <v>44075</v>
      </c>
      <c r="M40" s="56">
        <f>VLOOKUP(B40,Datum!$D:$F,3,FALSE)</f>
        <v>44104</v>
      </c>
      <c r="N40" s="55">
        <f t="shared" si="3"/>
        <v>30</v>
      </c>
    </row>
    <row r="41" spans="2:14" x14ac:dyDescent="0.25">
      <c r="B41" s="53">
        <v>40</v>
      </c>
      <c r="C41" s="54">
        <v>0.82</v>
      </c>
      <c r="D41" s="55">
        <f t="shared" si="0"/>
        <v>0</v>
      </c>
      <c r="E41" s="55">
        <f>IF('VAA PW'!$G$13&lt;&gt;"",IF(VLOOKUP(B41,Datum!D:G,2,FALSE)&gt;'VAA PW'!$G$13,0,IF(G41&gt;'VAA PW'!$G$12,1,0)),IF(G41&gt;='VAA PW'!$G$12,1,0))</f>
        <v>1</v>
      </c>
      <c r="F41" s="56">
        <f>IF(AND(E41=1,E40=0),'VAA PW'!$XEX$12,VLOOKUP(B41,Datum!$D:$F,2,FALSE))</f>
        <v>44105</v>
      </c>
      <c r="G41" s="56">
        <f>IF(VLOOKUP(B41,Datum!D:G,4,FALSE)&lt;&gt;$A$7,VLOOKUP(B41,Datum!$D:$F,3,FALSE),IF(YEAR('VAA PW'!$H$1)=YEAR('VAA PW'!$G$13),'VAA PW'!$G$13-1,VLOOKUP(B41,Datum!$D:$F,3,FALSE)))</f>
        <v>44135</v>
      </c>
      <c r="H41" s="55">
        <f>IF(AND(E41=1,E40=0),Maanden!G41-'VAA PW'!$XEX$12+1,G41-F41+1)</f>
        <v>31</v>
      </c>
      <c r="I41" s="55">
        <f t="shared" si="1"/>
        <v>0</v>
      </c>
      <c r="J41" s="55">
        <f t="shared" si="2"/>
        <v>366</v>
      </c>
      <c r="L41" s="56">
        <f>VLOOKUP(B41,Datum!$D:$F,2,FALSE)</f>
        <v>44105</v>
      </c>
      <c r="M41" s="56">
        <f>VLOOKUP(B41,Datum!$D:$F,3,FALSE)</f>
        <v>44135</v>
      </c>
      <c r="N41" s="55">
        <f t="shared" si="3"/>
        <v>31</v>
      </c>
    </row>
    <row r="42" spans="2:14" x14ac:dyDescent="0.25">
      <c r="B42" s="53">
        <v>41</v>
      </c>
      <c r="C42" s="54">
        <v>0.82</v>
      </c>
      <c r="D42" s="55">
        <f t="shared" si="0"/>
        <v>0</v>
      </c>
      <c r="E42" s="55">
        <f>IF('VAA PW'!$G$13&lt;&gt;"",IF(VLOOKUP(B42,Datum!D:G,2,FALSE)&gt;'VAA PW'!$G$13,0,IF(G42&gt;'VAA PW'!$G$12,1,0)),IF(G42&gt;='VAA PW'!$G$12,1,0))</f>
        <v>1</v>
      </c>
      <c r="F42" s="56">
        <f>IF(AND(E42=1,E41=0),'VAA PW'!$XEX$12,VLOOKUP(B42,Datum!$D:$F,2,FALSE))</f>
        <v>44136</v>
      </c>
      <c r="G42" s="56">
        <f>IF(VLOOKUP(B42,Datum!D:G,4,FALSE)&lt;&gt;$A$7,VLOOKUP(B42,Datum!$D:$F,3,FALSE),IF(YEAR('VAA PW'!$H$1)=YEAR('VAA PW'!$G$13),'VAA PW'!$G$13-1,VLOOKUP(B42,Datum!$D:$F,3,FALSE)))</f>
        <v>44165</v>
      </c>
      <c r="H42" s="55">
        <f>IF(AND(E42=1,E41=0),Maanden!G42-'VAA PW'!$XEX$12+1,G42-F42+1)</f>
        <v>30</v>
      </c>
      <c r="I42" s="55">
        <f t="shared" si="1"/>
        <v>0</v>
      </c>
      <c r="J42" s="55">
        <f t="shared" si="2"/>
        <v>366</v>
      </c>
      <c r="L42" s="56">
        <f>VLOOKUP(B42,Datum!$D:$F,2,FALSE)</f>
        <v>44136</v>
      </c>
      <c r="M42" s="56">
        <f>VLOOKUP(B42,Datum!$D:$F,3,FALSE)</f>
        <v>44165</v>
      </c>
      <c r="N42" s="55">
        <f t="shared" si="3"/>
        <v>30</v>
      </c>
    </row>
    <row r="43" spans="2:14" x14ac:dyDescent="0.25">
      <c r="B43" s="53">
        <v>42</v>
      </c>
      <c r="C43" s="54">
        <v>0.82</v>
      </c>
      <c r="D43" s="55">
        <f t="shared" si="0"/>
        <v>0</v>
      </c>
      <c r="E43" s="55">
        <f>IF('VAA PW'!$G$13&lt;&gt;"",IF(VLOOKUP(B43,Datum!D:G,2,FALSE)&gt;'VAA PW'!$G$13,0,IF(G43&gt;'VAA PW'!$G$12,1,0)),IF(G43&gt;='VAA PW'!$G$12,1,0))</f>
        <v>1</v>
      </c>
      <c r="F43" s="56">
        <f>IF(AND(E43=1,E42=0),'VAA PW'!$XEX$12,VLOOKUP(B43,Datum!$D:$F,2,FALSE))</f>
        <v>44166</v>
      </c>
      <c r="G43" s="56">
        <f>IF(VLOOKUP(B43,Datum!D:G,4,FALSE)&lt;&gt;$A$7,VLOOKUP(B43,Datum!$D:$F,3,FALSE),IF(YEAR('VAA PW'!$H$1)=YEAR('VAA PW'!$G$13),'VAA PW'!$G$13-1,VLOOKUP(B43,Datum!$D:$F,3,FALSE)))</f>
        <v>44196</v>
      </c>
      <c r="H43" s="55">
        <f>IF(AND(E43=1,E42=0),Maanden!G43-'VAA PW'!$XEX$12+1,G43-F43+1)</f>
        <v>31</v>
      </c>
      <c r="I43" s="55">
        <f t="shared" si="1"/>
        <v>0</v>
      </c>
      <c r="J43" s="55">
        <f t="shared" si="2"/>
        <v>366</v>
      </c>
      <c r="L43" s="56">
        <f>VLOOKUP(B43,Datum!$D:$F,2,FALSE)</f>
        <v>44166</v>
      </c>
      <c r="M43" s="56">
        <f>VLOOKUP(B43,Datum!$D:$F,3,FALSE)</f>
        <v>44196</v>
      </c>
      <c r="N43" s="55">
        <f t="shared" si="3"/>
        <v>31</v>
      </c>
    </row>
    <row r="44" spans="2:14" x14ac:dyDescent="0.25">
      <c r="B44" s="53">
        <v>43</v>
      </c>
      <c r="C44" s="54">
        <v>0.82</v>
      </c>
      <c r="D44" s="55">
        <f t="shared" si="0"/>
        <v>0</v>
      </c>
      <c r="E44" s="55">
        <f>IF('VAA PW'!$G$13&lt;&gt;"",IF(VLOOKUP(B44,Datum!D:G,2,FALSE)&gt;'VAA PW'!$G$13,0,IF(G44&gt;'VAA PW'!$G$12,1,0)),IF(G44&gt;='VAA PW'!$G$12,1,0))</f>
        <v>1</v>
      </c>
      <c r="F44" s="56">
        <f>IF(AND(E44=1,E43=0),'VAA PW'!$XEX$12,VLOOKUP(B44,Datum!$D:$F,2,FALSE))</f>
        <v>44197</v>
      </c>
      <c r="G44" s="56">
        <f>IF(VLOOKUP(B44,Datum!D:G,4,FALSE)&lt;&gt;$A$7,VLOOKUP(B44,Datum!$D:$F,3,FALSE),IF(YEAR('VAA PW'!$H$1)=YEAR('VAA PW'!$G$13),'VAA PW'!$G$13-1,VLOOKUP(B44,Datum!$D:$F,3,FALSE)))</f>
        <v>44227</v>
      </c>
      <c r="H44" s="55">
        <f>IF(AND(E44=1,E43=0),Maanden!G44-'VAA PW'!$XEX$12+1,G44-F44+1)</f>
        <v>31</v>
      </c>
      <c r="I44" s="55">
        <f t="shared" si="1"/>
        <v>0</v>
      </c>
      <c r="J44" s="55">
        <f t="shared" si="2"/>
        <v>365</v>
      </c>
      <c r="L44" s="56">
        <f>VLOOKUP(B44,Datum!$D:$F,2,FALSE)</f>
        <v>44197</v>
      </c>
      <c r="M44" s="56">
        <f>VLOOKUP(B44,Datum!$D:$F,3,FALSE)</f>
        <v>44227</v>
      </c>
      <c r="N44" s="55">
        <f t="shared" si="3"/>
        <v>31</v>
      </c>
    </row>
    <row r="45" spans="2:14" x14ac:dyDescent="0.25">
      <c r="B45" s="53">
        <v>44</v>
      </c>
      <c r="C45" s="54">
        <v>0.82</v>
      </c>
      <c r="D45" s="55">
        <f t="shared" si="0"/>
        <v>0</v>
      </c>
      <c r="E45" s="55">
        <f>IF('VAA PW'!$G$13&lt;&gt;"",IF(VLOOKUP(B45,Datum!D:G,2,FALSE)&gt;'VAA PW'!$G$13,0,IF(G45&gt;'VAA PW'!$G$12,1,0)),IF(G45&gt;='VAA PW'!$G$12,1,0))</f>
        <v>1</v>
      </c>
      <c r="F45" s="56">
        <f>IF(AND(E45=1,E44=0),'VAA PW'!$XEX$12,VLOOKUP(B45,Datum!$D:$F,2,FALSE))</f>
        <v>44228</v>
      </c>
      <c r="G45" s="56">
        <f>IF(VLOOKUP(B45,Datum!D:G,4,FALSE)&lt;&gt;$A$7,VLOOKUP(B45,Datum!$D:$F,3,FALSE),IF(YEAR('VAA PW'!$H$1)=YEAR('VAA PW'!$G$13),'VAA PW'!$G$13-1,VLOOKUP(B45,Datum!$D:$F,3,FALSE)))</f>
        <v>44255</v>
      </c>
      <c r="H45" s="55">
        <f>IF(AND(E45=1,E44=0),Maanden!G45-'VAA PW'!$XEX$12+1,G45-F45+1)</f>
        <v>28</v>
      </c>
      <c r="I45" s="55">
        <f t="shared" si="1"/>
        <v>0</v>
      </c>
      <c r="J45" s="55">
        <f t="shared" si="2"/>
        <v>365</v>
      </c>
      <c r="L45" s="56">
        <f>VLOOKUP(B45,Datum!$D:$F,2,FALSE)</f>
        <v>44228</v>
      </c>
      <c r="M45" s="56">
        <f>VLOOKUP(B45,Datum!$D:$F,3,FALSE)</f>
        <v>44255</v>
      </c>
      <c r="N45" s="55">
        <f t="shared" si="3"/>
        <v>28</v>
      </c>
    </row>
    <row r="46" spans="2:14" x14ac:dyDescent="0.25">
      <c r="B46" s="53">
        <v>45</v>
      </c>
      <c r="C46" s="54">
        <v>0.82</v>
      </c>
      <c r="D46" s="55">
        <f t="shared" si="0"/>
        <v>0</v>
      </c>
      <c r="E46" s="55">
        <f>IF('VAA PW'!$G$13&lt;&gt;"",IF(VLOOKUP(B46,Datum!D:G,2,FALSE)&gt;'VAA PW'!$G$13,0,IF(G46&gt;'VAA PW'!$G$12,1,0)),IF(G46&gt;='VAA PW'!$G$12,1,0))</f>
        <v>1</v>
      </c>
      <c r="F46" s="56">
        <f>IF(AND(E46=1,E45=0),'VAA PW'!$XEX$12,VLOOKUP(B46,Datum!$D:$F,2,FALSE))</f>
        <v>44256</v>
      </c>
      <c r="G46" s="56">
        <f>IF(VLOOKUP(B46,Datum!D:G,4,FALSE)&lt;&gt;$A$7,VLOOKUP(B46,Datum!$D:$F,3,FALSE),IF(YEAR('VAA PW'!$H$1)=YEAR('VAA PW'!$G$13),'VAA PW'!$G$13-1,VLOOKUP(B46,Datum!$D:$F,3,FALSE)))</f>
        <v>44286</v>
      </c>
      <c r="H46" s="55">
        <f>IF(AND(E46=1,E45=0),Maanden!G46-'VAA PW'!$XEX$12+1,G46-F46+1)</f>
        <v>31</v>
      </c>
      <c r="I46" s="55">
        <f t="shared" si="1"/>
        <v>0</v>
      </c>
      <c r="J46" s="55">
        <f t="shared" si="2"/>
        <v>365</v>
      </c>
      <c r="L46" s="56">
        <f>VLOOKUP(B46,Datum!$D:$F,2,FALSE)</f>
        <v>44256</v>
      </c>
      <c r="M46" s="56">
        <f>VLOOKUP(B46,Datum!$D:$F,3,FALSE)</f>
        <v>44286</v>
      </c>
      <c r="N46" s="55">
        <f t="shared" si="3"/>
        <v>31</v>
      </c>
    </row>
    <row r="47" spans="2:14" x14ac:dyDescent="0.25">
      <c r="B47" s="53">
        <v>46</v>
      </c>
      <c r="C47" s="54">
        <v>0.82</v>
      </c>
      <c r="D47" s="55">
        <f t="shared" si="0"/>
        <v>0</v>
      </c>
      <c r="E47" s="55">
        <f>IF('VAA PW'!$G$13&lt;&gt;"",IF(VLOOKUP(B47,Datum!D:G,2,FALSE)&gt;'VAA PW'!$G$13,0,IF(G47&gt;'VAA PW'!$G$12,1,0)),IF(G47&gt;='VAA PW'!$G$12,1,0))</f>
        <v>1</v>
      </c>
      <c r="F47" s="56">
        <f>IF(AND(E47=1,E46=0),'VAA PW'!$XEX$12,VLOOKUP(B47,Datum!$D:$F,2,FALSE))</f>
        <v>44287</v>
      </c>
      <c r="G47" s="56">
        <f>IF(VLOOKUP(B47,Datum!D:G,4,FALSE)&lt;&gt;$A$7,VLOOKUP(B47,Datum!$D:$F,3,FALSE),IF(YEAR('VAA PW'!$H$1)=YEAR('VAA PW'!$G$13),'VAA PW'!$G$13-1,VLOOKUP(B47,Datum!$D:$F,3,FALSE)))</f>
        <v>44316</v>
      </c>
      <c r="H47" s="55">
        <f>IF(AND(E47=1,E46=0),Maanden!G47-'VAA PW'!$XEX$12+1,G47-F47+1)</f>
        <v>30</v>
      </c>
      <c r="I47" s="55">
        <f t="shared" si="1"/>
        <v>0</v>
      </c>
      <c r="J47" s="55">
        <f t="shared" si="2"/>
        <v>365</v>
      </c>
      <c r="L47" s="56">
        <f>VLOOKUP(B47,Datum!$D:$F,2,FALSE)</f>
        <v>44287</v>
      </c>
      <c r="M47" s="56">
        <f>VLOOKUP(B47,Datum!$D:$F,3,FALSE)</f>
        <v>44316</v>
      </c>
      <c r="N47" s="55">
        <f t="shared" si="3"/>
        <v>30</v>
      </c>
    </row>
    <row r="48" spans="2:14" x14ac:dyDescent="0.25">
      <c r="B48" s="53">
        <v>47</v>
      </c>
      <c r="C48" s="54">
        <v>0.82</v>
      </c>
      <c r="D48" s="55">
        <f t="shared" si="0"/>
        <v>0</v>
      </c>
      <c r="E48" s="55">
        <f>IF('VAA PW'!$G$13&lt;&gt;"",IF(VLOOKUP(B48,Datum!D:G,2,FALSE)&gt;'VAA PW'!$G$13,0,IF(G48&gt;'VAA PW'!$G$12,1,0)),IF(G48&gt;='VAA PW'!$G$12,1,0))</f>
        <v>1</v>
      </c>
      <c r="F48" s="56">
        <f>IF(AND(E48=1,E47=0),'VAA PW'!$XEX$12,VLOOKUP(B48,Datum!$D:$F,2,FALSE))</f>
        <v>44317</v>
      </c>
      <c r="G48" s="56">
        <f>IF(VLOOKUP(B48,Datum!D:G,4,FALSE)&lt;&gt;$A$7,VLOOKUP(B48,Datum!$D:$F,3,FALSE),IF(YEAR('VAA PW'!$H$1)=YEAR('VAA PW'!$G$13),'VAA PW'!$G$13-1,VLOOKUP(B48,Datum!$D:$F,3,FALSE)))</f>
        <v>44347</v>
      </c>
      <c r="H48" s="55">
        <f>IF(AND(E48=1,E47=0),Maanden!G48-'VAA PW'!$XEX$12+1,G48-F48+1)</f>
        <v>31</v>
      </c>
      <c r="I48" s="55">
        <f t="shared" si="1"/>
        <v>0</v>
      </c>
      <c r="J48" s="55">
        <f t="shared" si="2"/>
        <v>365</v>
      </c>
      <c r="L48" s="56">
        <f>VLOOKUP(B48,Datum!$D:$F,2,FALSE)</f>
        <v>44317</v>
      </c>
      <c r="M48" s="56">
        <f>VLOOKUP(B48,Datum!$D:$F,3,FALSE)</f>
        <v>44347</v>
      </c>
      <c r="N48" s="55">
        <f t="shared" si="3"/>
        <v>31</v>
      </c>
    </row>
    <row r="49" spans="2:14" x14ac:dyDescent="0.25">
      <c r="B49" s="53">
        <v>48</v>
      </c>
      <c r="C49" s="54">
        <v>0.82</v>
      </c>
      <c r="D49" s="55">
        <f t="shared" si="0"/>
        <v>0</v>
      </c>
      <c r="E49" s="55">
        <f>IF('VAA PW'!$G$13&lt;&gt;"",IF(VLOOKUP(B49,Datum!D:G,2,FALSE)&gt;'VAA PW'!$G$13,0,IF(G49&gt;'VAA PW'!$G$12,1,0)),IF(G49&gt;='VAA PW'!$G$12,1,0))</f>
        <v>1</v>
      </c>
      <c r="F49" s="56">
        <f>IF(AND(E49=1,E48=0),'VAA PW'!$XEX$12,VLOOKUP(B49,Datum!$D:$F,2,FALSE))</f>
        <v>44348</v>
      </c>
      <c r="G49" s="56">
        <f>IF(VLOOKUP(B49,Datum!D:G,4,FALSE)&lt;&gt;$A$7,VLOOKUP(B49,Datum!$D:$F,3,FALSE),IF(YEAR('VAA PW'!$H$1)=YEAR('VAA PW'!$G$13),'VAA PW'!$G$13-1,VLOOKUP(B49,Datum!$D:$F,3,FALSE)))</f>
        <v>44377</v>
      </c>
      <c r="H49" s="55">
        <f>IF(AND(E49=1,E48=0),Maanden!G49-'VAA PW'!$XEX$12+1,G49-F49+1)</f>
        <v>30</v>
      </c>
      <c r="I49" s="55">
        <f t="shared" si="1"/>
        <v>0</v>
      </c>
      <c r="J49" s="55">
        <f t="shared" si="2"/>
        <v>365</v>
      </c>
      <c r="L49" s="56">
        <f>VLOOKUP(B49,Datum!$D:$F,2,FALSE)</f>
        <v>44348</v>
      </c>
      <c r="M49" s="56">
        <f>VLOOKUP(B49,Datum!$D:$F,3,FALSE)</f>
        <v>44377</v>
      </c>
      <c r="N49" s="55">
        <f t="shared" si="3"/>
        <v>30</v>
      </c>
    </row>
    <row r="50" spans="2:14" x14ac:dyDescent="0.25">
      <c r="B50" s="53">
        <v>49</v>
      </c>
      <c r="C50" s="54">
        <v>0.76</v>
      </c>
      <c r="D50" s="55">
        <f t="shared" si="0"/>
        <v>0</v>
      </c>
      <c r="E50" s="55">
        <f>IF('VAA PW'!$G$13&lt;&gt;"",IF(VLOOKUP(B50,Datum!D:G,2,FALSE)&gt;'VAA PW'!$G$13,0,IF(G50&gt;'VAA PW'!$G$12,1,0)),IF(G50&gt;='VAA PW'!$G$12,1,0))</f>
        <v>1</v>
      </c>
      <c r="F50" s="56">
        <f>IF(AND(E50=1,E49=0),'VAA PW'!$XEX$12,VLOOKUP(B50,Datum!$D:$F,2,FALSE))</f>
        <v>44378</v>
      </c>
      <c r="G50" s="56">
        <f>IF(VLOOKUP(B50,Datum!D:G,4,FALSE)&lt;&gt;$A$7,VLOOKUP(B50,Datum!$D:$F,3,FALSE),IF(YEAR('VAA PW'!$H$1)=YEAR('VAA PW'!$G$13),'VAA PW'!$G$13-1,VLOOKUP(B50,Datum!$D:$F,3,FALSE)))</f>
        <v>44408</v>
      </c>
      <c r="H50" s="55">
        <f>IF(AND(E50=1,E49=0),Maanden!G50-'VAA PW'!$XEX$12+1,G50-F50+1)</f>
        <v>31</v>
      </c>
      <c r="I50" s="55">
        <f t="shared" si="1"/>
        <v>0</v>
      </c>
      <c r="J50" s="55">
        <f t="shared" si="2"/>
        <v>365</v>
      </c>
      <c r="L50" s="56">
        <f>VLOOKUP(B50,Datum!$D:$F,2,FALSE)</f>
        <v>44378</v>
      </c>
      <c r="M50" s="56">
        <f>VLOOKUP(B50,Datum!$D:$F,3,FALSE)</f>
        <v>44408</v>
      </c>
      <c r="N50" s="55">
        <f t="shared" si="3"/>
        <v>31</v>
      </c>
    </row>
    <row r="51" spans="2:14" x14ac:dyDescent="0.25">
      <c r="B51" s="53">
        <v>50</v>
      </c>
      <c r="C51" s="54">
        <v>0.76</v>
      </c>
      <c r="D51" s="55">
        <f t="shared" si="0"/>
        <v>0</v>
      </c>
      <c r="E51" s="55">
        <f>IF('VAA PW'!$G$13&lt;&gt;"",IF(VLOOKUP(B51,Datum!D:G,2,FALSE)&gt;'VAA PW'!$G$13,0,IF(G51&gt;'VAA PW'!$G$12,1,0)),IF(G51&gt;='VAA PW'!$G$12,1,0))</f>
        <v>1</v>
      </c>
      <c r="F51" s="56">
        <f>IF(AND(E51=1,E50=0),'VAA PW'!$XEX$12,VLOOKUP(B51,Datum!$D:$F,2,FALSE))</f>
        <v>44409</v>
      </c>
      <c r="G51" s="56">
        <f>IF(VLOOKUP(B51,Datum!D:G,4,FALSE)&lt;&gt;$A$7,VLOOKUP(B51,Datum!$D:$F,3,FALSE),IF(YEAR('VAA PW'!$H$1)=YEAR('VAA PW'!$G$13),'VAA PW'!$G$13-1,VLOOKUP(B51,Datum!$D:$F,3,FALSE)))</f>
        <v>44439</v>
      </c>
      <c r="H51" s="55">
        <f>IF(AND(E51=1,E50=0),Maanden!G51-'VAA PW'!$XEX$12+1,G51-F51+1)</f>
        <v>31</v>
      </c>
      <c r="I51" s="55">
        <f t="shared" si="1"/>
        <v>0</v>
      </c>
      <c r="J51" s="55">
        <f t="shared" si="2"/>
        <v>365</v>
      </c>
      <c r="L51" s="56">
        <f>VLOOKUP(B51,Datum!$D:$F,2,FALSE)</f>
        <v>44409</v>
      </c>
      <c r="M51" s="56">
        <f>VLOOKUP(B51,Datum!$D:$F,3,FALSE)</f>
        <v>44439</v>
      </c>
      <c r="N51" s="55">
        <f t="shared" si="3"/>
        <v>31</v>
      </c>
    </row>
    <row r="52" spans="2:14" x14ac:dyDescent="0.25">
      <c r="B52" s="53">
        <v>51</v>
      </c>
      <c r="C52" s="54">
        <v>0.76</v>
      </c>
      <c r="D52" s="55">
        <f t="shared" si="0"/>
        <v>0</v>
      </c>
      <c r="E52" s="55">
        <f>IF('VAA PW'!$G$13&lt;&gt;"",IF(VLOOKUP(B52,Datum!D:G,2,FALSE)&gt;'VAA PW'!$G$13,0,IF(G52&gt;'VAA PW'!$G$12,1,0)),IF(G52&gt;='VAA PW'!$G$12,1,0))</f>
        <v>1</v>
      </c>
      <c r="F52" s="56">
        <f>IF(AND(E52=1,E51=0),'VAA PW'!$XEX$12,VLOOKUP(B52,Datum!$D:$F,2,FALSE))</f>
        <v>44440</v>
      </c>
      <c r="G52" s="56">
        <f>IF(VLOOKUP(B52,Datum!D:G,4,FALSE)&lt;&gt;$A$7,VLOOKUP(B52,Datum!$D:$F,3,FALSE),IF(YEAR('VAA PW'!$H$1)=YEAR('VAA PW'!$G$13),'VAA PW'!$G$13-1,VLOOKUP(B52,Datum!$D:$F,3,FALSE)))</f>
        <v>44469</v>
      </c>
      <c r="H52" s="55">
        <f>IF(AND(E52=1,E51=0),Maanden!G52-'VAA PW'!$XEX$12+1,G52-F52+1)</f>
        <v>30</v>
      </c>
      <c r="I52" s="55">
        <f t="shared" si="1"/>
        <v>0</v>
      </c>
      <c r="J52" s="55">
        <f t="shared" si="2"/>
        <v>365</v>
      </c>
      <c r="L52" s="56">
        <f>VLOOKUP(B52,Datum!$D:$F,2,FALSE)</f>
        <v>44440</v>
      </c>
      <c r="M52" s="56">
        <f>VLOOKUP(B52,Datum!$D:$F,3,FALSE)</f>
        <v>44469</v>
      </c>
      <c r="N52" s="55">
        <f t="shared" si="3"/>
        <v>30</v>
      </c>
    </row>
    <row r="53" spans="2:14" x14ac:dyDescent="0.25">
      <c r="B53" s="53">
        <v>52</v>
      </c>
      <c r="C53" s="54">
        <v>0.76</v>
      </c>
      <c r="D53" s="55">
        <f t="shared" si="0"/>
        <v>0</v>
      </c>
      <c r="E53" s="55">
        <f>IF('VAA PW'!$G$13&lt;&gt;"",IF(VLOOKUP(B53,Datum!D:G,2,FALSE)&gt;'VAA PW'!$G$13,0,IF(G53&gt;'VAA PW'!$G$12,1,0)),IF(G53&gt;='VAA PW'!$G$12,1,0))</f>
        <v>1</v>
      </c>
      <c r="F53" s="56">
        <f>IF(AND(E53=1,E52=0),'VAA PW'!$XEX$12,VLOOKUP(B53,Datum!$D:$F,2,FALSE))</f>
        <v>44470</v>
      </c>
      <c r="G53" s="56">
        <f>IF(VLOOKUP(B53,Datum!D:G,4,FALSE)&lt;&gt;$A$7,VLOOKUP(B53,Datum!$D:$F,3,FALSE),IF(YEAR('VAA PW'!$H$1)=YEAR('VAA PW'!$G$13),'VAA PW'!$G$13-1,VLOOKUP(B53,Datum!$D:$F,3,FALSE)))</f>
        <v>44500</v>
      </c>
      <c r="H53" s="55">
        <f>IF(AND(E53=1,E52=0),Maanden!G53-'VAA PW'!$XEX$12+1,G53-F53+1)</f>
        <v>31</v>
      </c>
      <c r="I53" s="55">
        <f t="shared" si="1"/>
        <v>0</v>
      </c>
      <c r="J53" s="55">
        <f t="shared" si="2"/>
        <v>365</v>
      </c>
      <c r="L53" s="56">
        <f>VLOOKUP(B53,Datum!$D:$F,2,FALSE)</f>
        <v>44470</v>
      </c>
      <c r="M53" s="56">
        <f>VLOOKUP(B53,Datum!$D:$F,3,FALSE)</f>
        <v>44500</v>
      </c>
      <c r="N53" s="55">
        <f t="shared" si="3"/>
        <v>31</v>
      </c>
    </row>
    <row r="54" spans="2:14" x14ac:dyDescent="0.25">
      <c r="B54" s="53">
        <v>53</v>
      </c>
      <c r="C54" s="54">
        <v>0.76</v>
      </c>
      <c r="D54" s="55">
        <f t="shared" si="0"/>
        <v>0</v>
      </c>
      <c r="E54" s="55">
        <f>IF('VAA PW'!$G$13&lt;&gt;"",IF(VLOOKUP(B54,Datum!D:G,2,FALSE)&gt;'VAA PW'!$G$13,0,IF(G54&gt;'VAA PW'!$G$12,1,0)),IF(G54&gt;='VAA PW'!$G$12,1,0))</f>
        <v>1</v>
      </c>
      <c r="F54" s="56">
        <f>IF(AND(E54=1,E53=0),'VAA PW'!$XEX$12,VLOOKUP(B54,Datum!$D:$F,2,FALSE))</f>
        <v>44501</v>
      </c>
      <c r="G54" s="56">
        <f>IF(VLOOKUP(B54,Datum!D:G,4,FALSE)&lt;&gt;$A$7,VLOOKUP(B54,Datum!$D:$F,3,FALSE),IF(YEAR('VAA PW'!$H$1)=YEAR('VAA PW'!$G$13),'VAA PW'!$G$13-1,VLOOKUP(B54,Datum!$D:$F,3,FALSE)))</f>
        <v>44530</v>
      </c>
      <c r="H54" s="55">
        <f>IF(AND(E54=1,E53=0),Maanden!G54-'VAA PW'!$XEX$12+1,G54-F54+1)</f>
        <v>30</v>
      </c>
      <c r="I54" s="55">
        <f t="shared" si="1"/>
        <v>0</v>
      </c>
      <c r="J54" s="55">
        <f t="shared" si="2"/>
        <v>365</v>
      </c>
      <c r="L54" s="56">
        <f>VLOOKUP(B54,Datum!$D:$F,2,FALSE)</f>
        <v>44501</v>
      </c>
      <c r="M54" s="56">
        <f>VLOOKUP(B54,Datum!$D:$F,3,FALSE)</f>
        <v>44530</v>
      </c>
      <c r="N54" s="55">
        <f t="shared" si="3"/>
        <v>30</v>
      </c>
    </row>
    <row r="55" spans="2:14" x14ac:dyDescent="0.25">
      <c r="B55" s="53">
        <v>54</v>
      </c>
      <c r="C55" s="54">
        <v>0.76</v>
      </c>
      <c r="D55" s="55">
        <f t="shared" si="0"/>
        <v>0</v>
      </c>
      <c r="E55" s="55">
        <f>IF('VAA PW'!$G$13&lt;&gt;"",IF(VLOOKUP(B55,Datum!D:G,2,FALSE)&gt;'VAA PW'!$G$13,0,IF(G55&gt;'VAA PW'!$G$12,1,0)),IF(G55&gt;='VAA PW'!$G$12,1,0))</f>
        <v>1</v>
      </c>
      <c r="F55" s="56">
        <f>IF(AND(E55=1,E54=0),'VAA PW'!$XEX$12,VLOOKUP(B55,Datum!$D:$F,2,FALSE))</f>
        <v>44531</v>
      </c>
      <c r="G55" s="56">
        <f>IF(VLOOKUP(B55,Datum!D:G,4,FALSE)&lt;&gt;$A$7,VLOOKUP(B55,Datum!$D:$F,3,FALSE),IF(YEAR('VAA PW'!$H$1)=YEAR('VAA PW'!$G$13),'VAA PW'!$G$13-1,VLOOKUP(B55,Datum!$D:$F,3,FALSE)))</f>
        <v>44561</v>
      </c>
      <c r="H55" s="55">
        <f>IF(AND(E55=1,E54=0),Maanden!G55-'VAA PW'!$XEX$12+1,G55-F55+1)</f>
        <v>31</v>
      </c>
      <c r="I55" s="55">
        <f t="shared" si="1"/>
        <v>0</v>
      </c>
      <c r="J55" s="55">
        <f t="shared" si="2"/>
        <v>365</v>
      </c>
      <c r="L55" s="56">
        <f>VLOOKUP(B55,Datum!$D:$F,2,FALSE)</f>
        <v>44531</v>
      </c>
      <c r="M55" s="56">
        <f>VLOOKUP(B55,Datum!$D:$F,3,FALSE)</f>
        <v>44561</v>
      </c>
      <c r="N55" s="55">
        <f t="shared" si="3"/>
        <v>31</v>
      </c>
    </row>
    <row r="56" spans="2:14" x14ac:dyDescent="0.25">
      <c r="B56" s="53">
        <v>55</v>
      </c>
      <c r="C56" s="54">
        <v>0.76</v>
      </c>
      <c r="D56" s="55">
        <f t="shared" si="0"/>
        <v>0</v>
      </c>
      <c r="E56" s="55">
        <f>IF('VAA PW'!$G$13&lt;&gt;"",IF(VLOOKUP(B56,Datum!D:G,2,FALSE)&gt;'VAA PW'!$G$13,0,IF(G56&gt;'VAA PW'!$G$12,1,0)),IF(G56&gt;='VAA PW'!$G$12,1,0))</f>
        <v>1</v>
      </c>
      <c r="F56" s="56">
        <f>IF(AND(E56=1,E55=0),'VAA PW'!$XEX$12,VLOOKUP(B56,Datum!$D:$F,2,FALSE))</f>
        <v>44562</v>
      </c>
      <c r="G56" s="56">
        <f>IF(VLOOKUP(B56,Datum!D:G,4,FALSE)&lt;&gt;$A$7,VLOOKUP(B56,Datum!$D:$F,3,FALSE),IF(YEAR('VAA PW'!$H$1)=YEAR('VAA PW'!$G$13),'VAA PW'!$G$13-1,VLOOKUP(B56,Datum!$D:$F,3,FALSE)))</f>
        <v>44592</v>
      </c>
      <c r="H56" s="55">
        <f>IF(AND(E56=1,E55=0),Maanden!G56-'VAA PW'!$XEX$12+1,G56-F56+1)</f>
        <v>31</v>
      </c>
      <c r="I56" s="55">
        <f t="shared" si="1"/>
        <v>0</v>
      </c>
      <c r="J56" s="55">
        <f t="shared" si="2"/>
        <v>365</v>
      </c>
      <c r="L56" s="56">
        <f>VLOOKUP(B56,Datum!$D:$F,2,FALSE)</f>
        <v>44562</v>
      </c>
      <c r="M56" s="56">
        <f>VLOOKUP(B56,Datum!$D:$F,3,FALSE)</f>
        <v>44592</v>
      </c>
      <c r="N56" s="55">
        <f t="shared" si="3"/>
        <v>31</v>
      </c>
    </row>
    <row r="57" spans="2:14" x14ac:dyDescent="0.25">
      <c r="B57" s="53">
        <v>56</v>
      </c>
      <c r="C57" s="54">
        <v>0.76</v>
      </c>
      <c r="D57" s="55">
        <f t="shared" si="0"/>
        <v>0</v>
      </c>
      <c r="E57" s="55">
        <f>IF('VAA PW'!$G$13&lt;&gt;"",IF(VLOOKUP(B57,Datum!D:G,2,FALSE)&gt;'VAA PW'!$G$13,0,IF(G57&gt;'VAA PW'!$G$12,1,0)),IF(G57&gt;='VAA PW'!$G$12,1,0))</f>
        <v>1</v>
      </c>
      <c r="F57" s="56">
        <f>IF(AND(E57=1,E56=0),'VAA PW'!$XEX$12,VLOOKUP(B57,Datum!$D:$F,2,FALSE))</f>
        <v>44593</v>
      </c>
      <c r="G57" s="56">
        <f>IF(VLOOKUP(B57,Datum!D:G,4,FALSE)&lt;&gt;$A$7,VLOOKUP(B57,Datum!$D:$F,3,FALSE),IF(YEAR('VAA PW'!$H$1)=YEAR('VAA PW'!$G$13),'VAA PW'!$G$13-1,VLOOKUP(B57,Datum!$D:$F,3,FALSE)))</f>
        <v>44620</v>
      </c>
      <c r="H57" s="55">
        <f>IF(AND(E57=1,E56=0),Maanden!G57-'VAA PW'!$XEX$12+1,G57-F57+1)</f>
        <v>28</v>
      </c>
      <c r="I57" s="55">
        <f t="shared" si="1"/>
        <v>0</v>
      </c>
      <c r="J57" s="55">
        <f t="shared" si="2"/>
        <v>365</v>
      </c>
      <c r="L57" s="56">
        <f>VLOOKUP(B57,Datum!$D:$F,2,FALSE)</f>
        <v>44593</v>
      </c>
      <c r="M57" s="56">
        <f>VLOOKUP(B57,Datum!$D:$F,3,FALSE)</f>
        <v>44620</v>
      </c>
      <c r="N57" s="55">
        <f t="shared" si="3"/>
        <v>28</v>
      </c>
    </row>
    <row r="58" spans="2:14" x14ac:dyDescent="0.25">
      <c r="B58" s="53">
        <v>57</v>
      </c>
      <c r="C58" s="54">
        <v>0.76</v>
      </c>
      <c r="D58" s="55">
        <f t="shared" si="0"/>
        <v>0</v>
      </c>
      <c r="E58" s="55">
        <f>IF('VAA PW'!$G$13&lt;&gt;"",IF(VLOOKUP(B58,Datum!D:G,2,FALSE)&gt;'VAA PW'!$G$13,0,IF(G58&gt;'VAA PW'!$G$12,1,0)),IF(G58&gt;='VAA PW'!$G$12,1,0))</f>
        <v>1</v>
      </c>
      <c r="F58" s="56">
        <f>IF(AND(E58=1,E57=0),'VAA PW'!$XEX$12,VLOOKUP(B58,Datum!$D:$F,2,FALSE))</f>
        <v>44621</v>
      </c>
      <c r="G58" s="56">
        <f>IF(VLOOKUP(B58,Datum!D:G,4,FALSE)&lt;&gt;$A$7,VLOOKUP(B58,Datum!$D:$F,3,FALSE),IF(YEAR('VAA PW'!$H$1)=YEAR('VAA PW'!$G$13),'VAA PW'!$G$13-1,VLOOKUP(B58,Datum!$D:$F,3,FALSE)))</f>
        <v>44651</v>
      </c>
      <c r="H58" s="55">
        <f>IF(AND(E58=1,E57=0),Maanden!G58-'VAA PW'!$XEX$12+1,G58-F58+1)</f>
        <v>31</v>
      </c>
      <c r="I58" s="55">
        <f t="shared" si="1"/>
        <v>0</v>
      </c>
      <c r="J58" s="55">
        <f t="shared" si="2"/>
        <v>365</v>
      </c>
      <c r="L58" s="56">
        <f>VLOOKUP(B58,Datum!$D:$F,2,FALSE)</f>
        <v>44621</v>
      </c>
      <c r="M58" s="56">
        <f>VLOOKUP(B58,Datum!$D:$F,3,FALSE)</f>
        <v>44651</v>
      </c>
      <c r="N58" s="55">
        <f t="shared" si="3"/>
        <v>31</v>
      </c>
    </row>
    <row r="59" spans="2:14" x14ac:dyDescent="0.25">
      <c r="B59" s="53">
        <v>58</v>
      </c>
      <c r="C59" s="54">
        <v>0.76</v>
      </c>
      <c r="D59" s="55">
        <f t="shared" si="0"/>
        <v>0</v>
      </c>
      <c r="E59" s="55">
        <f>IF('VAA PW'!$G$13&lt;&gt;"",IF(VLOOKUP(B59,Datum!D:G,2,FALSE)&gt;'VAA PW'!$G$13,0,IF(G59&gt;'VAA PW'!$G$12,1,0)),IF(G59&gt;='VAA PW'!$G$12,1,0))</f>
        <v>1</v>
      </c>
      <c r="F59" s="56">
        <f>IF(AND(E59=1,E58=0),'VAA PW'!$XEX$12,VLOOKUP(B59,Datum!$D:$F,2,FALSE))</f>
        <v>44652</v>
      </c>
      <c r="G59" s="56">
        <f>IF(VLOOKUP(B59,Datum!D:G,4,FALSE)&lt;&gt;$A$7,VLOOKUP(B59,Datum!$D:$F,3,FALSE),IF(YEAR('VAA PW'!$H$1)=YEAR('VAA PW'!$G$13),'VAA PW'!$G$13-1,VLOOKUP(B59,Datum!$D:$F,3,FALSE)))</f>
        <v>44681</v>
      </c>
      <c r="H59" s="55">
        <f>IF(AND(E59=1,E58=0),Maanden!G59-'VAA PW'!$XEX$12+1,G59-F59+1)</f>
        <v>30</v>
      </c>
      <c r="I59" s="55">
        <f t="shared" si="1"/>
        <v>0</v>
      </c>
      <c r="J59" s="55">
        <f t="shared" si="2"/>
        <v>365</v>
      </c>
      <c r="L59" s="56">
        <f>VLOOKUP(B59,Datum!$D:$F,2,FALSE)</f>
        <v>44652</v>
      </c>
      <c r="M59" s="56">
        <f>VLOOKUP(B59,Datum!$D:$F,3,FALSE)</f>
        <v>44681</v>
      </c>
      <c r="N59" s="55">
        <f t="shared" si="3"/>
        <v>30</v>
      </c>
    </row>
    <row r="60" spans="2:14" x14ac:dyDescent="0.25">
      <c r="B60" s="53">
        <v>59</v>
      </c>
      <c r="C60" s="54">
        <v>0.76</v>
      </c>
      <c r="D60" s="55">
        <f t="shared" si="0"/>
        <v>0</v>
      </c>
      <c r="E60" s="55">
        <f>IF('VAA PW'!$G$13&lt;&gt;"",IF(VLOOKUP(B60,Datum!D:G,2,FALSE)&gt;'VAA PW'!$G$13,0,IF(G60&gt;'VAA PW'!$G$12,1,0)),IF(G60&gt;='VAA PW'!$G$12,1,0))</f>
        <v>1</v>
      </c>
      <c r="F60" s="56">
        <f>IF(AND(E60=1,E59=0),'VAA PW'!$XEX$12,VLOOKUP(B60,Datum!$D:$F,2,FALSE))</f>
        <v>44682</v>
      </c>
      <c r="G60" s="56">
        <f>IF(VLOOKUP(B60,Datum!D:G,4,FALSE)&lt;&gt;$A$7,VLOOKUP(B60,Datum!$D:$F,3,FALSE),IF(YEAR('VAA PW'!$H$1)=YEAR('VAA PW'!$G$13),'VAA PW'!$G$13-1,VLOOKUP(B60,Datum!$D:$F,3,FALSE)))</f>
        <v>44712</v>
      </c>
      <c r="H60" s="55">
        <f>IF(AND(E60=1,E59=0),Maanden!G60-'VAA PW'!$XEX$12+1,G60-F60+1)</f>
        <v>31</v>
      </c>
      <c r="I60" s="55">
        <f t="shared" si="1"/>
        <v>0</v>
      </c>
      <c r="J60" s="55">
        <f t="shared" si="2"/>
        <v>365</v>
      </c>
      <c r="L60" s="56">
        <f>VLOOKUP(B60,Datum!$D:$F,2,FALSE)</f>
        <v>44682</v>
      </c>
      <c r="M60" s="56">
        <f>VLOOKUP(B60,Datum!$D:$F,3,FALSE)</f>
        <v>44712</v>
      </c>
      <c r="N60" s="55">
        <f t="shared" si="3"/>
        <v>31</v>
      </c>
    </row>
    <row r="61" spans="2:14" x14ac:dyDescent="0.25">
      <c r="B61" s="53">
        <v>60</v>
      </c>
      <c r="C61" s="54">
        <v>0.76</v>
      </c>
      <c r="D61" s="55">
        <f t="shared" si="0"/>
        <v>0</v>
      </c>
      <c r="E61" s="55">
        <f>IF('VAA PW'!$G$13&lt;&gt;"",IF(VLOOKUP(B61,Datum!D:G,2,FALSE)&gt;'VAA PW'!$G$13,0,IF(G61&gt;'VAA PW'!$G$12,1,0)),IF(G61&gt;='VAA PW'!$G$12,1,0))</f>
        <v>1</v>
      </c>
      <c r="F61" s="56">
        <f>IF(AND(E61=1,E60=0),'VAA PW'!$XEX$12,VLOOKUP(B61,Datum!$D:$F,2,FALSE))</f>
        <v>44713</v>
      </c>
      <c r="G61" s="56">
        <f>IF(VLOOKUP(B61,Datum!D:G,4,FALSE)&lt;&gt;$A$7,VLOOKUP(B61,Datum!$D:$F,3,FALSE),IF(YEAR('VAA PW'!$H$1)=YEAR('VAA PW'!$G$13),'VAA PW'!$G$13-1,VLOOKUP(B61,Datum!$D:$F,3,FALSE)))</f>
        <v>44742</v>
      </c>
      <c r="H61" s="55">
        <f>IF(AND(E61=1,E60=0),Maanden!G61-'VAA PW'!$XEX$12+1,G61-F61+1)</f>
        <v>30</v>
      </c>
      <c r="I61" s="55">
        <f t="shared" si="1"/>
        <v>0</v>
      </c>
      <c r="J61" s="55">
        <f t="shared" si="2"/>
        <v>365</v>
      </c>
      <c r="L61" s="56">
        <f>VLOOKUP(B61,Datum!$D:$F,2,FALSE)</f>
        <v>44713</v>
      </c>
      <c r="M61" s="56">
        <f>VLOOKUP(B61,Datum!$D:$F,3,FALSE)</f>
        <v>44742</v>
      </c>
      <c r="N61" s="55">
        <f t="shared" si="3"/>
        <v>30</v>
      </c>
    </row>
    <row r="62" spans="2:14" x14ac:dyDescent="0.25">
      <c r="B62" s="53">
        <v>61</v>
      </c>
      <c r="C62" s="54">
        <v>0.7</v>
      </c>
      <c r="D62" s="55">
        <f t="shared" si="0"/>
        <v>0</v>
      </c>
      <c r="E62" s="55">
        <f>IF('VAA PW'!$G$13&lt;&gt;"",IF(VLOOKUP(B62,Datum!D:G,2,FALSE)&gt;'VAA PW'!$G$13,0,IF(G62&gt;'VAA PW'!$G$12,1,0)),IF(G62&gt;='VAA PW'!$G$12,1,0))</f>
        <v>1</v>
      </c>
      <c r="F62" s="56">
        <f>IF(AND(E62=1,E61=0),'VAA PW'!$XEX$12,VLOOKUP(B62,Datum!$D:$F,2,FALSE))</f>
        <v>44743</v>
      </c>
      <c r="G62" s="56">
        <f>IF(VLOOKUP(B62,Datum!D:G,4,FALSE)&lt;&gt;$A$7,VLOOKUP(B62,Datum!$D:$F,3,FALSE),IF(YEAR('VAA PW'!$H$1)=YEAR('VAA PW'!$G$13),'VAA PW'!$G$13-1,VLOOKUP(B62,Datum!$D:$F,3,FALSE)))</f>
        <v>44773</v>
      </c>
      <c r="H62" s="55">
        <f>IF(AND(E62=1,E61=0),Maanden!G62-'VAA PW'!$XEX$12+1,G62-F62+1)</f>
        <v>31</v>
      </c>
      <c r="I62" s="55">
        <f t="shared" si="1"/>
        <v>0</v>
      </c>
      <c r="J62" s="55">
        <f t="shared" si="2"/>
        <v>365</v>
      </c>
      <c r="L62" s="56">
        <f>VLOOKUP(B62,Datum!$D:$F,2,FALSE)</f>
        <v>44743</v>
      </c>
      <c r="M62" s="56">
        <f>VLOOKUP(B62,Datum!$D:$F,3,FALSE)</f>
        <v>44773</v>
      </c>
      <c r="N62" s="55">
        <f t="shared" si="3"/>
        <v>31</v>
      </c>
    </row>
    <row r="63" spans="2:14" x14ac:dyDescent="0.25">
      <c r="B63" s="53">
        <v>62</v>
      </c>
      <c r="C63" s="54">
        <v>0.7</v>
      </c>
      <c r="D63" s="55">
        <f t="shared" si="0"/>
        <v>0</v>
      </c>
      <c r="E63" s="55">
        <f>IF('VAA PW'!$G$13&lt;&gt;"",IF(VLOOKUP(B63,Datum!D:G,2,FALSE)&gt;'VAA PW'!$G$13,0,IF(G63&gt;'VAA PW'!$G$12,1,0)),IF(G63&gt;='VAA PW'!$G$12,1,0))</f>
        <v>1</v>
      </c>
      <c r="F63" s="56">
        <f>IF(AND(E63=1,E62=0),'VAA PW'!$XEX$12,VLOOKUP(B63,Datum!$D:$F,2,FALSE))</f>
        <v>44774</v>
      </c>
      <c r="G63" s="56">
        <f>IF(VLOOKUP(B63,Datum!D:G,4,FALSE)&lt;&gt;$A$7,VLOOKUP(B63,Datum!$D:$F,3,FALSE),IF(YEAR('VAA PW'!$H$1)=YEAR('VAA PW'!$G$13),'VAA PW'!$G$13-1,VLOOKUP(B63,Datum!$D:$F,3,FALSE)))</f>
        <v>44804</v>
      </c>
      <c r="H63" s="55">
        <f>IF(AND(E63=1,E62=0),Maanden!G63-'VAA PW'!$XEX$12+1,G63-F63+1)</f>
        <v>31</v>
      </c>
      <c r="I63" s="55">
        <f t="shared" si="1"/>
        <v>0</v>
      </c>
      <c r="J63" s="55">
        <f t="shared" si="2"/>
        <v>365</v>
      </c>
      <c r="L63" s="56">
        <f>VLOOKUP(B63,Datum!$D:$F,2,FALSE)</f>
        <v>44774</v>
      </c>
      <c r="M63" s="56">
        <f>VLOOKUP(B63,Datum!$D:$F,3,FALSE)</f>
        <v>44804</v>
      </c>
      <c r="N63" s="55">
        <f t="shared" si="3"/>
        <v>31</v>
      </c>
    </row>
    <row r="64" spans="2:14" x14ac:dyDescent="0.25">
      <c r="B64" s="53">
        <v>63</v>
      </c>
      <c r="C64" s="54">
        <v>0.7</v>
      </c>
      <c r="D64" s="55">
        <f t="shared" si="0"/>
        <v>0</v>
      </c>
      <c r="E64" s="55">
        <f>IF('VAA PW'!$G$13&lt;&gt;"",IF(VLOOKUP(B64,Datum!D:G,2,FALSE)&gt;'VAA PW'!$G$13,0,IF(G64&gt;'VAA PW'!$G$12,1,0)),IF(G64&gt;='VAA PW'!$G$12,1,0))</f>
        <v>1</v>
      </c>
      <c r="F64" s="56">
        <f>IF(AND(E64=1,E63=0),'VAA PW'!$XEX$12,VLOOKUP(B64,Datum!$D:$F,2,FALSE))</f>
        <v>44805</v>
      </c>
      <c r="G64" s="56">
        <f>IF(VLOOKUP(B64,Datum!D:G,4,FALSE)&lt;&gt;$A$7,VLOOKUP(B64,Datum!$D:$F,3,FALSE),IF(YEAR('VAA PW'!$H$1)=YEAR('VAA PW'!$G$13),'VAA PW'!$G$13-1,VLOOKUP(B64,Datum!$D:$F,3,FALSE)))</f>
        <v>44834</v>
      </c>
      <c r="H64" s="55">
        <f>IF(AND(E64=1,E63=0),Maanden!G64-'VAA PW'!$XEX$12+1,G64-F64+1)</f>
        <v>30</v>
      </c>
      <c r="I64" s="55">
        <f t="shared" si="1"/>
        <v>0</v>
      </c>
      <c r="J64" s="55">
        <f t="shared" si="2"/>
        <v>365</v>
      </c>
      <c r="L64" s="56">
        <f>VLOOKUP(B64,Datum!$D:$F,2,FALSE)</f>
        <v>44805</v>
      </c>
      <c r="M64" s="56">
        <f>VLOOKUP(B64,Datum!$D:$F,3,FALSE)</f>
        <v>44834</v>
      </c>
      <c r="N64" s="55">
        <f t="shared" si="3"/>
        <v>30</v>
      </c>
    </row>
    <row r="65" spans="2:14" x14ac:dyDescent="0.25">
      <c r="B65" s="53">
        <v>64</v>
      </c>
      <c r="C65" s="54">
        <v>0.7</v>
      </c>
      <c r="D65" s="55">
        <f t="shared" si="0"/>
        <v>0</v>
      </c>
      <c r="E65" s="55">
        <f>IF('VAA PW'!$G$13&lt;&gt;"",IF(VLOOKUP(B65,Datum!D:G,2,FALSE)&gt;'VAA PW'!$G$13,0,IF(G65&gt;'VAA PW'!$G$12,1,0)),IF(G65&gt;='VAA PW'!$G$12,1,0))</f>
        <v>1</v>
      </c>
      <c r="F65" s="56">
        <f>IF(AND(E65=1,E64=0),'VAA PW'!$XEX$12,VLOOKUP(B65,Datum!$D:$F,2,FALSE))</f>
        <v>44835</v>
      </c>
      <c r="G65" s="56">
        <f>IF(VLOOKUP(B65,Datum!D:G,4,FALSE)&lt;&gt;$A$7,VLOOKUP(B65,Datum!$D:$F,3,FALSE),IF(YEAR('VAA PW'!$H$1)=YEAR('VAA PW'!$G$13),'VAA PW'!$G$13-1,VLOOKUP(B65,Datum!$D:$F,3,FALSE)))</f>
        <v>44865</v>
      </c>
      <c r="H65" s="55">
        <f>IF(AND(E65=1,E64=0),Maanden!G65-'VAA PW'!$XEX$12+1,G65-F65+1)</f>
        <v>31</v>
      </c>
      <c r="I65" s="55">
        <f t="shared" si="1"/>
        <v>0</v>
      </c>
      <c r="J65" s="55">
        <f t="shared" si="2"/>
        <v>365</v>
      </c>
      <c r="L65" s="56">
        <f>VLOOKUP(B65,Datum!$D:$F,2,FALSE)</f>
        <v>44835</v>
      </c>
      <c r="M65" s="56">
        <f>VLOOKUP(B65,Datum!$D:$F,3,FALSE)</f>
        <v>44865</v>
      </c>
      <c r="N65" s="55">
        <f t="shared" si="3"/>
        <v>31</v>
      </c>
    </row>
    <row r="66" spans="2:14" x14ac:dyDescent="0.25">
      <c r="B66" s="53">
        <v>65</v>
      </c>
      <c r="C66" s="54">
        <v>0.7</v>
      </c>
      <c r="D66" s="55">
        <f t="shared" ref="D66:D129" si="4">IF(AND(($A$3-11)&lt;=B66,B66&lt;=$A$3),1,0)</f>
        <v>0</v>
      </c>
      <c r="E66" s="55">
        <f>IF('VAA PW'!$G$13&lt;&gt;"",IF(VLOOKUP(B66,Datum!D:G,2,FALSE)&gt;'VAA PW'!$G$13,0,IF(G66&gt;'VAA PW'!$G$12,1,0)),IF(G66&gt;='VAA PW'!$G$12,1,0))</f>
        <v>1</v>
      </c>
      <c r="F66" s="56">
        <f>IF(AND(E66=1,E65=0),'VAA PW'!$XEX$12,VLOOKUP(B66,Datum!$D:$F,2,FALSE))</f>
        <v>44866</v>
      </c>
      <c r="G66" s="56">
        <f>IF(VLOOKUP(B66,Datum!D:G,4,FALSE)&lt;&gt;$A$7,VLOOKUP(B66,Datum!$D:$F,3,FALSE),IF(YEAR('VAA PW'!$H$1)=YEAR('VAA PW'!$G$13),'VAA PW'!$G$13-1,VLOOKUP(B66,Datum!$D:$F,3,FALSE)))</f>
        <v>44895</v>
      </c>
      <c r="H66" s="55">
        <f>IF(AND(E66=1,E65=0),Maanden!G66-'VAA PW'!$XEX$12+1,G66-F66+1)</f>
        <v>30</v>
      </c>
      <c r="I66" s="55">
        <f t="shared" si="1"/>
        <v>0</v>
      </c>
      <c r="J66" s="55">
        <f t="shared" si="2"/>
        <v>365</v>
      </c>
      <c r="L66" s="56">
        <f>VLOOKUP(B66,Datum!$D:$F,2,FALSE)</f>
        <v>44866</v>
      </c>
      <c r="M66" s="56">
        <f>VLOOKUP(B66,Datum!$D:$F,3,FALSE)</f>
        <v>44895</v>
      </c>
      <c r="N66" s="55">
        <f t="shared" si="3"/>
        <v>30</v>
      </c>
    </row>
    <row r="67" spans="2:14" x14ac:dyDescent="0.25">
      <c r="B67" s="53">
        <v>66</v>
      </c>
      <c r="C67" s="54">
        <v>0.7</v>
      </c>
      <c r="D67" s="55">
        <f t="shared" si="4"/>
        <v>0</v>
      </c>
      <c r="E67" s="55">
        <f>IF('VAA PW'!$G$13&lt;&gt;"",IF(VLOOKUP(B67,Datum!D:G,2,FALSE)&gt;'VAA PW'!$G$13,0,IF(G67&gt;'VAA PW'!$G$12,1,0)),IF(G67&gt;='VAA PW'!$G$12,1,0))</f>
        <v>1</v>
      </c>
      <c r="F67" s="56">
        <f>IF(AND(E67=1,E66=0),'VAA PW'!$XEX$12,VLOOKUP(B67,Datum!$D:$F,2,FALSE))</f>
        <v>44896</v>
      </c>
      <c r="G67" s="56">
        <f>IF(VLOOKUP(B67,Datum!D:G,4,FALSE)&lt;&gt;$A$7,VLOOKUP(B67,Datum!$D:$F,3,FALSE),IF(YEAR('VAA PW'!$H$1)=YEAR('VAA PW'!$G$13),'VAA PW'!$G$13-1,VLOOKUP(B67,Datum!$D:$F,3,FALSE)))</f>
        <v>44926</v>
      </c>
      <c r="H67" s="55">
        <f>IF(AND(E67=1,E66=0),Maanden!G67-'VAA PW'!$XEX$12+1,G67-F67+1)</f>
        <v>31</v>
      </c>
      <c r="I67" s="55">
        <f t="shared" ref="I67:I130" si="5">D67*E67*H67</f>
        <v>0</v>
      </c>
      <c r="J67" s="55">
        <f t="shared" ref="J67:J130" si="6">IF(MOD(YEAR(G67),4)=0,366,365)</f>
        <v>365</v>
      </c>
      <c r="L67" s="56">
        <f>VLOOKUP(B67,Datum!$D:$F,2,FALSE)</f>
        <v>44896</v>
      </c>
      <c r="M67" s="56">
        <f>VLOOKUP(B67,Datum!$D:$F,3,FALSE)</f>
        <v>44926</v>
      </c>
      <c r="N67" s="55">
        <f t="shared" ref="N67:N130" si="7">M67-L67+1</f>
        <v>31</v>
      </c>
    </row>
    <row r="68" spans="2:14" x14ac:dyDescent="0.25">
      <c r="B68" s="53">
        <v>67</v>
      </c>
      <c r="C68" s="54">
        <v>0.7</v>
      </c>
      <c r="D68" s="55">
        <f t="shared" si="4"/>
        <v>1</v>
      </c>
      <c r="E68" s="55">
        <f>IF('VAA PW'!$G$13&lt;&gt;"",IF(VLOOKUP(B68,Datum!D:G,2,FALSE)&gt;'VAA PW'!$G$13,0,IF(G68&gt;'VAA PW'!$G$12,1,0)),IF(G68&gt;='VAA PW'!$G$12,1,0))</f>
        <v>1</v>
      </c>
      <c r="F68" s="56">
        <f>IF(AND(E68=1,E67=0),'VAA PW'!$XEX$12,VLOOKUP(B68,Datum!$D:$F,2,FALSE))</f>
        <v>44927</v>
      </c>
      <c r="G68" s="56">
        <f>IF(VLOOKUP(B68,Datum!D:G,4,FALSE)&lt;&gt;$A$7,VLOOKUP(B68,Datum!$D:$F,3,FALSE),IF(YEAR('VAA PW'!$H$1)=YEAR('VAA PW'!$G$13),'VAA PW'!$G$13-1,VLOOKUP(B68,Datum!$D:$F,3,FALSE)))</f>
        <v>44957</v>
      </c>
      <c r="H68" s="55">
        <f>IF(AND(E68=1,E67=0),Maanden!G68-'VAA PW'!$XEX$12+1,G68-F68+1)</f>
        <v>31</v>
      </c>
      <c r="I68" s="55">
        <f t="shared" si="5"/>
        <v>31</v>
      </c>
      <c r="J68" s="55">
        <f t="shared" si="6"/>
        <v>365</v>
      </c>
      <c r="L68" s="56">
        <f>VLOOKUP(B68,Datum!$D:$F,2,FALSE)</f>
        <v>44927</v>
      </c>
      <c r="M68" s="56">
        <f>VLOOKUP(B68,Datum!$D:$F,3,FALSE)</f>
        <v>44957</v>
      </c>
      <c r="N68" s="55">
        <f t="shared" si="7"/>
        <v>31</v>
      </c>
    </row>
    <row r="69" spans="2:14" x14ac:dyDescent="0.25">
      <c r="B69" s="53">
        <v>68</v>
      </c>
      <c r="C69" s="54">
        <v>0.7</v>
      </c>
      <c r="D69" s="55">
        <f t="shared" si="4"/>
        <v>1</v>
      </c>
      <c r="E69" s="55">
        <f>IF('VAA PW'!$G$13&lt;&gt;"",IF(VLOOKUP(B69,Datum!D:G,2,FALSE)&gt;'VAA PW'!$G$13,0,IF(G69&gt;'VAA PW'!$G$12,1,0)),IF(G69&gt;='VAA PW'!$G$12,1,0))</f>
        <v>1</v>
      </c>
      <c r="F69" s="56">
        <f>IF(AND(E69=1,E68=0),'VAA PW'!$XEX$12,VLOOKUP(B69,Datum!$D:$F,2,FALSE))</f>
        <v>44958</v>
      </c>
      <c r="G69" s="56">
        <f>IF(VLOOKUP(B69,Datum!D:G,4,FALSE)&lt;&gt;$A$7,VLOOKUP(B69,Datum!$D:$F,3,FALSE),IF(YEAR('VAA PW'!$H$1)=YEAR('VAA PW'!$G$13),'VAA PW'!$G$13-1,VLOOKUP(B69,Datum!$D:$F,3,FALSE)))</f>
        <v>44985</v>
      </c>
      <c r="H69" s="55">
        <f>IF(AND(E69=1,E68=0),Maanden!G69-'VAA PW'!$XEX$12+1,G69-F69+1)</f>
        <v>28</v>
      </c>
      <c r="I69" s="55">
        <f t="shared" si="5"/>
        <v>28</v>
      </c>
      <c r="J69" s="55">
        <f t="shared" si="6"/>
        <v>365</v>
      </c>
      <c r="L69" s="56">
        <f>VLOOKUP(B69,Datum!$D:$F,2,FALSE)</f>
        <v>44958</v>
      </c>
      <c r="M69" s="56">
        <f>VLOOKUP(B69,Datum!$D:$F,3,FALSE)</f>
        <v>44985</v>
      </c>
      <c r="N69" s="55">
        <f t="shared" si="7"/>
        <v>28</v>
      </c>
    </row>
    <row r="70" spans="2:14" x14ac:dyDescent="0.25">
      <c r="B70" s="53">
        <v>69</v>
      </c>
      <c r="C70" s="54">
        <v>0.7</v>
      </c>
      <c r="D70" s="55">
        <f t="shared" si="4"/>
        <v>1</v>
      </c>
      <c r="E70" s="55">
        <f>IF('VAA PW'!$G$13&lt;&gt;"",IF(VLOOKUP(B70,Datum!D:G,2,FALSE)&gt;'VAA PW'!$G$13,0,IF(G70&gt;'VAA PW'!$G$12,1,0)),IF(G70&gt;='VAA PW'!$G$12,1,0))</f>
        <v>1</v>
      </c>
      <c r="F70" s="56">
        <f>IF(AND(E70=1,E69=0),'VAA PW'!$XEX$12,VLOOKUP(B70,Datum!$D:$F,2,FALSE))</f>
        <v>44986</v>
      </c>
      <c r="G70" s="56">
        <f>IF(VLOOKUP(B70,Datum!D:G,4,FALSE)&lt;&gt;$A$7,VLOOKUP(B70,Datum!$D:$F,3,FALSE),IF(YEAR('VAA PW'!$H$1)=YEAR('VAA PW'!$G$13),'VAA PW'!$G$13-1,VLOOKUP(B70,Datum!$D:$F,3,FALSE)))</f>
        <v>45016</v>
      </c>
      <c r="H70" s="55">
        <f>IF(AND(E70=1,E69=0),Maanden!G70-'VAA PW'!$XEX$12+1,G70-F70+1)</f>
        <v>31</v>
      </c>
      <c r="I70" s="55">
        <f t="shared" si="5"/>
        <v>31</v>
      </c>
      <c r="J70" s="55">
        <f t="shared" si="6"/>
        <v>365</v>
      </c>
      <c r="L70" s="56">
        <f>VLOOKUP(B70,Datum!$D:$F,2,FALSE)</f>
        <v>44986</v>
      </c>
      <c r="M70" s="56">
        <f>VLOOKUP(B70,Datum!$D:$F,3,FALSE)</f>
        <v>45016</v>
      </c>
      <c r="N70" s="55">
        <f t="shared" si="7"/>
        <v>31</v>
      </c>
    </row>
    <row r="71" spans="2:14" x14ac:dyDescent="0.25">
      <c r="B71" s="53">
        <v>70</v>
      </c>
      <c r="C71" s="54">
        <v>0.7</v>
      </c>
      <c r="D71" s="55">
        <f t="shared" si="4"/>
        <v>1</v>
      </c>
      <c r="E71" s="55">
        <f>IF('VAA PW'!$G$13&lt;&gt;"",IF(VLOOKUP(B71,Datum!D:G,2,FALSE)&gt;'VAA PW'!$G$13,0,IF(G71&gt;'VAA PW'!$G$12,1,0)),IF(G71&gt;='VAA PW'!$G$12,1,0))</f>
        <v>1</v>
      </c>
      <c r="F71" s="56">
        <f>IF(AND(E71=1,E70=0),'VAA PW'!$XEX$12,VLOOKUP(B71,Datum!$D:$F,2,FALSE))</f>
        <v>45017</v>
      </c>
      <c r="G71" s="56">
        <f>IF(VLOOKUP(B71,Datum!D:G,4,FALSE)&lt;&gt;$A$7,VLOOKUP(B71,Datum!$D:$F,3,FALSE),IF(YEAR('VAA PW'!$H$1)=YEAR('VAA PW'!$G$13),'VAA PW'!$G$13-1,VLOOKUP(B71,Datum!$D:$F,3,FALSE)))</f>
        <v>45046</v>
      </c>
      <c r="H71" s="55">
        <f>IF(AND(E71=1,E70=0),Maanden!G71-'VAA PW'!$XEX$12+1,G71-F71+1)</f>
        <v>30</v>
      </c>
      <c r="I71" s="55">
        <f t="shared" si="5"/>
        <v>30</v>
      </c>
      <c r="J71" s="55">
        <f t="shared" si="6"/>
        <v>365</v>
      </c>
      <c r="L71" s="56">
        <f>VLOOKUP(B71,Datum!$D:$F,2,FALSE)</f>
        <v>45017</v>
      </c>
      <c r="M71" s="56">
        <f>VLOOKUP(B71,Datum!$D:$F,3,FALSE)</f>
        <v>45046</v>
      </c>
      <c r="N71" s="55">
        <f t="shared" si="7"/>
        <v>30</v>
      </c>
    </row>
    <row r="72" spans="2:14" x14ac:dyDescent="0.25">
      <c r="B72" s="53">
        <v>71</v>
      </c>
      <c r="C72" s="54">
        <v>0.7</v>
      </c>
      <c r="D72" s="55">
        <f t="shared" si="4"/>
        <v>1</v>
      </c>
      <c r="E72" s="55">
        <f>IF('VAA PW'!$G$13&lt;&gt;"",IF(VLOOKUP(B72,Datum!D:G,2,FALSE)&gt;'VAA PW'!$G$13,0,IF(G72&gt;'VAA PW'!$G$12,1,0)),IF(G72&gt;='VAA PW'!$G$12,1,0))</f>
        <v>1</v>
      </c>
      <c r="F72" s="56">
        <f>IF(AND(E72=1,E71=0),'VAA PW'!$XEX$12,VLOOKUP(B72,Datum!$D:$F,2,FALSE))</f>
        <v>45047</v>
      </c>
      <c r="G72" s="56">
        <f>IF(VLOOKUP(B72,Datum!D:G,4,FALSE)&lt;&gt;$A$7,VLOOKUP(B72,Datum!$D:$F,3,FALSE),IF(YEAR('VAA PW'!$H$1)=YEAR('VAA PW'!$G$13),'VAA PW'!$G$13-1,VLOOKUP(B72,Datum!$D:$F,3,FALSE)))</f>
        <v>45077</v>
      </c>
      <c r="H72" s="55">
        <f>IF(AND(E72=1,E71=0),Maanden!G72-'VAA PW'!$XEX$12+1,G72-F72+1)</f>
        <v>31</v>
      </c>
      <c r="I72" s="55">
        <f t="shared" si="5"/>
        <v>31</v>
      </c>
      <c r="J72" s="55">
        <f t="shared" si="6"/>
        <v>365</v>
      </c>
      <c r="L72" s="56">
        <f>VLOOKUP(B72,Datum!$D:$F,2,FALSE)</f>
        <v>45047</v>
      </c>
      <c r="M72" s="56">
        <f>VLOOKUP(B72,Datum!$D:$F,3,FALSE)</f>
        <v>45077</v>
      </c>
      <c r="N72" s="55">
        <f t="shared" si="7"/>
        <v>31</v>
      </c>
    </row>
    <row r="73" spans="2:14" x14ac:dyDescent="0.25">
      <c r="B73" s="53">
        <v>72</v>
      </c>
      <c r="C73" s="54">
        <v>0.7</v>
      </c>
      <c r="D73" s="55">
        <f t="shared" si="4"/>
        <v>1</v>
      </c>
      <c r="E73" s="55">
        <f>IF('VAA PW'!$G$13&lt;&gt;"",IF(VLOOKUP(B73,Datum!D:G,2,FALSE)&gt;'VAA PW'!$G$13,0,IF(G73&gt;'VAA PW'!$G$12,1,0)),IF(G73&gt;='VAA PW'!$G$12,1,0))</f>
        <v>1</v>
      </c>
      <c r="F73" s="56">
        <f>IF(AND(E73=1,E72=0),'VAA PW'!$XEX$12,VLOOKUP(B73,Datum!$D:$F,2,FALSE))</f>
        <v>45078</v>
      </c>
      <c r="G73" s="56">
        <f>IF(VLOOKUP(B73,Datum!D:G,4,FALSE)&lt;&gt;$A$7,VLOOKUP(B73,Datum!$D:$F,3,FALSE),IF(YEAR('VAA PW'!$H$1)=YEAR('VAA PW'!$G$13),'VAA PW'!$G$13-1,VLOOKUP(B73,Datum!$D:$F,3,FALSE)))</f>
        <v>45107</v>
      </c>
      <c r="H73" s="55">
        <f>IF(AND(E73=1,E72=0),Maanden!G73-'VAA PW'!$XEX$12+1,G73-F73+1)</f>
        <v>30</v>
      </c>
      <c r="I73" s="55">
        <f t="shared" si="5"/>
        <v>30</v>
      </c>
      <c r="J73" s="55">
        <f t="shared" si="6"/>
        <v>365</v>
      </c>
      <c r="L73" s="56">
        <f>VLOOKUP(B73,Datum!$D:$F,2,FALSE)</f>
        <v>45078</v>
      </c>
      <c r="M73" s="56">
        <f>VLOOKUP(B73,Datum!$D:$F,3,FALSE)</f>
        <v>45107</v>
      </c>
      <c r="N73" s="55">
        <f t="shared" si="7"/>
        <v>30</v>
      </c>
    </row>
    <row r="74" spans="2:14" x14ac:dyDescent="0.25">
      <c r="B74" s="53">
        <v>73</v>
      </c>
      <c r="C74" s="54">
        <v>0.7</v>
      </c>
      <c r="D74" s="55">
        <f t="shared" si="4"/>
        <v>1</v>
      </c>
      <c r="E74" s="55">
        <f>IF('VAA PW'!$G$13&lt;&gt;"",IF(VLOOKUP(B74,Datum!D:G,2,FALSE)&gt;'VAA PW'!$G$13,0,IF(G74&gt;'VAA PW'!$G$12,1,0)),IF(G74&gt;='VAA PW'!$G$12,1,0))</f>
        <v>1</v>
      </c>
      <c r="F74" s="56">
        <f>IF(AND(E74=1,E73=0),'VAA PW'!$XEX$12,VLOOKUP(B74,Datum!$D:$F,2,FALSE))</f>
        <v>45108</v>
      </c>
      <c r="G74" s="56">
        <f>IF(VLOOKUP(B74,Datum!D:G,4,FALSE)&lt;&gt;$A$7,VLOOKUP(B74,Datum!$D:$F,3,FALSE),IF(YEAR('VAA PW'!$H$1)=YEAR('VAA PW'!$G$13),'VAA PW'!$G$13-1,VLOOKUP(B74,Datum!$D:$F,3,FALSE)))</f>
        <v>45138</v>
      </c>
      <c r="H74" s="55">
        <f>IF(AND(E74=1,E73=0),Maanden!G74-'VAA PW'!$XEX$12+1,G74-F74+1)</f>
        <v>31</v>
      </c>
      <c r="I74" s="55">
        <f t="shared" si="5"/>
        <v>31</v>
      </c>
      <c r="J74" s="55">
        <f t="shared" si="6"/>
        <v>365</v>
      </c>
      <c r="L74" s="56">
        <f>VLOOKUP(B74,Datum!$D:$F,2,FALSE)</f>
        <v>45108</v>
      </c>
      <c r="M74" s="56">
        <f>VLOOKUP(B74,Datum!$D:$F,3,FALSE)</f>
        <v>45138</v>
      </c>
      <c r="N74" s="55">
        <f t="shared" si="7"/>
        <v>31</v>
      </c>
    </row>
    <row r="75" spans="2:14" x14ac:dyDescent="0.25">
      <c r="B75" s="53">
        <v>74</v>
      </c>
      <c r="C75" s="54">
        <v>0.7</v>
      </c>
      <c r="D75" s="55">
        <f t="shared" si="4"/>
        <v>1</v>
      </c>
      <c r="E75" s="55">
        <f>IF('VAA PW'!$G$13&lt;&gt;"",IF(VLOOKUP(B75,Datum!D:G,2,FALSE)&gt;'VAA PW'!$G$13,0,IF(G75&gt;'VAA PW'!$G$12,1,0)),IF(G75&gt;='VAA PW'!$G$12,1,0))</f>
        <v>1</v>
      </c>
      <c r="F75" s="56">
        <f>IF(AND(E75=1,E74=0),'VAA PW'!$XEX$12,VLOOKUP(B75,Datum!$D:$F,2,FALSE))</f>
        <v>45139</v>
      </c>
      <c r="G75" s="56">
        <f>IF(VLOOKUP(B75,Datum!D:G,4,FALSE)&lt;&gt;$A$7,VLOOKUP(B75,Datum!$D:$F,3,FALSE),IF(YEAR('VAA PW'!$H$1)=YEAR('VAA PW'!$G$13),'VAA PW'!$G$13-1,VLOOKUP(B75,Datum!$D:$F,3,FALSE)))</f>
        <v>45169</v>
      </c>
      <c r="H75" s="55">
        <f>IF(AND(E75=1,E74=0),Maanden!G75-'VAA PW'!$XEX$12+1,G75-F75+1)</f>
        <v>31</v>
      </c>
      <c r="I75" s="55">
        <f t="shared" si="5"/>
        <v>31</v>
      </c>
      <c r="J75" s="55">
        <f t="shared" si="6"/>
        <v>365</v>
      </c>
      <c r="L75" s="56">
        <f>VLOOKUP(B75,Datum!$D:$F,2,FALSE)</f>
        <v>45139</v>
      </c>
      <c r="M75" s="56">
        <f>VLOOKUP(B75,Datum!$D:$F,3,FALSE)</f>
        <v>45169</v>
      </c>
      <c r="N75" s="55">
        <f t="shared" si="7"/>
        <v>31</v>
      </c>
    </row>
    <row r="76" spans="2:14" x14ac:dyDescent="0.25">
      <c r="B76" s="53">
        <v>75</v>
      </c>
      <c r="C76" s="54">
        <v>0.7</v>
      </c>
      <c r="D76" s="55">
        <f t="shared" si="4"/>
        <v>1</v>
      </c>
      <c r="E76" s="55">
        <f>IF('VAA PW'!$G$13&lt;&gt;"",IF(VLOOKUP(B76,Datum!D:G,2,FALSE)&gt;'VAA PW'!$G$13,0,IF(G76&gt;'VAA PW'!$G$12,1,0)),IF(G76&gt;='VAA PW'!$G$12,1,0))</f>
        <v>1</v>
      </c>
      <c r="F76" s="56">
        <f>IF(AND(E76=1,E75=0),'VAA PW'!$XEX$12,VLOOKUP(B76,Datum!$D:$F,2,FALSE))</f>
        <v>45170</v>
      </c>
      <c r="G76" s="56">
        <f>IF(VLOOKUP(B76,Datum!D:G,4,FALSE)&lt;&gt;$A$7,VLOOKUP(B76,Datum!$D:$F,3,FALSE),IF(YEAR('VAA PW'!$H$1)=YEAR('VAA PW'!$G$13),'VAA PW'!$G$13-1,VLOOKUP(B76,Datum!$D:$F,3,FALSE)))</f>
        <v>45199</v>
      </c>
      <c r="H76" s="55">
        <f>IF(AND(E76=1,E75=0),Maanden!G76-'VAA PW'!$XEX$12+1,G76-F76+1)</f>
        <v>30</v>
      </c>
      <c r="I76" s="55">
        <f t="shared" si="5"/>
        <v>30</v>
      </c>
      <c r="J76" s="55">
        <f t="shared" si="6"/>
        <v>365</v>
      </c>
      <c r="L76" s="56">
        <f>VLOOKUP(B76,Datum!$D:$F,2,FALSE)</f>
        <v>45170</v>
      </c>
      <c r="M76" s="56">
        <f>VLOOKUP(B76,Datum!$D:$F,3,FALSE)</f>
        <v>45199</v>
      </c>
      <c r="N76" s="55">
        <f t="shared" si="7"/>
        <v>30</v>
      </c>
    </row>
    <row r="77" spans="2:14" x14ac:dyDescent="0.25">
      <c r="B77" s="53">
        <v>76</v>
      </c>
      <c r="C77" s="54">
        <v>0.7</v>
      </c>
      <c r="D77" s="55">
        <f t="shared" si="4"/>
        <v>1</v>
      </c>
      <c r="E77" s="55">
        <f>IF('VAA PW'!$G$13&lt;&gt;"",IF(VLOOKUP(B77,Datum!D:G,2,FALSE)&gt;'VAA PW'!$G$13,0,IF(G77&gt;'VAA PW'!$G$12,1,0)),IF(G77&gt;='VAA PW'!$G$12,1,0))</f>
        <v>1</v>
      </c>
      <c r="F77" s="56">
        <f>IF(AND(E77=1,E76=0),'VAA PW'!$XEX$12,VLOOKUP(B77,Datum!$D:$F,2,FALSE))</f>
        <v>45200</v>
      </c>
      <c r="G77" s="56">
        <f>IF(VLOOKUP(B77,Datum!D:G,4,FALSE)&lt;&gt;$A$7,VLOOKUP(B77,Datum!$D:$F,3,FALSE),IF(YEAR('VAA PW'!$H$1)=YEAR('VAA PW'!$G$13),'VAA PW'!$G$13-1,VLOOKUP(B77,Datum!$D:$F,3,FALSE)))</f>
        <v>45230</v>
      </c>
      <c r="H77" s="55">
        <f>IF(AND(E77=1,E76=0),Maanden!G77-'VAA PW'!$XEX$12+1,G77-F77+1)</f>
        <v>31</v>
      </c>
      <c r="I77" s="55">
        <f t="shared" si="5"/>
        <v>31</v>
      </c>
      <c r="J77" s="55">
        <f t="shared" si="6"/>
        <v>365</v>
      </c>
      <c r="L77" s="56">
        <f>VLOOKUP(B77,Datum!$D:$F,2,FALSE)</f>
        <v>45200</v>
      </c>
      <c r="M77" s="56">
        <f>VLOOKUP(B77,Datum!$D:$F,3,FALSE)</f>
        <v>45230</v>
      </c>
      <c r="N77" s="55">
        <f t="shared" si="7"/>
        <v>31</v>
      </c>
    </row>
    <row r="78" spans="2:14" x14ac:dyDescent="0.25">
      <c r="B78" s="53">
        <v>77</v>
      </c>
      <c r="C78" s="54">
        <v>0.7</v>
      </c>
      <c r="D78" s="55">
        <f t="shared" si="4"/>
        <v>1</v>
      </c>
      <c r="E78" s="55">
        <f>IF('VAA PW'!$G$13&lt;&gt;"",IF(VLOOKUP(B78,Datum!D:G,2,FALSE)&gt;'VAA PW'!$G$13,0,IF(G78&gt;'VAA PW'!$G$12,1,0)),IF(G78&gt;='VAA PW'!$G$12,1,0))</f>
        <v>1</v>
      </c>
      <c r="F78" s="56">
        <f>IF(AND(E78=1,E77=0),'VAA PW'!$XEX$12,VLOOKUP(B78,Datum!$D:$F,2,FALSE))</f>
        <v>45231</v>
      </c>
      <c r="G78" s="56">
        <f>IF(VLOOKUP(B78,Datum!D:G,4,FALSE)&lt;&gt;$A$7,VLOOKUP(B78,Datum!$D:$F,3,FALSE),IF(YEAR('VAA PW'!$H$1)=YEAR('VAA PW'!$G$13),'VAA PW'!$G$13-1,VLOOKUP(B78,Datum!$D:$F,3,FALSE)))</f>
        <v>45260</v>
      </c>
      <c r="H78" s="55">
        <f>IF(AND(E78=1,E77=0),Maanden!G78-'VAA PW'!$XEX$12+1,G78-F78+1)</f>
        <v>30</v>
      </c>
      <c r="I78" s="55">
        <f t="shared" si="5"/>
        <v>30</v>
      </c>
      <c r="J78" s="55">
        <f t="shared" si="6"/>
        <v>365</v>
      </c>
      <c r="L78" s="56">
        <f>VLOOKUP(B78,Datum!$D:$F,2,FALSE)</f>
        <v>45231</v>
      </c>
      <c r="M78" s="56">
        <f>VLOOKUP(B78,Datum!$D:$F,3,FALSE)</f>
        <v>45260</v>
      </c>
      <c r="N78" s="55">
        <f t="shared" si="7"/>
        <v>30</v>
      </c>
    </row>
    <row r="79" spans="2:14" x14ac:dyDescent="0.25">
      <c r="B79" s="53">
        <v>78</v>
      </c>
      <c r="C79" s="54">
        <v>0.7</v>
      </c>
      <c r="D79" s="55">
        <f t="shared" si="4"/>
        <v>1</v>
      </c>
      <c r="E79" s="55">
        <f>IF('VAA PW'!$G$13&lt;&gt;"",IF(VLOOKUP(B79,Datum!D:G,2,FALSE)&gt;'VAA PW'!$G$13,0,IF(G79&gt;'VAA PW'!$G$12,1,0)),IF(G79&gt;='VAA PW'!$G$12,1,0))</f>
        <v>1</v>
      </c>
      <c r="F79" s="56">
        <f>IF(AND(E79=1,E78=0),'VAA PW'!$XEX$12,VLOOKUP(B79,Datum!$D:$F,2,FALSE))</f>
        <v>45261</v>
      </c>
      <c r="G79" s="56">
        <f>IF(VLOOKUP(B79,Datum!D:G,4,FALSE)&lt;&gt;$A$7,VLOOKUP(B79,Datum!$D:$F,3,FALSE),IF(YEAR('VAA PW'!$H$1)=YEAR('VAA PW'!$G$13),'VAA PW'!$G$13-1,VLOOKUP(B79,Datum!$D:$F,3,FALSE)))</f>
        <v>45291</v>
      </c>
      <c r="H79" s="55">
        <f>IF(AND(E79=1,E78=0),Maanden!G79-'VAA PW'!$XEX$12+1,G79-F79+1)</f>
        <v>31</v>
      </c>
      <c r="I79" s="55">
        <f t="shared" si="5"/>
        <v>31</v>
      </c>
      <c r="J79" s="55">
        <f t="shared" si="6"/>
        <v>365</v>
      </c>
      <c r="L79" s="56">
        <f>VLOOKUP(B79,Datum!$D:$F,2,FALSE)</f>
        <v>45261</v>
      </c>
      <c r="M79" s="56">
        <f>VLOOKUP(B79,Datum!$D:$F,3,FALSE)</f>
        <v>45291</v>
      </c>
      <c r="N79" s="55">
        <f t="shared" si="7"/>
        <v>31</v>
      </c>
    </row>
    <row r="80" spans="2:14" x14ac:dyDescent="0.25">
      <c r="B80" s="53">
        <v>79</v>
      </c>
      <c r="C80" s="54">
        <v>0.7</v>
      </c>
      <c r="D80" s="55">
        <f t="shared" si="4"/>
        <v>0</v>
      </c>
      <c r="E80" s="55">
        <f>IF('VAA PW'!$G$13&lt;&gt;"",IF(VLOOKUP(B80,Datum!D:G,2,FALSE)&gt;'VAA PW'!$G$13,0,IF(G80&gt;'VAA PW'!$G$12,1,0)),IF(G80&gt;='VAA PW'!$G$12,1,0))</f>
        <v>1</v>
      </c>
      <c r="F80" s="56">
        <f>IF(AND(E80=1,E79=0),'VAA PW'!$XEX$12,VLOOKUP(B80,Datum!$D:$F,2,FALSE))</f>
        <v>45292</v>
      </c>
      <c r="G80" s="56">
        <f>IF(VLOOKUP(B80,Datum!D:G,4,FALSE)&lt;&gt;$A$7,VLOOKUP(B80,Datum!$D:$F,3,FALSE),IF(YEAR('VAA PW'!$H$1)=YEAR('VAA PW'!$G$13),'VAA PW'!$G$13-1,VLOOKUP(B80,Datum!$D:$F,3,FALSE)))</f>
        <v>45322</v>
      </c>
      <c r="H80" s="55">
        <f>IF(AND(E80=1,E79=0),Maanden!G80-'VAA PW'!$XEX$12+1,G80-F80+1)</f>
        <v>31</v>
      </c>
      <c r="I80" s="55">
        <f t="shared" si="5"/>
        <v>0</v>
      </c>
      <c r="J80" s="55">
        <f t="shared" si="6"/>
        <v>366</v>
      </c>
      <c r="L80" s="56">
        <f>VLOOKUP(B80,Datum!$D:$F,2,FALSE)</f>
        <v>45292</v>
      </c>
      <c r="M80" s="56">
        <f>VLOOKUP(B80,Datum!$D:$F,3,FALSE)</f>
        <v>45322</v>
      </c>
      <c r="N80" s="55">
        <f t="shared" si="7"/>
        <v>31</v>
      </c>
    </row>
    <row r="81" spans="2:14" x14ac:dyDescent="0.25">
      <c r="B81" s="53">
        <v>80</v>
      </c>
      <c r="C81" s="54">
        <v>0.7</v>
      </c>
      <c r="D81" s="55">
        <f t="shared" si="4"/>
        <v>0</v>
      </c>
      <c r="E81" s="55">
        <f>IF('VAA PW'!$G$13&lt;&gt;"",IF(VLOOKUP(B81,Datum!D:G,2,FALSE)&gt;'VAA PW'!$G$13,0,IF(G81&gt;'VAA PW'!$G$12,1,0)),IF(G81&gt;='VAA PW'!$G$12,1,0))</f>
        <v>1</v>
      </c>
      <c r="F81" s="56">
        <f>IF(AND(E81=1,E80=0),'VAA PW'!$XEX$12,VLOOKUP(B81,Datum!$D:$F,2,FALSE))</f>
        <v>45323</v>
      </c>
      <c r="G81" s="56">
        <f>IF(VLOOKUP(B81,Datum!D:G,4,FALSE)&lt;&gt;$A$7,VLOOKUP(B81,Datum!$D:$F,3,FALSE),IF(YEAR('VAA PW'!$H$1)=YEAR('VAA PW'!$G$13),'VAA PW'!$G$13-1,VLOOKUP(B81,Datum!$D:$F,3,FALSE)))</f>
        <v>45351</v>
      </c>
      <c r="H81" s="55">
        <f>IF(AND(E81=1,E80=0),Maanden!G81-'VAA PW'!$XEX$12+1,G81-F81+1)</f>
        <v>29</v>
      </c>
      <c r="I81" s="55">
        <f t="shared" si="5"/>
        <v>0</v>
      </c>
      <c r="J81" s="55">
        <f t="shared" si="6"/>
        <v>366</v>
      </c>
      <c r="L81" s="56">
        <f>VLOOKUP(B81,Datum!$D:$F,2,FALSE)</f>
        <v>45323</v>
      </c>
      <c r="M81" s="56">
        <f>VLOOKUP(B81,Datum!$D:$F,3,FALSE)</f>
        <v>45351</v>
      </c>
      <c r="N81" s="55">
        <f t="shared" si="7"/>
        <v>29</v>
      </c>
    </row>
    <row r="82" spans="2:14" x14ac:dyDescent="0.25">
      <c r="B82" s="53">
        <v>81</v>
      </c>
      <c r="C82" s="54">
        <v>0.7</v>
      </c>
      <c r="D82" s="55">
        <f t="shared" si="4"/>
        <v>0</v>
      </c>
      <c r="E82" s="55">
        <f>IF('VAA PW'!$G$13&lt;&gt;"",IF(VLOOKUP(B82,Datum!D:G,2,FALSE)&gt;'VAA PW'!$G$13,0,IF(G82&gt;'VAA PW'!$G$12,1,0)),IF(G82&gt;='VAA PW'!$G$12,1,0))</f>
        <v>1</v>
      </c>
      <c r="F82" s="56">
        <f>IF(AND(E82=1,E81=0),'VAA PW'!$XEX$12,VLOOKUP(B82,Datum!$D:$F,2,FALSE))</f>
        <v>45352</v>
      </c>
      <c r="G82" s="56">
        <f>IF(VLOOKUP(B82,Datum!D:G,4,FALSE)&lt;&gt;$A$7,VLOOKUP(B82,Datum!$D:$F,3,FALSE),IF(YEAR('VAA PW'!$H$1)=YEAR('VAA PW'!$G$13),'VAA PW'!$G$13-1,VLOOKUP(B82,Datum!$D:$F,3,FALSE)))</f>
        <v>45382</v>
      </c>
      <c r="H82" s="55">
        <f>IF(AND(E82=1,E81=0),Maanden!G82-'VAA PW'!$XEX$12+1,G82-F82+1)</f>
        <v>31</v>
      </c>
      <c r="I82" s="55">
        <f t="shared" si="5"/>
        <v>0</v>
      </c>
      <c r="J82" s="55">
        <f t="shared" si="6"/>
        <v>366</v>
      </c>
      <c r="L82" s="56">
        <f>VLOOKUP(B82,Datum!$D:$F,2,FALSE)</f>
        <v>45352</v>
      </c>
      <c r="M82" s="56">
        <f>VLOOKUP(B82,Datum!$D:$F,3,FALSE)</f>
        <v>45382</v>
      </c>
      <c r="N82" s="55">
        <f t="shared" si="7"/>
        <v>31</v>
      </c>
    </row>
    <row r="83" spans="2:14" x14ac:dyDescent="0.25">
      <c r="B83" s="53">
        <v>82</v>
      </c>
      <c r="C83" s="54">
        <v>0.7</v>
      </c>
      <c r="D83" s="55">
        <f t="shared" si="4"/>
        <v>0</v>
      </c>
      <c r="E83" s="55">
        <f>IF('VAA PW'!$G$13&lt;&gt;"",IF(VLOOKUP(B83,Datum!D:G,2,FALSE)&gt;'VAA PW'!$G$13,0,IF(G83&gt;'VAA PW'!$G$12,1,0)),IF(G83&gt;='VAA PW'!$G$12,1,0))</f>
        <v>1</v>
      </c>
      <c r="F83" s="56">
        <f>IF(AND(E83=1,E82=0),'VAA PW'!$XEX$12,VLOOKUP(B83,Datum!$D:$F,2,FALSE))</f>
        <v>45383</v>
      </c>
      <c r="G83" s="56">
        <f>IF(VLOOKUP(B83,Datum!D:G,4,FALSE)&lt;&gt;$A$7,VLOOKUP(B83,Datum!$D:$F,3,FALSE),IF(YEAR('VAA PW'!$H$1)=YEAR('VAA PW'!$G$13),'VAA PW'!$G$13-1,VLOOKUP(B83,Datum!$D:$F,3,FALSE)))</f>
        <v>45412</v>
      </c>
      <c r="H83" s="55">
        <f>IF(AND(E83=1,E82=0),Maanden!G83-'VAA PW'!$XEX$12+1,G83-F83+1)</f>
        <v>30</v>
      </c>
      <c r="I83" s="55">
        <f t="shared" si="5"/>
        <v>0</v>
      </c>
      <c r="J83" s="55">
        <f t="shared" si="6"/>
        <v>366</v>
      </c>
      <c r="L83" s="56">
        <f>VLOOKUP(B83,Datum!$D:$F,2,FALSE)</f>
        <v>45383</v>
      </c>
      <c r="M83" s="56">
        <f>VLOOKUP(B83,Datum!$D:$F,3,FALSE)</f>
        <v>45412</v>
      </c>
      <c r="N83" s="55">
        <f t="shared" si="7"/>
        <v>30</v>
      </c>
    </row>
    <row r="84" spans="2:14" x14ac:dyDescent="0.25">
      <c r="B84" s="53">
        <v>83</v>
      </c>
      <c r="C84" s="54">
        <v>0.7</v>
      </c>
      <c r="D84" s="55">
        <f t="shared" si="4"/>
        <v>0</v>
      </c>
      <c r="E84" s="55">
        <f>IF('VAA PW'!$G$13&lt;&gt;"",IF(VLOOKUP(B84,Datum!D:G,2,FALSE)&gt;'VAA PW'!$G$13,0,IF(G84&gt;'VAA PW'!$G$12,1,0)),IF(G84&gt;='VAA PW'!$G$12,1,0))</f>
        <v>1</v>
      </c>
      <c r="F84" s="56">
        <f>IF(AND(E84=1,E83=0),'VAA PW'!$XEX$12,VLOOKUP(B84,Datum!$D:$F,2,FALSE))</f>
        <v>45413</v>
      </c>
      <c r="G84" s="56">
        <f>IF(VLOOKUP(B84,Datum!D:G,4,FALSE)&lt;&gt;$A$7,VLOOKUP(B84,Datum!$D:$F,3,FALSE),IF(YEAR('VAA PW'!$H$1)=YEAR('VAA PW'!$G$13),'VAA PW'!$G$13-1,VLOOKUP(B84,Datum!$D:$F,3,FALSE)))</f>
        <v>45443</v>
      </c>
      <c r="H84" s="55">
        <f>IF(AND(E84=1,E83=0),Maanden!G84-'VAA PW'!$XEX$12+1,G84-F84+1)</f>
        <v>31</v>
      </c>
      <c r="I84" s="55">
        <f t="shared" si="5"/>
        <v>0</v>
      </c>
      <c r="J84" s="55">
        <f t="shared" si="6"/>
        <v>366</v>
      </c>
      <c r="L84" s="56">
        <f>VLOOKUP(B84,Datum!$D:$F,2,FALSE)</f>
        <v>45413</v>
      </c>
      <c r="M84" s="56">
        <f>VLOOKUP(B84,Datum!$D:$F,3,FALSE)</f>
        <v>45443</v>
      </c>
      <c r="N84" s="55">
        <f t="shared" si="7"/>
        <v>31</v>
      </c>
    </row>
    <row r="85" spans="2:14" x14ac:dyDescent="0.25">
      <c r="B85" s="53">
        <v>84</v>
      </c>
      <c r="C85" s="54">
        <v>0.7</v>
      </c>
      <c r="D85" s="55">
        <f t="shared" si="4"/>
        <v>0</v>
      </c>
      <c r="E85" s="55">
        <f>IF('VAA PW'!$G$13&lt;&gt;"",IF(VLOOKUP(B85,Datum!D:G,2,FALSE)&gt;'VAA PW'!$G$13,0,IF(G85&gt;'VAA PW'!$G$12,1,0)),IF(G85&gt;='VAA PW'!$G$12,1,0))</f>
        <v>1</v>
      </c>
      <c r="F85" s="56">
        <f>IF(AND(E85=1,E84=0),'VAA PW'!$XEX$12,VLOOKUP(B85,Datum!$D:$F,2,FALSE))</f>
        <v>45444</v>
      </c>
      <c r="G85" s="56">
        <f>IF(VLOOKUP(B85,Datum!D:G,4,FALSE)&lt;&gt;$A$7,VLOOKUP(B85,Datum!$D:$F,3,FALSE),IF(YEAR('VAA PW'!$H$1)=YEAR('VAA PW'!$G$13),'VAA PW'!$G$13-1,VLOOKUP(B85,Datum!$D:$F,3,FALSE)))</f>
        <v>45473</v>
      </c>
      <c r="H85" s="55">
        <f>IF(AND(E85=1,E84=0),Maanden!G85-'VAA PW'!$XEX$12+1,G85-F85+1)</f>
        <v>30</v>
      </c>
      <c r="I85" s="55">
        <f t="shared" si="5"/>
        <v>0</v>
      </c>
      <c r="J85" s="55">
        <f t="shared" si="6"/>
        <v>366</v>
      </c>
      <c r="L85" s="56">
        <f>VLOOKUP(B85,Datum!$D:$F,2,FALSE)</f>
        <v>45444</v>
      </c>
      <c r="M85" s="56">
        <f>VLOOKUP(B85,Datum!$D:$F,3,FALSE)</f>
        <v>45473</v>
      </c>
      <c r="N85" s="55">
        <f t="shared" si="7"/>
        <v>30</v>
      </c>
    </row>
    <row r="86" spans="2:14" x14ac:dyDescent="0.25">
      <c r="B86" s="53">
        <v>85</v>
      </c>
      <c r="C86" s="54">
        <v>0.7</v>
      </c>
      <c r="D86" s="55">
        <f t="shared" si="4"/>
        <v>0</v>
      </c>
      <c r="E86" s="55">
        <f>IF('VAA PW'!$G$13&lt;&gt;"",IF(VLOOKUP(B86,Datum!D:G,2,FALSE)&gt;'VAA PW'!$G$13,0,IF(G86&gt;'VAA PW'!$G$12,1,0)),IF(G86&gt;='VAA PW'!$G$12,1,0))</f>
        <v>1</v>
      </c>
      <c r="F86" s="56">
        <f>IF(AND(E86=1,E85=0),'VAA PW'!$XEX$12,VLOOKUP(B86,Datum!$D:$F,2,FALSE))</f>
        <v>45474</v>
      </c>
      <c r="G86" s="56">
        <f>IF(VLOOKUP(B86,Datum!D:G,4,FALSE)&lt;&gt;$A$7,VLOOKUP(B86,Datum!$D:$F,3,FALSE),IF(YEAR('VAA PW'!$H$1)=YEAR('VAA PW'!$G$13),'VAA PW'!$G$13-1,VLOOKUP(B86,Datum!$D:$F,3,FALSE)))</f>
        <v>45504</v>
      </c>
      <c r="H86" s="55">
        <f>IF(AND(E86=1,E85=0),Maanden!G86-'VAA PW'!$XEX$12+1,G86-F86+1)</f>
        <v>31</v>
      </c>
      <c r="I86" s="55">
        <f t="shared" si="5"/>
        <v>0</v>
      </c>
      <c r="J86" s="55">
        <f t="shared" si="6"/>
        <v>366</v>
      </c>
      <c r="L86" s="56">
        <f>VLOOKUP(B86,Datum!$D:$F,2,FALSE)</f>
        <v>45474</v>
      </c>
      <c r="M86" s="56">
        <f>VLOOKUP(B86,Datum!$D:$F,3,FALSE)</f>
        <v>45504</v>
      </c>
      <c r="N86" s="55">
        <f t="shared" si="7"/>
        <v>31</v>
      </c>
    </row>
    <row r="87" spans="2:14" x14ac:dyDescent="0.25">
      <c r="B87" s="53">
        <v>86</v>
      </c>
      <c r="C87" s="54">
        <v>0.7</v>
      </c>
      <c r="D87" s="55">
        <f t="shared" si="4"/>
        <v>0</v>
      </c>
      <c r="E87" s="55">
        <f>IF('VAA PW'!$G$13&lt;&gt;"",IF(VLOOKUP(B87,Datum!D:G,2,FALSE)&gt;'VAA PW'!$G$13,0,IF(G87&gt;'VAA PW'!$G$12,1,0)),IF(G87&gt;='VAA PW'!$G$12,1,0))</f>
        <v>1</v>
      </c>
      <c r="F87" s="56">
        <f>IF(AND(E87=1,E86=0),'VAA PW'!$XEX$12,VLOOKUP(B87,Datum!$D:$F,2,FALSE))</f>
        <v>45505</v>
      </c>
      <c r="G87" s="56">
        <f>IF(VLOOKUP(B87,Datum!D:G,4,FALSE)&lt;&gt;$A$7,VLOOKUP(B87,Datum!$D:$F,3,FALSE),IF(YEAR('VAA PW'!$H$1)=YEAR('VAA PW'!$G$13),'VAA PW'!$G$13-1,VLOOKUP(B87,Datum!$D:$F,3,FALSE)))</f>
        <v>45535</v>
      </c>
      <c r="H87" s="55">
        <f>IF(AND(E87=1,E86=0),Maanden!G87-'VAA PW'!$XEX$12+1,G87-F87+1)</f>
        <v>31</v>
      </c>
      <c r="I87" s="55">
        <f t="shared" si="5"/>
        <v>0</v>
      </c>
      <c r="J87" s="55">
        <f t="shared" si="6"/>
        <v>366</v>
      </c>
      <c r="L87" s="56">
        <f>VLOOKUP(B87,Datum!$D:$F,2,FALSE)</f>
        <v>45505</v>
      </c>
      <c r="M87" s="56">
        <f>VLOOKUP(B87,Datum!$D:$F,3,FALSE)</f>
        <v>45535</v>
      </c>
      <c r="N87" s="55">
        <f t="shared" si="7"/>
        <v>31</v>
      </c>
    </row>
    <row r="88" spans="2:14" x14ac:dyDescent="0.25">
      <c r="B88" s="53">
        <v>87</v>
      </c>
      <c r="C88" s="54">
        <v>0.7</v>
      </c>
      <c r="D88" s="55">
        <f t="shared" si="4"/>
        <v>0</v>
      </c>
      <c r="E88" s="55">
        <f>IF('VAA PW'!$G$13&lt;&gt;"",IF(VLOOKUP(B88,Datum!D:G,2,FALSE)&gt;'VAA PW'!$G$13,0,IF(G88&gt;'VAA PW'!$G$12,1,0)),IF(G88&gt;='VAA PW'!$G$12,1,0))</f>
        <v>1</v>
      </c>
      <c r="F88" s="56">
        <f>IF(AND(E88=1,E87=0),'VAA PW'!$XEX$12,VLOOKUP(B88,Datum!$D:$F,2,FALSE))</f>
        <v>45536</v>
      </c>
      <c r="G88" s="56">
        <f>IF(VLOOKUP(B88,Datum!D:G,4,FALSE)&lt;&gt;$A$7,VLOOKUP(B88,Datum!$D:$F,3,FALSE),IF(YEAR('VAA PW'!$H$1)=YEAR('VAA PW'!$G$13),'VAA PW'!$G$13-1,VLOOKUP(B88,Datum!$D:$F,3,FALSE)))</f>
        <v>45565</v>
      </c>
      <c r="H88" s="55">
        <f>IF(AND(E88=1,E87=0),Maanden!G88-'VAA PW'!$XEX$12+1,G88-F88+1)</f>
        <v>30</v>
      </c>
      <c r="I88" s="55">
        <f t="shared" si="5"/>
        <v>0</v>
      </c>
      <c r="J88" s="55">
        <f t="shared" si="6"/>
        <v>366</v>
      </c>
      <c r="L88" s="56">
        <f>VLOOKUP(B88,Datum!$D:$F,2,FALSE)</f>
        <v>45536</v>
      </c>
      <c r="M88" s="56">
        <f>VLOOKUP(B88,Datum!$D:$F,3,FALSE)</f>
        <v>45565</v>
      </c>
      <c r="N88" s="55">
        <f t="shared" si="7"/>
        <v>30</v>
      </c>
    </row>
    <row r="89" spans="2:14" x14ac:dyDescent="0.25">
      <c r="B89" s="53">
        <v>88</v>
      </c>
      <c r="C89" s="54">
        <v>0.7</v>
      </c>
      <c r="D89" s="55">
        <f t="shared" si="4"/>
        <v>0</v>
      </c>
      <c r="E89" s="55">
        <f>IF('VAA PW'!$G$13&lt;&gt;"",IF(VLOOKUP(B89,Datum!D:G,2,FALSE)&gt;'VAA PW'!$G$13,0,IF(G89&gt;'VAA PW'!$G$12,1,0)),IF(G89&gt;='VAA PW'!$G$12,1,0))</f>
        <v>1</v>
      </c>
      <c r="F89" s="56">
        <f>IF(AND(E89=1,E88=0),'VAA PW'!$XEX$12,VLOOKUP(B89,Datum!$D:$F,2,FALSE))</f>
        <v>45566</v>
      </c>
      <c r="G89" s="56">
        <f>IF(VLOOKUP(B89,Datum!D:G,4,FALSE)&lt;&gt;$A$7,VLOOKUP(B89,Datum!$D:$F,3,FALSE),IF(YEAR('VAA PW'!$H$1)=YEAR('VAA PW'!$G$13),'VAA PW'!$G$13-1,VLOOKUP(B89,Datum!$D:$F,3,FALSE)))</f>
        <v>45596</v>
      </c>
      <c r="H89" s="55">
        <f>IF(AND(E89=1,E88=0),Maanden!G89-'VAA PW'!$XEX$12+1,G89-F89+1)</f>
        <v>31</v>
      </c>
      <c r="I89" s="55">
        <f t="shared" si="5"/>
        <v>0</v>
      </c>
      <c r="J89" s="55">
        <f t="shared" si="6"/>
        <v>366</v>
      </c>
      <c r="L89" s="56">
        <f>VLOOKUP(B89,Datum!$D:$F,2,FALSE)</f>
        <v>45566</v>
      </c>
      <c r="M89" s="56">
        <f>VLOOKUP(B89,Datum!$D:$F,3,FALSE)</f>
        <v>45596</v>
      </c>
      <c r="N89" s="55">
        <f t="shared" si="7"/>
        <v>31</v>
      </c>
    </row>
    <row r="90" spans="2:14" x14ac:dyDescent="0.25">
      <c r="B90" s="53">
        <v>89</v>
      </c>
      <c r="C90" s="54">
        <v>0.7</v>
      </c>
      <c r="D90" s="55">
        <f t="shared" si="4"/>
        <v>0</v>
      </c>
      <c r="E90" s="55">
        <f>IF('VAA PW'!$G$13&lt;&gt;"",IF(VLOOKUP(B90,Datum!D:G,2,FALSE)&gt;'VAA PW'!$G$13,0,IF(G90&gt;'VAA PW'!$G$12,1,0)),IF(G90&gt;='VAA PW'!$G$12,1,0))</f>
        <v>1</v>
      </c>
      <c r="F90" s="56">
        <f>IF(AND(E90=1,E89=0),'VAA PW'!$XEX$12,VLOOKUP(B90,Datum!$D:$F,2,FALSE))</f>
        <v>45597</v>
      </c>
      <c r="G90" s="56">
        <f>IF(VLOOKUP(B90,Datum!D:G,4,FALSE)&lt;&gt;$A$7,VLOOKUP(B90,Datum!$D:$F,3,FALSE),IF(YEAR('VAA PW'!$H$1)=YEAR('VAA PW'!$G$13),'VAA PW'!$G$13-1,VLOOKUP(B90,Datum!$D:$F,3,FALSE)))</f>
        <v>45626</v>
      </c>
      <c r="H90" s="55">
        <f>IF(AND(E90=1,E89=0),Maanden!G90-'VAA PW'!$XEX$12+1,G90-F90+1)</f>
        <v>30</v>
      </c>
      <c r="I90" s="55">
        <f t="shared" si="5"/>
        <v>0</v>
      </c>
      <c r="J90" s="55">
        <f t="shared" si="6"/>
        <v>366</v>
      </c>
      <c r="L90" s="56">
        <f>VLOOKUP(B90,Datum!$D:$F,2,FALSE)</f>
        <v>45597</v>
      </c>
      <c r="M90" s="56">
        <f>VLOOKUP(B90,Datum!$D:$F,3,FALSE)</f>
        <v>45626</v>
      </c>
      <c r="N90" s="55">
        <f t="shared" si="7"/>
        <v>30</v>
      </c>
    </row>
    <row r="91" spans="2:14" x14ac:dyDescent="0.25">
      <c r="B91" s="53">
        <v>90</v>
      </c>
      <c r="C91" s="54">
        <v>0.7</v>
      </c>
      <c r="D91" s="55">
        <f t="shared" si="4"/>
        <v>0</v>
      </c>
      <c r="E91" s="55">
        <f>IF('VAA PW'!$G$13&lt;&gt;"",IF(VLOOKUP(B91,Datum!D:G,2,FALSE)&gt;'VAA PW'!$G$13,0,IF(G91&gt;'VAA PW'!$G$12,1,0)),IF(G91&gt;='VAA PW'!$G$12,1,0))</f>
        <v>1</v>
      </c>
      <c r="F91" s="56">
        <f>IF(AND(E91=1,E90=0),'VAA PW'!$XEX$12,VLOOKUP(B91,Datum!$D:$F,2,FALSE))</f>
        <v>45627</v>
      </c>
      <c r="G91" s="56">
        <f>IF(VLOOKUP(B91,Datum!D:G,4,FALSE)&lt;&gt;$A$7,VLOOKUP(B91,Datum!$D:$F,3,FALSE),IF(YEAR('VAA PW'!$H$1)=YEAR('VAA PW'!$G$13),'VAA PW'!$G$13-1,VLOOKUP(B91,Datum!$D:$F,3,FALSE)))</f>
        <v>45657</v>
      </c>
      <c r="H91" s="55">
        <f>IF(AND(E91=1,E90=0),Maanden!G91-'VAA PW'!$XEX$12+1,G91-F91+1)</f>
        <v>31</v>
      </c>
      <c r="I91" s="55">
        <f t="shared" si="5"/>
        <v>0</v>
      </c>
      <c r="J91" s="55">
        <f t="shared" si="6"/>
        <v>366</v>
      </c>
      <c r="L91" s="56">
        <f>VLOOKUP(B91,Datum!$D:$F,2,FALSE)</f>
        <v>45627</v>
      </c>
      <c r="M91" s="56">
        <f>VLOOKUP(B91,Datum!$D:$F,3,FALSE)</f>
        <v>45657</v>
      </c>
      <c r="N91" s="55">
        <f t="shared" si="7"/>
        <v>31</v>
      </c>
    </row>
    <row r="92" spans="2:14" x14ac:dyDescent="0.25">
      <c r="B92" s="53">
        <v>91</v>
      </c>
      <c r="C92" s="54">
        <v>0.7</v>
      </c>
      <c r="D92" s="55">
        <f t="shared" si="4"/>
        <v>0</v>
      </c>
      <c r="E92" s="55">
        <f>IF('VAA PW'!$G$13&lt;&gt;"",IF(VLOOKUP(B92,Datum!D:G,2,FALSE)&gt;'VAA PW'!$G$13,0,IF(G92&gt;'VAA PW'!$G$12,1,0)),IF(G92&gt;='VAA PW'!$G$12,1,0))</f>
        <v>1</v>
      </c>
      <c r="F92" s="56">
        <f>IF(AND(E92=1,E91=0),'VAA PW'!$XEX$12,VLOOKUP(B92,Datum!$D:$F,2,FALSE))</f>
        <v>45658</v>
      </c>
      <c r="G92" s="56">
        <f>IF(VLOOKUP(B92,Datum!D:G,4,FALSE)&lt;&gt;$A$7,VLOOKUP(B92,Datum!$D:$F,3,FALSE),IF(YEAR('VAA PW'!$H$1)=YEAR('VAA PW'!$G$13),'VAA PW'!$G$13-1,VLOOKUP(B92,Datum!$D:$F,3,FALSE)))</f>
        <v>45688</v>
      </c>
      <c r="H92" s="55">
        <f>IF(AND(E92=1,E91=0),Maanden!G92-'VAA PW'!$XEX$12+1,G92-F92+1)</f>
        <v>31</v>
      </c>
      <c r="I92" s="55">
        <f t="shared" si="5"/>
        <v>0</v>
      </c>
      <c r="J92" s="55">
        <f t="shared" si="6"/>
        <v>365</v>
      </c>
      <c r="L92" s="56">
        <f>VLOOKUP(B92,Datum!$D:$F,2,FALSE)</f>
        <v>45658</v>
      </c>
      <c r="M92" s="56">
        <f>VLOOKUP(B92,Datum!$D:$F,3,FALSE)</f>
        <v>45688</v>
      </c>
      <c r="N92" s="55">
        <f t="shared" si="7"/>
        <v>31</v>
      </c>
    </row>
    <row r="93" spans="2:14" x14ac:dyDescent="0.25">
      <c r="B93" s="53">
        <v>92</v>
      </c>
      <c r="C93" s="54">
        <v>0.7</v>
      </c>
      <c r="D93" s="55">
        <f t="shared" si="4"/>
        <v>0</v>
      </c>
      <c r="E93" s="55">
        <f>IF('VAA PW'!$G$13&lt;&gt;"",IF(VLOOKUP(B93,Datum!D:G,2,FALSE)&gt;'VAA PW'!$G$13,0,IF(G93&gt;'VAA PW'!$G$12,1,0)),IF(G93&gt;='VAA PW'!$G$12,1,0))</f>
        <v>1</v>
      </c>
      <c r="F93" s="56">
        <f>IF(AND(E93=1,E92=0),'VAA PW'!$XEX$12,VLOOKUP(B93,Datum!$D:$F,2,FALSE))</f>
        <v>45689</v>
      </c>
      <c r="G93" s="56">
        <f>IF(VLOOKUP(B93,Datum!D:G,4,FALSE)&lt;&gt;$A$7,VLOOKUP(B93,Datum!$D:$F,3,FALSE),IF(YEAR('VAA PW'!$H$1)=YEAR('VAA PW'!$G$13),'VAA PW'!$G$13-1,VLOOKUP(B93,Datum!$D:$F,3,FALSE)))</f>
        <v>45716</v>
      </c>
      <c r="H93" s="55">
        <f>IF(AND(E93=1,E92=0),Maanden!G93-'VAA PW'!$XEX$12+1,G93-F93+1)</f>
        <v>28</v>
      </c>
      <c r="I93" s="55">
        <f t="shared" si="5"/>
        <v>0</v>
      </c>
      <c r="J93" s="55">
        <f t="shared" si="6"/>
        <v>365</v>
      </c>
      <c r="L93" s="56">
        <f>VLOOKUP(B93,Datum!$D:$F,2,FALSE)</f>
        <v>45689</v>
      </c>
      <c r="M93" s="56">
        <f>VLOOKUP(B93,Datum!$D:$F,3,FALSE)</f>
        <v>45716</v>
      </c>
      <c r="N93" s="55">
        <f t="shared" si="7"/>
        <v>28</v>
      </c>
    </row>
    <row r="94" spans="2:14" x14ac:dyDescent="0.25">
      <c r="B94" s="53">
        <v>93</v>
      </c>
      <c r="C94" s="54">
        <v>0.7</v>
      </c>
      <c r="D94" s="55">
        <f t="shared" si="4"/>
        <v>0</v>
      </c>
      <c r="E94" s="55">
        <f>IF('VAA PW'!$G$13&lt;&gt;"",IF(VLOOKUP(B94,Datum!D:G,2,FALSE)&gt;'VAA PW'!$G$13,0,IF(G94&gt;'VAA PW'!$G$12,1,0)),IF(G94&gt;='VAA PW'!$G$12,1,0))</f>
        <v>1</v>
      </c>
      <c r="F94" s="56">
        <f>IF(AND(E94=1,E93=0),'VAA PW'!$XEX$12,VLOOKUP(B94,Datum!$D:$F,2,FALSE))</f>
        <v>45717</v>
      </c>
      <c r="G94" s="56">
        <f>IF(VLOOKUP(B94,Datum!D:G,4,FALSE)&lt;&gt;$A$7,VLOOKUP(B94,Datum!$D:$F,3,FALSE),IF(YEAR('VAA PW'!$H$1)=YEAR('VAA PW'!$G$13),'VAA PW'!$G$13-1,VLOOKUP(B94,Datum!$D:$F,3,FALSE)))</f>
        <v>45747</v>
      </c>
      <c r="H94" s="55">
        <f>IF(AND(E94=1,E93=0),Maanden!G94-'VAA PW'!$XEX$12+1,G94-F94+1)</f>
        <v>31</v>
      </c>
      <c r="I94" s="55">
        <f t="shared" si="5"/>
        <v>0</v>
      </c>
      <c r="J94" s="55">
        <f t="shared" si="6"/>
        <v>365</v>
      </c>
      <c r="L94" s="56">
        <f>VLOOKUP(B94,Datum!$D:$F,2,FALSE)</f>
        <v>45717</v>
      </c>
      <c r="M94" s="56">
        <f>VLOOKUP(B94,Datum!$D:$F,3,FALSE)</f>
        <v>45747</v>
      </c>
      <c r="N94" s="55">
        <f t="shared" si="7"/>
        <v>31</v>
      </c>
    </row>
    <row r="95" spans="2:14" x14ac:dyDescent="0.25">
      <c r="B95" s="53">
        <v>94</v>
      </c>
      <c r="C95" s="54">
        <v>0.7</v>
      </c>
      <c r="D95" s="55">
        <f t="shared" si="4"/>
        <v>0</v>
      </c>
      <c r="E95" s="55">
        <f>IF('VAA PW'!$G$13&lt;&gt;"",IF(VLOOKUP(B95,Datum!D:G,2,FALSE)&gt;'VAA PW'!$G$13,0,IF(G95&gt;'VAA PW'!$G$12,1,0)),IF(G95&gt;='VAA PW'!$G$12,1,0))</f>
        <v>1</v>
      </c>
      <c r="F95" s="56">
        <f>IF(AND(E95=1,E94=0),'VAA PW'!$XEX$12,VLOOKUP(B95,Datum!$D:$F,2,FALSE))</f>
        <v>45748</v>
      </c>
      <c r="G95" s="56">
        <f>IF(VLOOKUP(B95,Datum!D:G,4,FALSE)&lt;&gt;$A$7,VLOOKUP(B95,Datum!$D:$F,3,FALSE),IF(YEAR('VAA PW'!$H$1)=YEAR('VAA PW'!$G$13),'VAA PW'!$G$13-1,VLOOKUP(B95,Datum!$D:$F,3,FALSE)))</f>
        <v>45777</v>
      </c>
      <c r="H95" s="55">
        <f>IF(AND(E95=1,E94=0),Maanden!G95-'VAA PW'!$XEX$12+1,G95-F95+1)</f>
        <v>30</v>
      </c>
      <c r="I95" s="55">
        <f t="shared" si="5"/>
        <v>0</v>
      </c>
      <c r="J95" s="55">
        <f t="shared" si="6"/>
        <v>365</v>
      </c>
      <c r="L95" s="56">
        <f>VLOOKUP(B95,Datum!$D:$F,2,FALSE)</f>
        <v>45748</v>
      </c>
      <c r="M95" s="56">
        <f>VLOOKUP(B95,Datum!$D:$F,3,FALSE)</f>
        <v>45777</v>
      </c>
      <c r="N95" s="55">
        <f t="shared" si="7"/>
        <v>30</v>
      </c>
    </row>
    <row r="96" spans="2:14" x14ac:dyDescent="0.25">
      <c r="B96" s="53">
        <v>95</v>
      </c>
      <c r="C96" s="54">
        <v>0.7</v>
      </c>
      <c r="D96" s="55">
        <f t="shared" si="4"/>
        <v>0</v>
      </c>
      <c r="E96" s="55">
        <f>IF('VAA PW'!$G$13&lt;&gt;"",IF(VLOOKUP(B96,Datum!D:G,2,FALSE)&gt;'VAA PW'!$G$13,0,IF(G96&gt;'VAA PW'!$G$12,1,0)),IF(G96&gt;='VAA PW'!$G$12,1,0))</f>
        <v>1</v>
      </c>
      <c r="F96" s="56">
        <f>IF(AND(E96=1,E95=0),'VAA PW'!$XEX$12,VLOOKUP(B96,Datum!$D:$F,2,FALSE))</f>
        <v>45778</v>
      </c>
      <c r="G96" s="56">
        <f>IF(VLOOKUP(B96,Datum!D:G,4,FALSE)&lt;&gt;$A$7,VLOOKUP(B96,Datum!$D:$F,3,FALSE),IF(YEAR('VAA PW'!$H$1)=YEAR('VAA PW'!$G$13),'VAA PW'!$G$13-1,VLOOKUP(B96,Datum!$D:$F,3,FALSE)))</f>
        <v>45808</v>
      </c>
      <c r="H96" s="55">
        <f>IF(AND(E96=1,E95=0),Maanden!G96-'VAA PW'!$XEX$12+1,G96-F96+1)</f>
        <v>31</v>
      </c>
      <c r="I96" s="55">
        <f t="shared" si="5"/>
        <v>0</v>
      </c>
      <c r="J96" s="55">
        <f t="shared" si="6"/>
        <v>365</v>
      </c>
      <c r="L96" s="56">
        <f>VLOOKUP(B96,Datum!$D:$F,2,FALSE)</f>
        <v>45778</v>
      </c>
      <c r="M96" s="56">
        <f>VLOOKUP(B96,Datum!$D:$F,3,FALSE)</f>
        <v>45808</v>
      </c>
      <c r="N96" s="55">
        <f t="shared" si="7"/>
        <v>31</v>
      </c>
    </row>
    <row r="97" spans="2:14" x14ac:dyDescent="0.25">
      <c r="B97" s="53">
        <v>96</v>
      </c>
      <c r="C97" s="54">
        <v>0.7</v>
      </c>
      <c r="D97" s="55">
        <f t="shared" si="4"/>
        <v>0</v>
      </c>
      <c r="E97" s="55">
        <f>IF('VAA PW'!$G$13&lt;&gt;"",IF(VLOOKUP(B97,Datum!D:G,2,FALSE)&gt;'VAA PW'!$G$13,0,IF(G97&gt;'VAA PW'!$G$12,1,0)),IF(G97&gt;='VAA PW'!$G$12,1,0))</f>
        <v>1</v>
      </c>
      <c r="F97" s="56">
        <f>IF(AND(E97=1,E96=0),'VAA PW'!$XEX$12,VLOOKUP(B97,Datum!$D:$F,2,FALSE))</f>
        <v>45809</v>
      </c>
      <c r="G97" s="56">
        <f>IF(VLOOKUP(B97,Datum!D:G,4,FALSE)&lt;&gt;$A$7,VLOOKUP(B97,Datum!$D:$F,3,FALSE),IF(YEAR('VAA PW'!$H$1)=YEAR('VAA PW'!$G$13),'VAA PW'!$G$13-1,VLOOKUP(B97,Datum!$D:$F,3,FALSE)))</f>
        <v>45838</v>
      </c>
      <c r="H97" s="55">
        <f>IF(AND(E97=1,E96=0),Maanden!G97-'VAA PW'!$XEX$12+1,G97-F97+1)</f>
        <v>30</v>
      </c>
      <c r="I97" s="55">
        <f t="shared" si="5"/>
        <v>0</v>
      </c>
      <c r="J97" s="55">
        <f t="shared" si="6"/>
        <v>365</v>
      </c>
      <c r="L97" s="56">
        <f>VLOOKUP(B97,Datum!$D:$F,2,FALSE)</f>
        <v>45809</v>
      </c>
      <c r="M97" s="56">
        <f>VLOOKUP(B97,Datum!$D:$F,3,FALSE)</f>
        <v>45838</v>
      </c>
      <c r="N97" s="55">
        <f t="shared" si="7"/>
        <v>30</v>
      </c>
    </row>
    <row r="98" spans="2:14" x14ac:dyDescent="0.25">
      <c r="B98" s="53">
        <v>97</v>
      </c>
      <c r="C98" s="54">
        <v>0.7</v>
      </c>
      <c r="D98" s="55">
        <f t="shared" si="4"/>
        <v>0</v>
      </c>
      <c r="E98" s="55">
        <f>IF('VAA PW'!$G$13&lt;&gt;"",IF(VLOOKUP(B98,Datum!D:G,2,FALSE)&gt;'VAA PW'!$G$13,0,IF(G98&gt;'VAA PW'!$G$12,1,0)),IF(G98&gt;='VAA PW'!$G$12,1,0))</f>
        <v>1</v>
      </c>
      <c r="F98" s="56">
        <f>IF(AND(E98=1,E97=0),'VAA PW'!$XEX$12,VLOOKUP(B98,Datum!$D:$F,2,FALSE))</f>
        <v>45839</v>
      </c>
      <c r="G98" s="56">
        <f>IF(VLOOKUP(B98,Datum!D:G,4,FALSE)&lt;&gt;$A$7,VLOOKUP(B98,Datum!$D:$F,3,FALSE),IF(YEAR('VAA PW'!$H$1)=YEAR('VAA PW'!$G$13),'VAA PW'!$G$13-1,VLOOKUP(B98,Datum!$D:$F,3,FALSE)))</f>
        <v>45869</v>
      </c>
      <c r="H98" s="55">
        <f>IF(AND(E98=1,E97=0),Maanden!G98-'VAA PW'!$XEX$12+1,G98-F98+1)</f>
        <v>31</v>
      </c>
      <c r="I98" s="55">
        <f t="shared" si="5"/>
        <v>0</v>
      </c>
      <c r="J98" s="55">
        <f t="shared" si="6"/>
        <v>365</v>
      </c>
      <c r="L98" s="56">
        <f>VLOOKUP(B98,Datum!$D:$F,2,FALSE)</f>
        <v>45839</v>
      </c>
      <c r="M98" s="56">
        <f>VLOOKUP(B98,Datum!$D:$F,3,FALSE)</f>
        <v>45869</v>
      </c>
      <c r="N98" s="55">
        <f t="shared" si="7"/>
        <v>31</v>
      </c>
    </row>
    <row r="99" spans="2:14" x14ac:dyDescent="0.25">
      <c r="B99" s="53">
        <v>98</v>
      </c>
      <c r="C99" s="54">
        <v>0.7</v>
      </c>
      <c r="D99" s="55">
        <f t="shared" si="4"/>
        <v>0</v>
      </c>
      <c r="E99" s="55">
        <f>IF('VAA PW'!$G$13&lt;&gt;"",IF(VLOOKUP(B99,Datum!D:G,2,FALSE)&gt;'VAA PW'!$G$13,0,IF(G99&gt;'VAA PW'!$G$12,1,0)),IF(G99&gt;='VAA PW'!$G$12,1,0))</f>
        <v>1</v>
      </c>
      <c r="F99" s="56">
        <f>IF(AND(E99=1,E98=0),'VAA PW'!$XEX$12,VLOOKUP(B99,Datum!$D:$F,2,FALSE))</f>
        <v>45870</v>
      </c>
      <c r="G99" s="56">
        <f>IF(VLOOKUP(B99,Datum!D:G,4,FALSE)&lt;&gt;$A$7,VLOOKUP(B99,Datum!$D:$F,3,FALSE),IF(YEAR('VAA PW'!$H$1)=YEAR('VAA PW'!$G$13),'VAA PW'!$G$13-1,VLOOKUP(B99,Datum!$D:$F,3,FALSE)))</f>
        <v>45900</v>
      </c>
      <c r="H99" s="55">
        <f>IF(AND(E99=1,E98=0),Maanden!G99-'VAA PW'!$XEX$12+1,G99-F99+1)</f>
        <v>31</v>
      </c>
      <c r="I99" s="55">
        <f t="shared" si="5"/>
        <v>0</v>
      </c>
      <c r="J99" s="55">
        <f t="shared" si="6"/>
        <v>365</v>
      </c>
      <c r="L99" s="56">
        <f>VLOOKUP(B99,Datum!$D:$F,2,FALSE)</f>
        <v>45870</v>
      </c>
      <c r="M99" s="56">
        <f>VLOOKUP(B99,Datum!$D:$F,3,FALSE)</f>
        <v>45900</v>
      </c>
      <c r="N99" s="55">
        <f t="shared" si="7"/>
        <v>31</v>
      </c>
    </row>
    <row r="100" spans="2:14" x14ac:dyDescent="0.25">
      <c r="B100" s="53">
        <v>99</v>
      </c>
      <c r="C100" s="54">
        <v>0.7</v>
      </c>
      <c r="D100" s="55">
        <f t="shared" si="4"/>
        <v>0</v>
      </c>
      <c r="E100" s="55">
        <f>IF('VAA PW'!$G$13&lt;&gt;"",IF(VLOOKUP(B100,Datum!D:G,2,FALSE)&gt;'VAA PW'!$G$13,0,IF(G100&gt;'VAA PW'!$G$12,1,0)),IF(G100&gt;='VAA PW'!$G$12,1,0))</f>
        <v>1</v>
      </c>
      <c r="F100" s="56">
        <f>IF(AND(E100=1,E99=0),'VAA PW'!$XEX$12,VLOOKUP(B100,Datum!$D:$F,2,FALSE))</f>
        <v>45901</v>
      </c>
      <c r="G100" s="56">
        <f>IF(VLOOKUP(B100,Datum!D:G,4,FALSE)&lt;&gt;$A$7,VLOOKUP(B100,Datum!$D:$F,3,FALSE),IF(YEAR('VAA PW'!$H$1)=YEAR('VAA PW'!$G$13),'VAA PW'!$G$13-1,VLOOKUP(B100,Datum!$D:$F,3,FALSE)))</f>
        <v>45930</v>
      </c>
      <c r="H100" s="55">
        <f>IF(AND(E100=1,E99=0),Maanden!G100-'VAA PW'!$XEX$12+1,G100-F100+1)</f>
        <v>30</v>
      </c>
      <c r="I100" s="55">
        <f t="shared" si="5"/>
        <v>0</v>
      </c>
      <c r="J100" s="55">
        <f t="shared" si="6"/>
        <v>365</v>
      </c>
      <c r="L100" s="56">
        <f>VLOOKUP(B100,Datum!$D:$F,2,FALSE)</f>
        <v>45901</v>
      </c>
      <c r="M100" s="56">
        <f>VLOOKUP(B100,Datum!$D:$F,3,FALSE)</f>
        <v>45930</v>
      </c>
      <c r="N100" s="55">
        <f t="shared" si="7"/>
        <v>30</v>
      </c>
    </row>
    <row r="101" spans="2:14" x14ac:dyDescent="0.25">
      <c r="B101" s="53">
        <v>100</v>
      </c>
      <c r="C101" s="54">
        <v>0.7</v>
      </c>
      <c r="D101" s="55">
        <f t="shared" si="4"/>
        <v>0</v>
      </c>
      <c r="E101" s="55">
        <f>IF('VAA PW'!$G$13&lt;&gt;"",IF(VLOOKUP(B101,Datum!D:G,2,FALSE)&gt;'VAA PW'!$G$13,0,IF(G101&gt;'VAA PW'!$G$12,1,0)),IF(G101&gt;='VAA PW'!$G$12,1,0))</f>
        <v>1</v>
      </c>
      <c r="F101" s="56">
        <f>IF(AND(E101=1,E100=0),'VAA PW'!$XEX$12,VLOOKUP(B101,Datum!$D:$F,2,FALSE))</f>
        <v>45931</v>
      </c>
      <c r="G101" s="56">
        <f>IF(VLOOKUP(B101,Datum!D:G,4,FALSE)&lt;&gt;$A$7,VLOOKUP(B101,Datum!$D:$F,3,FALSE),IF(YEAR('VAA PW'!$H$1)=YEAR('VAA PW'!$G$13),'VAA PW'!$G$13-1,VLOOKUP(B101,Datum!$D:$F,3,FALSE)))</f>
        <v>45961</v>
      </c>
      <c r="H101" s="55">
        <f>IF(AND(E101=1,E100=0),Maanden!G101-'VAA PW'!$XEX$12+1,G101-F101+1)</f>
        <v>31</v>
      </c>
      <c r="I101" s="55">
        <f t="shared" si="5"/>
        <v>0</v>
      </c>
      <c r="J101" s="55">
        <f t="shared" si="6"/>
        <v>365</v>
      </c>
      <c r="L101" s="56">
        <f>VLOOKUP(B101,Datum!$D:$F,2,FALSE)</f>
        <v>45931</v>
      </c>
      <c r="M101" s="56">
        <f>VLOOKUP(B101,Datum!$D:$F,3,FALSE)</f>
        <v>45961</v>
      </c>
      <c r="N101" s="55">
        <f t="shared" si="7"/>
        <v>31</v>
      </c>
    </row>
    <row r="102" spans="2:14" x14ac:dyDescent="0.25">
      <c r="B102" s="53">
        <v>101</v>
      </c>
      <c r="C102" s="54">
        <v>0.7</v>
      </c>
      <c r="D102" s="55">
        <f t="shared" si="4"/>
        <v>0</v>
      </c>
      <c r="E102" s="55">
        <f>IF('VAA PW'!$G$13&lt;&gt;"",IF(VLOOKUP(B102,Datum!D:G,2,FALSE)&gt;'VAA PW'!$G$13,0,IF(G102&gt;'VAA PW'!$G$12,1,0)),IF(G102&gt;='VAA PW'!$G$12,1,0))</f>
        <v>1</v>
      </c>
      <c r="F102" s="56">
        <f>IF(AND(E102=1,E101=0),'VAA PW'!$XEX$12,VLOOKUP(B102,Datum!$D:$F,2,FALSE))</f>
        <v>45962</v>
      </c>
      <c r="G102" s="56">
        <f>IF(VLOOKUP(B102,Datum!D:G,4,FALSE)&lt;&gt;$A$7,VLOOKUP(B102,Datum!$D:$F,3,FALSE),IF(YEAR('VAA PW'!$H$1)=YEAR('VAA PW'!$G$13),'VAA PW'!$G$13-1,VLOOKUP(B102,Datum!$D:$F,3,FALSE)))</f>
        <v>45991</v>
      </c>
      <c r="H102" s="55">
        <f>IF(AND(E102=1,E101=0),Maanden!G102-'VAA PW'!$XEX$12+1,G102-F102+1)</f>
        <v>30</v>
      </c>
      <c r="I102" s="55">
        <f t="shared" si="5"/>
        <v>0</v>
      </c>
      <c r="J102" s="55">
        <f t="shared" si="6"/>
        <v>365</v>
      </c>
      <c r="L102" s="56">
        <f>VLOOKUP(B102,Datum!$D:$F,2,FALSE)</f>
        <v>45962</v>
      </c>
      <c r="M102" s="56">
        <f>VLOOKUP(B102,Datum!$D:$F,3,FALSE)</f>
        <v>45991</v>
      </c>
      <c r="N102" s="55">
        <f t="shared" si="7"/>
        <v>30</v>
      </c>
    </row>
    <row r="103" spans="2:14" x14ac:dyDescent="0.25">
      <c r="B103" s="53">
        <v>102</v>
      </c>
      <c r="C103" s="54">
        <v>0.7</v>
      </c>
      <c r="D103" s="55">
        <f t="shared" si="4"/>
        <v>0</v>
      </c>
      <c r="E103" s="55">
        <f>IF('VAA PW'!$G$13&lt;&gt;"",IF(VLOOKUP(B103,Datum!D:G,2,FALSE)&gt;'VAA PW'!$G$13,0,IF(G103&gt;'VAA PW'!$G$12,1,0)),IF(G103&gt;='VAA PW'!$G$12,1,0))</f>
        <v>1</v>
      </c>
      <c r="F103" s="56">
        <f>IF(AND(E103=1,E102=0),'VAA PW'!$XEX$12,VLOOKUP(B103,Datum!$D:$F,2,FALSE))</f>
        <v>45992</v>
      </c>
      <c r="G103" s="56">
        <f>IF(VLOOKUP(B103,Datum!D:G,4,FALSE)&lt;&gt;$A$7,VLOOKUP(B103,Datum!$D:$F,3,FALSE),IF(YEAR('VAA PW'!$H$1)=YEAR('VAA PW'!$G$13),'VAA PW'!$G$13-1,VLOOKUP(B103,Datum!$D:$F,3,FALSE)))</f>
        <v>46022</v>
      </c>
      <c r="H103" s="55">
        <f>IF(AND(E103=1,E102=0),Maanden!G103-'VAA PW'!$XEX$12+1,G103-F103+1)</f>
        <v>31</v>
      </c>
      <c r="I103" s="55">
        <f t="shared" si="5"/>
        <v>0</v>
      </c>
      <c r="J103" s="55">
        <f t="shared" si="6"/>
        <v>365</v>
      </c>
      <c r="L103" s="56">
        <f>VLOOKUP(B103,Datum!$D:$F,2,FALSE)</f>
        <v>45992</v>
      </c>
      <c r="M103" s="56">
        <f>VLOOKUP(B103,Datum!$D:$F,3,FALSE)</f>
        <v>46022</v>
      </c>
      <c r="N103" s="55">
        <f t="shared" si="7"/>
        <v>31</v>
      </c>
    </row>
    <row r="104" spans="2:14" x14ac:dyDescent="0.25">
      <c r="B104" s="53">
        <v>103</v>
      </c>
      <c r="C104" s="54">
        <v>0.7</v>
      </c>
      <c r="D104" s="55">
        <f t="shared" si="4"/>
        <v>0</v>
      </c>
      <c r="E104" s="55">
        <f>IF('VAA PW'!$G$13&lt;&gt;"",IF(VLOOKUP(B104,Datum!D:G,2,FALSE)&gt;'VAA PW'!$G$13,0,IF(G104&gt;'VAA PW'!$G$12,1,0)),IF(G104&gt;='VAA PW'!$G$12,1,0))</f>
        <v>1</v>
      </c>
      <c r="F104" s="56">
        <f>IF(AND(E104=1,E103=0),'VAA PW'!$XEX$12,VLOOKUP(B104,Datum!$D:$F,2,FALSE))</f>
        <v>46023</v>
      </c>
      <c r="G104" s="56">
        <f>IF(VLOOKUP(B104,Datum!D:G,4,FALSE)&lt;&gt;$A$7,VLOOKUP(B104,Datum!$D:$F,3,FALSE),IF(YEAR('VAA PW'!$H$1)=YEAR('VAA PW'!$G$13),'VAA PW'!$G$13-1,VLOOKUP(B104,Datum!$D:$F,3,FALSE)))</f>
        <v>46053</v>
      </c>
      <c r="H104" s="55">
        <f>IF(AND(E104=1,E103=0),Maanden!G104-'VAA PW'!$XEX$12+1,G104-F104+1)</f>
        <v>31</v>
      </c>
      <c r="I104" s="55">
        <f t="shared" si="5"/>
        <v>0</v>
      </c>
      <c r="J104" s="55">
        <f t="shared" si="6"/>
        <v>365</v>
      </c>
      <c r="L104" s="56">
        <f>VLOOKUP(B104,Datum!$D:$F,2,FALSE)</f>
        <v>46023</v>
      </c>
      <c r="M104" s="56">
        <f>VLOOKUP(B104,Datum!$D:$F,3,FALSE)</f>
        <v>46053</v>
      </c>
      <c r="N104" s="55">
        <f t="shared" si="7"/>
        <v>31</v>
      </c>
    </row>
    <row r="105" spans="2:14" x14ac:dyDescent="0.25">
      <c r="B105" s="53">
        <v>104</v>
      </c>
      <c r="C105" s="54">
        <v>0.7</v>
      </c>
      <c r="D105" s="55">
        <f t="shared" si="4"/>
        <v>0</v>
      </c>
      <c r="E105" s="55">
        <f>IF('VAA PW'!$G$13&lt;&gt;"",IF(VLOOKUP(B105,Datum!D:G,2,FALSE)&gt;'VAA PW'!$G$13,0,IF(G105&gt;'VAA PW'!$G$12,1,0)),IF(G105&gt;='VAA PW'!$G$12,1,0))</f>
        <v>1</v>
      </c>
      <c r="F105" s="56">
        <f>IF(AND(E105=1,E104=0),'VAA PW'!$XEX$12,VLOOKUP(B105,Datum!$D:$F,2,FALSE))</f>
        <v>46054</v>
      </c>
      <c r="G105" s="56">
        <f>IF(VLOOKUP(B105,Datum!D:G,4,FALSE)&lt;&gt;$A$7,VLOOKUP(B105,Datum!$D:$F,3,FALSE),IF(YEAR('VAA PW'!$H$1)=YEAR('VAA PW'!$G$13),'VAA PW'!$G$13-1,VLOOKUP(B105,Datum!$D:$F,3,FALSE)))</f>
        <v>46081</v>
      </c>
      <c r="H105" s="55">
        <f>IF(AND(E105=1,E104=0),Maanden!G105-'VAA PW'!$XEX$12+1,G105-F105+1)</f>
        <v>28</v>
      </c>
      <c r="I105" s="55">
        <f t="shared" si="5"/>
        <v>0</v>
      </c>
      <c r="J105" s="55">
        <f t="shared" si="6"/>
        <v>365</v>
      </c>
      <c r="L105" s="56">
        <f>VLOOKUP(B105,Datum!$D:$F,2,FALSE)</f>
        <v>46054</v>
      </c>
      <c r="M105" s="56">
        <f>VLOOKUP(B105,Datum!$D:$F,3,FALSE)</f>
        <v>46081</v>
      </c>
      <c r="N105" s="55">
        <f t="shared" si="7"/>
        <v>28</v>
      </c>
    </row>
    <row r="106" spans="2:14" x14ac:dyDescent="0.25">
      <c r="B106" s="53">
        <v>105</v>
      </c>
      <c r="C106" s="54">
        <v>0.7</v>
      </c>
      <c r="D106" s="55">
        <f t="shared" si="4"/>
        <v>0</v>
      </c>
      <c r="E106" s="55">
        <f>IF('VAA PW'!$G$13&lt;&gt;"",IF(VLOOKUP(B106,Datum!D:G,2,FALSE)&gt;'VAA PW'!$G$13,0,IF(G106&gt;'VAA PW'!$G$12,1,0)),IF(G106&gt;='VAA PW'!$G$12,1,0))</f>
        <v>1</v>
      </c>
      <c r="F106" s="56">
        <f>IF(AND(E106=1,E105=0),'VAA PW'!$XEX$12,VLOOKUP(B106,Datum!$D:$F,2,FALSE))</f>
        <v>46082</v>
      </c>
      <c r="G106" s="56">
        <f>IF(VLOOKUP(B106,Datum!D:G,4,FALSE)&lt;&gt;$A$7,VLOOKUP(B106,Datum!$D:$F,3,FALSE),IF(YEAR('VAA PW'!$H$1)=YEAR('VAA PW'!$G$13),'VAA PW'!$G$13-1,VLOOKUP(B106,Datum!$D:$F,3,FALSE)))</f>
        <v>46112</v>
      </c>
      <c r="H106" s="55">
        <f>IF(AND(E106=1,E105=0),Maanden!G106-'VAA PW'!$XEX$12+1,G106-F106+1)</f>
        <v>31</v>
      </c>
      <c r="I106" s="55">
        <f t="shared" si="5"/>
        <v>0</v>
      </c>
      <c r="J106" s="55">
        <f t="shared" si="6"/>
        <v>365</v>
      </c>
      <c r="L106" s="56">
        <f>VLOOKUP(B106,Datum!$D:$F,2,FALSE)</f>
        <v>46082</v>
      </c>
      <c r="M106" s="56">
        <f>VLOOKUP(B106,Datum!$D:$F,3,FALSE)</f>
        <v>46112</v>
      </c>
      <c r="N106" s="55">
        <f t="shared" si="7"/>
        <v>31</v>
      </c>
    </row>
    <row r="107" spans="2:14" x14ac:dyDescent="0.25">
      <c r="B107" s="53">
        <v>106</v>
      </c>
      <c r="C107" s="54">
        <v>0.7</v>
      </c>
      <c r="D107" s="55">
        <f t="shared" si="4"/>
        <v>0</v>
      </c>
      <c r="E107" s="55">
        <f>IF('VAA PW'!$G$13&lt;&gt;"",IF(VLOOKUP(B107,Datum!D:G,2,FALSE)&gt;'VAA PW'!$G$13,0,IF(G107&gt;'VAA PW'!$G$12,1,0)),IF(G107&gt;='VAA PW'!$G$12,1,0))</f>
        <v>1</v>
      </c>
      <c r="F107" s="56">
        <f>IF(AND(E107=1,E106=0),'VAA PW'!$XEX$12,VLOOKUP(B107,Datum!$D:$F,2,FALSE))</f>
        <v>46113</v>
      </c>
      <c r="G107" s="56">
        <f>IF(VLOOKUP(B107,Datum!D:G,4,FALSE)&lt;&gt;$A$7,VLOOKUP(B107,Datum!$D:$F,3,FALSE),IF(YEAR('VAA PW'!$H$1)=YEAR('VAA PW'!$G$13),'VAA PW'!$G$13-1,VLOOKUP(B107,Datum!$D:$F,3,FALSE)))</f>
        <v>46142</v>
      </c>
      <c r="H107" s="55">
        <f>IF(AND(E107=1,E106=0),Maanden!G107-'VAA PW'!$XEX$12+1,G107-F107+1)</f>
        <v>30</v>
      </c>
      <c r="I107" s="55">
        <f t="shared" si="5"/>
        <v>0</v>
      </c>
      <c r="J107" s="55">
        <f t="shared" si="6"/>
        <v>365</v>
      </c>
      <c r="L107" s="56">
        <f>VLOOKUP(B107,Datum!$D:$F,2,FALSE)</f>
        <v>46113</v>
      </c>
      <c r="M107" s="56">
        <f>VLOOKUP(B107,Datum!$D:$F,3,FALSE)</f>
        <v>46142</v>
      </c>
      <c r="N107" s="55">
        <f t="shared" si="7"/>
        <v>30</v>
      </c>
    </row>
    <row r="108" spans="2:14" x14ac:dyDescent="0.25">
      <c r="B108" s="53">
        <v>107</v>
      </c>
      <c r="C108" s="54">
        <v>0.7</v>
      </c>
      <c r="D108" s="55">
        <f t="shared" si="4"/>
        <v>0</v>
      </c>
      <c r="E108" s="55">
        <f>IF('VAA PW'!$G$13&lt;&gt;"",IF(VLOOKUP(B108,Datum!D:G,2,FALSE)&gt;'VAA PW'!$G$13,0,IF(G108&gt;'VAA PW'!$G$12,1,0)),IF(G108&gt;='VAA PW'!$G$12,1,0))</f>
        <v>1</v>
      </c>
      <c r="F108" s="56">
        <f>IF(AND(E108=1,E107=0),'VAA PW'!$XEX$12,VLOOKUP(B108,Datum!$D:$F,2,FALSE))</f>
        <v>46143</v>
      </c>
      <c r="G108" s="56">
        <f>IF(VLOOKUP(B108,Datum!D:G,4,FALSE)&lt;&gt;$A$7,VLOOKUP(B108,Datum!$D:$F,3,FALSE),IF(YEAR('VAA PW'!$H$1)=YEAR('VAA PW'!$G$13),'VAA PW'!$G$13-1,VLOOKUP(B108,Datum!$D:$F,3,FALSE)))</f>
        <v>46173</v>
      </c>
      <c r="H108" s="55">
        <f>IF(AND(E108=1,E107=0),Maanden!G108-'VAA PW'!$XEX$12+1,G108-F108+1)</f>
        <v>31</v>
      </c>
      <c r="I108" s="55">
        <f t="shared" si="5"/>
        <v>0</v>
      </c>
      <c r="J108" s="55">
        <f t="shared" si="6"/>
        <v>365</v>
      </c>
      <c r="L108" s="56">
        <f>VLOOKUP(B108,Datum!$D:$F,2,FALSE)</f>
        <v>46143</v>
      </c>
      <c r="M108" s="56">
        <f>VLOOKUP(B108,Datum!$D:$F,3,FALSE)</f>
        <v>46173</v>
      </c>
      <c r="N108" s="55">
        <f t="shared" si="7"/>
        <v>31</v>
      </c>
    </row>
    <row r="109" spans="2:14" x14ac:dyDescent="0.25">
      <c r="B109" s="53">
        <v>108</v>
      </c>
      <c r="C109" s="54">
        <v>0.7</v>
      </c>
      <c r="D109" s="55">
        <f t="shared" si="4"/>
        <v>0</v>
      </c>
      <c r="E109" s="55">
        <f>IF('VAA PW'!$G$13&lt;&gt;"",IF(VLOOKUP(B109,Datum!D:G,2,FALSE)&gt;'VAA PW'!$G$13,0,IF(G109&gt;'VAA PW'!$G$12,1,0)),IF(G109&gt;='VAA PW'!$G$12,1,0))</f>
        <v>1</v>
      </c>
      <c r="F109" s="56">
        <f>IF(AND(E109=1,E108=0),'VAA PW'!$XEX$12,VLOOKUP(B109,Datum!$D:$F,2,FALSE))</f>
        <v>46174</v>
      </c>
      <c r="G109" s="56">
        <f>IF(VLOOKUP(B109,Datum!D:G,4,FALSE)&lt;&gt;$A$7,VLOOKUP(B109,Datum!$D:$F,3,FALSE),IF(YEAR('VAA PW'!$H$1)=YEAR('VAA PW'!$G$13),'VAA PW'!$G$13-1,VLOOKUP(B109,Datum!$D:$F,3,FALSE)))</f>
        <v>46203</v>
      </c>
      <c r="H109" s="55">
        <f>IF(AND(E109=1,E108=0),Maanden!G109-'VAA PW'!$XEX$12+1,G109-F109+1)</f>
        <v>30</v>
      </c>
      <c r="I109" s="55">
        <f t="shared" si="5"/>
        <v>0</v>
      </c>
      <c r="J109" s="55">
        <f t="shared" si="6"/>
        <v>365</v>
      </c>
      <c r="L109" s="56">
        <f>VLOOKUP(B109,Datum!$D:$F,2,FALSE)</f>
        <v>46174</v>
      </c>
      <c r="M109" s="56">
        <f>VLOOKUP(B109,Datum!$D:$F,3,FALSE)</f>
        <v>46203</v>
      </c>
      <c r="N109" s="55">
        <f t="shared" si="7"/>
        <v>30</v>
      </c>
    </row>
    <row r="110" spans="2:14" x14ac:dyDescent="0.25">
      <c r="B110" s="53">
        <v>109</v>
      </c>
      <c r="C110" s="54">
        <v>0.7</v>
      </c>
      <c r="D110" s="55">
        <f t="shared" si="4"/>
        <v>0</v>
      </c>
      <c r="E110" s="55">
        <f>IF('VAA PW'!$G$13&lt;&gt;"",IF(VLOOKUP(B110,Datum!D:G,2,FALSE)&gt;'VAA PW'!$G$13,0,IF(G110&gt;'VAA PW'!$G$12,1,0)),IF(G110&gt;='VAA PW'!$G$12,1,0))</f>
        <v>1</v>
      </c>
      <c r="F110" s="56">
        <f>IF(AND(E110=1,E109=0),'VAA PW'!$XEX$12,VLOOKUP(B110,Datum!$D:$F,2,FALSE))</f>
        <v>46204</v>
      </c>
      <c r="G110" s="56">
        <f>IF(VLOOKUP(B110,Datum!D:G,4,FALSE)&lt;&gt;$A$7,VLOOKUP(B110,Datum!$D:$F,3,FALSE),IF(YEAR('VAA PW'!$H$1)=YEAR('VAA PW'!$G$13),'VAA PW'!$G$13-1,VLOOKUP(B110,Datum!$D:$F,3,FALSE)))</f>
        <v>46234</v>
      </c>
      <c r="H110" s="55">
        <f>IF(AND(E110=1,E109=0),Maanden!G110-'VAA PW'!$XEX$12+1,G110-F110+1)</f>
        <v>31</v>
      </c>
      <c r="I110" s="55">
        <f t="shared" si="5"/>
        <v>0</v>
      </c>
      <c r="J110" s="55">
        <f t="shared" si="6"/>
        <v>365</v>
      </c>
      <c r="L110" s="56">
        <f>VLOOKUP(B110,Datum!$D:$F,2,FALSE)</f>
        <v>46204</v>
      </c>
      <c r="M110" s="56">
        <f>VLOOKUP(B110,Datum!$D:$F,3,FALSE)</f>
        <v>46234</v>
      </c>
      <c r="N110" s="55">
        <f t="shared" si="7"/>
        <v>31</v>
      </c>
    </row>
    <row r="111" spans="2:14" x14ac:dyDescent="0.25">
      <c r="B111" s="53">
        <v>110</v>
      </c>
      <c r="C111" s="54">
        <v>0.7</v>
      </c>
      <c r="D111" s="55">
        <f t="shared" si="4"/>
        <v>0</v>
      </c>
      <c r="E111" s="55">
        <f>IF('VAA PW'!$G$13&lt;&gt;"",IF(VLOOKUP(B111,Datum!D:G,2,FALSE)&gt;'VAA PW'!$G$13,0,IF(G111&gt;'VAA PW'!$G$12,1,0)),IF(G111&gt;='VAA PW'!$G$12,1,0))</f>
        <v>1</v>
      </c>
      <c r="F111" s="56">
        <f>IF(AND(E111=1,E110=0),'VAA PW'!$XEX$12,VLOOKUP(B111,Datum!$D:$F,2,FALSE))</f>
        <v>46235</v>
      </c>
      <c r="G111" s="56">
        <f>IF(VLOOKUP(B111,Datum!D:G,4,FALSE)&lt;&gt;$A$7,VLOOKUP(B111,Datum!$D:$F,3,FALSE),IF(YEAR('VAA PW'!$H$1)=YEAR('VAA PW'!$G$13),'VAA PW'!$G$13-1,VLOOKUP(B111,Datum!$D:$F,3,FALSE)))</f>
        <v>46265</v>
      </c>
      <c r="H111" s="55">
        <f>IF(AND(E111=1,E110=0),Maanden!G111-'VAA PW'!$XEX$12+1,G111-F111+1)</f>
        <v>31</v>
      </c>
      <c r="I111" s="55">
        <f t="shared" si="5"/>
        <v>0</v>
      </c>
      <c r="J111" s="55">
        <f t="shared" si="6"/>
        <v>365</v>
      </c>
      <c r="L111" s="56">
        <f>VLOOKUP(B111,Datum!$D:$F,2,FALSE)</f>
        <v>46235</v>
      </c>
      <c r="M111" s="56">
        <f>VLOOKUP(B111,Datum!$D:$F,3,FALSE)</f>
        <v>46265</v>
      </c>
      <c r="N111" s="55">
        <f t="shared" si="7"/>
        <v>31</v>
      </c>
    </row>
    <row r="112" spans="2:14" x14ac:dyDescent="0.25">
      <c r="B112" s="53">
        <v>111</v>
      </c>
      <c r="C112" s="54">
        <v>0.7</v>
      </c>
      <c r="D112" s="55">
        <f t="shared" si="4"/>
        <v>0</v>
      </c>
      <c r="E112" s="55">
        <f>IF('VAA PW'!$G$13&lt;&gt;"",IF(VLOOKUP(B112,Datum!D:G,2,FALSE)&gt;'VAA PW'!$G$13,0,IF(G112&gt;'VAA PW'!$G$12,1,0)),IF(G112&gt;='VAA PW'!$G$12,1,0))</f>
        <v>1</v>
      </c>
      <c r="F112" s="56">
        <f>IF(AND(E112=1,E111=0),'VAA PW'!$XEX$12,VLOOKUP(B112,Datum!$D:$F,2,FALSE))</f>
        <v>46266</v>
      </c>
      <c r="G112" s="56">
        <f>IF(VLOOKUP(B112,Datum!D:G,4,FALSE)&lt;&gt;$A$7,VLOOKUP(B112,Datum!$D:$F,3,FALSE),IF(YEAR('VAA PW'!$H$1)=YEAR('VAA PW'!$G$13),'VAA PW'!$G$13-1,VLOOKUP(B112,Datum!$D:$F,3,FALSE)))</f>
        <v>46295</v>
      </c>
      <c r="H112" s="55">
        <f>IF(AND(E112=1,E111=0),Maanden!G112-'VAA PW'!$XEX$12+1,G112-F112+1)</f>
        <v>30</v>
      </c>
      <c r="I112" s="55">
        <f t="shared" si="5"/>
        <v>0</v>
      </c>
      <c r="J112" s="55">
        <f t="shared" si="6"/>
        <v>365</v>
      </c>
      <c r="L112" s="56">
        <f>VLOOKUP(B112,Datum!$D:$F,2,FALSE)</f>
        <v>46266</v>
      </c>
      <c r="M112" s="56">
        <f>VLOOKUP(B112,Datum!$D:$F,3,FALSE)</f>
        <v>46295</v>
      </c>
      <c r="N112" s="55">
        <f t="shared" si="7"/>
        <v>30</v>
      </c>
    </row>
    <row r="113" spans="2:14" x14ac:dyDescent="0.25">
      <c r="B113" s="53">
        <v>112</v>
      </c>
      <c r="C113" s="54">
        <v>0.7</v>
      </c>
      <c r="D113" s="55">
        <f t="shared" si="4"/>
        <v>0</v>
      </c>
      <c r="E113" s="55">
        <f>IF('VAA PW'!$G$13&lt;&gt;"",IF(VLOOKUP(B113,Datum!D:G,2,FALSE)&gt;'VAA PW'!$G$13,0,IF(G113&gt;'VAA PW'!$G$12,1,0)),IF(G113&gt;='VAA PW'!$G$12,1,0))</f>
        <v>1</v>
      </c>
      <c r="F113" s="56">
        <f>IF(AND(E113=1,E112=0),'VAA PW'!$XEX$12,VLOOKUP(B113,Datum!$D:$F,2,FALSE))</f>
        <v>46296</v>
      </c>
      <c r="G113" s="56">
        <f>IF(VLOOKUP(B113,Datum!D:G,4,FALSE)&lt;&gt;$A$7,VLOOKUP(B113,Datum!$D:$F,3,FALSE),IF(YEAR('VAA PW'!$H$1)=YEAR('VAA PW'!$G$13),'VAA PW'!$G$13-1,VLOOKUP(B113,Datum!$D:$F,3,FALSE)))</f>
        <v>46326</v>
      </c>
      <c r="H113" s="55">
        <f>IF(AND(E113=1,E112=0),Maanden!G113-'VAA PW'!$XEX$12+1,G113-F113+1)</f>
        <v>31</v>
      </c>
      <c r="I113" s="55">
        <f t="shared" si="5"/>
        <v>0</v>
      </c>
      <c r="J113" s="55">
        <f t="shared" si="6"/>
        <v>365</v>
      </c>
      <c r="L113" s="56">
        <f>VLOOKUP(B113,Datum!$D:$F,2,FALSE)</f>
        <v>46296</v>
      </c>
      <c r="M113" s="56">
        <f>VLOOKUP(B113,Datum!$D:$F,3,FALSE)</f>
        <v>46326</v>
      </c>
      <c r="N113" s="55">
        <f t="shared" si="7"/>
        <v>31</v>
      </c>
    </row>
    <row r="114" spans="2:14" x14ac:dyDescent="0.25">
      <c r="B114" s="53">
        <v>113</v>
      </c>
      <c r="C114" s="54">
        <v>0.7</v>
      </c>
      <c r="D114" s="55">
        <f t="shared" si="4"/>
        <v>0</v>
      </c>
      <c r="E114" s="55">
        <f>IF('VAA PW'!$G$13&lt;&gt;"",IF(VLOOKUP(B114,Datum!D:G,2,FALSE)&gt;'VAA PW'!$G$13,0,IF(G114&gt;'VAA PW'!$G$12,1,0)),IF(G114&gt;='VAA PW'!$G$12,1,0))</f>
        <v>1</v>
      </c>
      <c r="F114" s="56">
        <f>IF(AND(E114=1,E113=0),'VAA PW'!$XEX$12,VLOOKUP(B114,Datum!$D:$F,2,FALSE))</f>
        <v>46327</v>
      </c>
      <c r="G114" s="56">
        <f>IF(VLOOKUP(B114,Datum!D:G,4,FALSE)&lt;&gt;$A$7,VLOOKUP(B114,Datum!$D:$F,3,FALSE),IF(YEAR('VAA PW'!$H$1)=YEAR('VAA PW'!$G$13),'VAA PW'!$G$13-1,VLOOKUP(B114,Datum!$D:$F,3,FALSE)))</f>
        <v>46356</v>
      </c>
      <c r="H114" s="55">
        <f>IF(AND(E114=1,E113=0),Maanden!G114-'VAA PW'!$XEX$12+1,G114-F114+1)</f>
        <v>30</v>
      </c>
      <c r="I114" s="55">
        <f t="shared" si="5"/>
        <v>0</v>
      </c>
      <c r="J114" s="55">
        <f t="shared" si="6"/>
        <v>365</v>
      </c>
      <c r="L114" s="56">
        <f>VLOOKUP(B114,Datum!$D:$F,2,FALSE)</f>
        <v>46327</v>
      </c>
      <c r="M114" s="56">
        <f>VLOOKUP(B114,Datum!$D:$F,3,FALSE)</f>
        <v>46356</v>
      </c>
      <c r="N114" s="55">
        <f t="shared" si="7"/>
        <v>30</v>
      </c>
    </row>
    <row r="115" spans="2:14" x14ac:dyDescent="0.25">
      <c r="B115" s="53">
        <v>114</v>
      </c>
      <c r="C115" s="54">
        <v>0.7</v>
      </c>
      <c r="D115" s="55">
        <f t="shared" si="4"/>
        <v>0</v>
      </c>
      <c r="E115" s="55">
        <f>IF('VAA PW'!$G$13&lt;&gt;"",IF(VLOOKUP(B115,Datum!D:G,2,FALSE)&gt;'VAA PW'!$G$13,0,IF(G115&gt;'VAA PW'!$G$12,1,0)),IF(G115&gt;='VAA PW'!$G$12,1,0))</f>
        <v>1</v>
      </c>
      <c r="F115" s="56">
        <f>IF(AND(E115=1,E114=0),'VAA PW'!$XEX$12,VLOOKUP(B115,Datum!$D:$F,2,FALSE))</f>
        <v>46357</v>
      </c>
      <c r="G115" s="56">
        <f>IF(VLOOKUP(B115,Datum!D:G,4,FALSE)&lt;&gt;$A$7,VLOOKUP(B115,Datum!$D:$F,3,FALSE),IF(YEAR('VAA PW'!$H$1)=YEAR('VAA PW'!$G$13),'VAA PW'!$G$13-1,VLOOKUP(B115,Datum!$D:$F,3,FALSE)))</f>
        <v>46387</v>
      </c>
      <c r="H115" s="55">
        <f>IF(AND(E115=1,E114=0),Maanden!G115-'VAA PW'!$XEX$12+1,G115-F115+1)</f>
        <v>31</v>
      </c>
      <c r="I115" s="55">
        <f t="shared" si="5"/>
        <v>0</v>
      </c>
      <c r="J115" s="55">
        <f t="shared" si="6"/>
        <v>365</v>
      </c>
      <c r="L115" s="56">
        <f>VLOOKUP(B115,Datum!$D:$F,2,FALSE)</f>
        <v>46357</v>
      </c>
      <c r="M115" s="56">
        <f>VLOOKUP(B115,Datum!$D:$F,3,FALSE)</f>
        <v>46387</v>
      </c>
      <c r="N115" s="55">
        <f t="shared" si="7"/>
        <v>31</v>
      </c>
    </row>
    <row r="116" spans="2:14" x14ac:dyDescent="0.25">
      <c r="B116" s="53">
        <v>115</v>
      </c>
      <c r="C116" s="54">
        <v>0.7</v>
      </c>
      <c r="D116" s="55">
        <f t="shared" si="4"/>
        <v>0</v>
      </c>
      <c r="E116" s="55">
        <f>IF('VAA PW'!$G$13&lt;&gt;"",IF(VLOOKUP(B116,Datum!D:G,2,FALSE)&gt;'VAA PW'!$G$13,0,IF(G116&gt;'VAA PW'!$G$12,1,0)),IF(G116&gt;='VAA PW'!$G$12,1,0))</f>
        <v>1</v>
      </c>
      <c r="F116" s="56">
        <f>IF(AND(E116=1,E115=0),'VAA PW'!$XEX$12,VLOOKUP(B116,Datum!$D:$F,2,FALSE))</f>
        <v>46388</v>
      </c>
      <c r="G116" s="56">
        <f>IF(VLOOKUP(B116,Datum!D:G,4,FALSE)&lt;&gt;$A$7,VLOOKUP(B116,Datum!$D:$F,3,FALSE),IF(YEAR('VAA PW'!$H$1)=YEAR('VAA PW'!$G$13),'VAA PW'!$G$13-1,VLOOKUP(B116,Datum!$D:$F,3,FALSE)))</f>
        <v>46418</v>
      </c>
      <c r="H116" s="55">
        <f>IF(AND(E116=1,E115=0),Maanden!G116-'VAA PW'!$XEX$12+1,G116-F116+1)</f>
        <v>31</v>
      </c>
      <c r="I116" s="55">
        <f t="shared" si="5"/>
        <v>0</v>
      </c>
      <c r="J116" s="55">
        <f t="shared" si="6"/>
        <v>365</v>
      </c>
      <c r="L116" s="56">
        <f>VLOOKUP(B116,Datum!$D:$F,2,FALSE)</f>
        <v>46388</v>
      </c>
      <c r="M116" s="56">
        <f>VLOOKUP(B116,Datum!$D:$F,3,FALSE)</f>
        <v>46418</v>
      </c>
      <c r="N116" s="55">
        <f t="shared" si="7"/>
        <v>31</v>
      </c>
    </row>
    <row r="117" spans="2:14" x14ac:dyDescent="0.25">
      <c r="B117" s="53">
        <v>116</v>
      </c>
      <c r="C117" s="54">
        <v>0.7</v>
      </c>
      <c r="D117" s="55">
        <f t="shared" si="4"/>
        <v>0</v>
      </c>
      <c r="E117" s="55">
        <f>IF('VAA PW'!$G$13&lt;&gt;"",IF(VLOOKUP(B117,Datum!D:G,2,FALSE)&gt;'VAA PW'!$G$13,0,IF(G117&gt;'VAA PW'!$G$12,1,0)),IF(G117&gt;='VAA PW'!$G$12,1,0))</f>
        <v>1</v>
      </c>
      <c r="F117" s="56">
        <f>IF(AND(E117=1,E116=0),'VAA PW'!$XEX$12,VLOOKUP(B117,Datum!$D:$F,2,FALSE))</f>
        <v>46419</v>
      </c>
      <c r="G117" s="56">
        <f>IF(VLOOKUP(B117,Datum!D:G,4,FALSE)&lt;&gt;$A$7,VLOOKUP(B117,Datum!$D:$F,3,FALSE),IF(YEAR('VAA PW'!$H$1)=YEAR('VAA PW'!$G$13),'VAA PW'!$G$13-1,VLOOKUP(B117,Datum!$D:$F,3,FALSE)))</f>
        <v>46446</v>
      </c>
      <c r="H117" s="55">
        <f>IF(AND(E117=1,E116=0),Maanden!G117-'VAA PW'!$XEX$12+1,G117-F117+1)</f>
        <v>28</v>
      </c>
      <c r="I117" s="55">
        <f t="shared" si="5"/>
        <v>0</v>
      </c>
      <c r="J117" s="55">
        <f t="shared" si="6"/>
        <v>365</v>
      </c>
      <c r="L117" s="56">
        <f>VLOOKUP(B117,Datum!$D:$F,2,FALSE)</f>
        <v>46419</v>
      </c>
      <c r="M117" s="56">
        <f>VLOOKUP(B117,Datum!$D:$F,3,FALSE)</f>
        <v>46446</v>
      </c>
      <c r="N117" s="55">
        <f t="shared" si="7"/>
        <v>28</v>
      </c>
    </row>
    <row r="118" spans="2:14" x14ac:dyDescent="0.25">
      <c r="B118" s="53">
        <v>117</v>
      </c>
      <c r="C118" s="54">
        <v>0.7</v>
      </c>
      <c r="D118" s="55">
        <f t="shared" si="4"/>
        <v>0</v>
      </c>
      <c r="E118" s="55">
        <f>IF('VAA PW'!$G$13&lt;&gt;"",IF(VLOOKUP(B118,Datum!D:G,2,FALSE)&gt;'VAA PW'!$G$13,0,IF(G118&gt;'VAA PW'!$G$12,1,0)),IF(G118&gt;='VAA PW'!$G$12,1,0))</f>
        <v>1</v>
      </c>
      <c r="F118" s="56">
        <f>IF(AND(E118=1,E117=0),'VAA PW'!$XEX$12,VLOOKUP(B118,Datum!$D:$F,2,FALSE))</f>
        <v>46447</v>
      </c>
      <c r="G118" s="56">
        <f>IF(VLOOKUP(B118,Datum!D:G,4,FALSE)&lt;&gt;$A$7,VLOOKUP(B118,Datum!$D:$F,3,FALSE),IF(YEAR('VAA PW'!$H$1)=YEAR('VAA PW'!$G$13),'VAA PW'!$G$13-1,VLOOKUP(B118,Datum!$D:$F,3,FALSE)))</f>
        <v>46477</v>
      </c>
      <c r="H118" s="55">
        <f>IF(AND(E118=1,E117=0),Maanden!G118-'VAA PW'!$XEX$12+1,G118-F118+1)</f>
        <v>31</v>
      </c>
      <c r="I118" s="55">
        <f t="shared" si="5"/>
        <v>0</v>
      </c>
      <c r="J118" s="55">
        <f t="shared" si="6"/>
        <v>365</v>
      </c>
      <c r="L118" s="56">
        <f>VLOOKUP(B118,Datum!$D:$F,2,FALSE)</f>
        <v>46447</v>
      </c>
      <c r="M118" s="56">
        <f>VLOOKUP(B118,Datum!$D:$F,3,FALSE)</f>
        <v>46477</v>
      </c>
      <c r="N118" s="55">
        <f t="shared" si="7"/>
        <v>31</v>
      </c>
    </row>
    <row r="119" spans="2:14" x14ac:dyDescent="0.25">
      <c r="B119" s="53">
        <v>118</v>
      </c>
      <c r="C119" s="54">
        <v>0.7</v>
      </c>
      <c r="D119" s="55">
        <f t="shared" si="4"/>
        <v>0</v>
      </c>
      <c r="E119" s="55">
        <f>IF('VAA PW'!$G$13&lt;&gt;"",IF(VLOOKUP(B119,Datum!D:G,2,FALSE)&gt;'VAA PW'!$G$13,0,IF(G119&gt;'VAA PW'!$G$12,1,0)),IF(G119&gt;='VAA PW'!$G$12,1,0))</f>
        <v>1</v>
      </c>
      <c r="F119" s="56">
        <f>IF(AND(E119=1,E118=0),'VAA PW'!$XEX$12,VLOOKUP(B119,Datum!$D:$F,2,FALSE))</f>
        <v>46478</v>
      </c>
      <c r="G119" s="56">
        <f>IF(VLOOKUP(B119,Datum!D:G,4,FALSE)&lt;&gt;$A$7,VLOOKUP(B119,Datum!$D:$F,3,FALSE),IF(YEAR('VAA PW'!$H$1)=YEAR('VAA PW'!$G$13),'VAA PW'!$G$13-1,VLOOKUP(B119,Datum!$D:$F,3,FALSE)))</f>
        <v>46507</v>
      </c>
      <c r="H119" s="55">
        <f>IF(AND(E119=1,E118=0),Maanden!G119-'VAA PW'!$XEX$12+1,G119-F119+1)</f>
        <v>30</v>
      </c>
      <c r="I119" s="55">
        <f t="shared" si="5"/>
        <v>0</v>
      </c>
      <c r="J119" s="55">
        <f t="shared" si="6"/>
        <v>365</v>
      </c>
      <c r="L119" s="56">
        <f>VLOOKUP(B119,Datum!$D:$F,2,FALSE)</f>
        <v>46478</v>
      </c>
      <c r="M119" s="56">
        <f>VLOOKUP(B119,Datum!$D:$F,3,FALSE)</f>
        <v>46507</v>
      </c>
      <c r="N119" s="55">
        <f t="shared" si="7"/>
        <v>30</v>
      </c>
    </row>
    <row r="120" spans="2:14" x14ac:dyDescent="0.25">
      <c r="B120" s="53">
        <v>119</v>
      </c>
      <c r="C120" s="54">
        <v>0.7</v>
      </c>
      <c r="D120" s="55">
        <f t="shared" si="4"/>
        <v>0</v>
      </c>
      <c r="E120" s="55">
        <f>IF('VAA PW'!$G$13&lt;&gt;"",IF(VLOOKUP(B120,Datum!D:G,2,FALSE)&gt;'VAA PW'!$G$13,0,IF(G120&gt;'VAA PW'!$G$12,1,0)),IF(G120&gt;='VAA PW'!$G$12,1,0))</f>
        <v>1</v>
      </c>
      <c r="F120" s="56">
        <f>IF(AND(E120=1,E119=0),'VAA PW'!$XEX$12,VLOOKUP(B120,Datum!$D:$F,2,FALSE))</f>
        <v>46508</v>
      </c>
      <c r="G120" s="56">
        <f>IF(VLOOKUP(B120,Datum!D:G,4,FALSE)&lt;&gt;$A$7,VLOOKUP(B120,Datum!$D:$F,3,FALSE),IF(YEAR('VAA PW'!$H$1)=YEAR('VAA PW'!$G$13),'VAA PW'!$G$13-1,VLOOKUP(B120,Datum!$D:$F,3,FALSE)))</f>
        <v>46538</v>
      </c>
      <c r="H120" s="55">
        <f>IF(AND(E120=1,E119=0),Maanden!G120-'VAA PW'!$XEX$12+1,G120-F120+1)</f>
        <v>31</v>
      </c>
      <c r="I120" s="55">
        <f t="shared" si="5"/>
        <v>0</v>
      </c>
      <c r="J120" s="55">
        <f t="shared" si="6"/>
        <v>365</v>
      </c>
      <c r="L120" s="56">
        <f>VLOOKUP(B120,Datum!$D:$F,2,FALSE)</f>
        <v>46508</v>
      </c>
      <c r="M120" s="56">
        <f>VLOOKUP(B120,Datum!$D:$F,3,FALSE)</f>
        <v>46538</v>
      </c>
      <c r="N120" s="55">
        <f t="shared" si="7"/>
        <v>31</v>
      </c>
    </row>
    <row r="121" spans="2:14" x14ac:dyDescent="0.25">
      <c r="B121" s="53">
        <v>120</v>
      </c>
      <c r="C121" s="54">
        <v>0.7</v>
      </c>
      <c r="D121" s="55">
        <f t="shared" si="4"/>
        <v>0</v>
      </c>
      <c r="E121" s="55">
        <f>IF('VAA PW'!$G$13&lt;&gt;"",IF(VLOOKUP(B121,Datum!D:G,2,FALSE)&gt;'VAA PW'!$G$13,0,IF(G121&gt;'VAA PW'!$G$12,1,0)),IF(G121&gt;='VAA PW'!$G$12,1,0))</f>
        <v>1</v>
      </c>
      <c r="F121" s="56">
        <f>IF(AND(E121=1,E120=0),'VAA PW'!$XEX$12,VLOOKUP(B121,Datum!$D:$F,2,FALSE))</f>
        <v>46539</v>
      </c>
      <c r="G121" s="56">
        <f>IF(VLOOKUP(B121,Datum!D:G,4,FALSE)&lt;&gt;$A$7,VLOOKUP(B121,Datum!$D:$F,3,FALSE),IF(YEAR('VAA PW'!$H$1)=YEAR('VAA PW'!$G$13),'VAA PW'!$G$13-1,VLOOKUP(B121,Datum!$D:$F,3,FALSE)))</f>
        <v>46568</v>
      </c>
      <c r="H121" s="55">
        <f>IF(AND(E121=1,E120=0),Maanden!G121-'VAA PW'!$XEX$12+1,G121-F121+1)</f>
        <v>30</v>
      </c>
      <c r="I121" s="55">
        <f t="shared" si="5"/>
        <v>0</v>
      </c>
      <c r="J121" s="55">
        <f t="shared" si="6"/>
        <v>365</v>
      </c>
      <c r="L121" s="56">
        <f>VLOOKUP(B121,Datum!$D:$F,2,FALSE)</f>
        <v>46539</v>
      </c>
      <c r="M121" s="56">
        <f>VLOOKUP(B121,Datum!$D:$F,3,FALSE)</f>
        <v>46568</v>
      </c>
      <c r="N121" s="55">
        <f t="shared" si="7"/>
        <v>30</v>
      </c>
    </row>
    <row r="122" spans="2:14" x14ac:dyDescent="0.25">
      <c r="B122" s="53">
        <v>121</v>
      </c>
      <c r="C122" s="54">
        <v>0.7</v>
      </c>
      <c r="D122" s="55">
        <f t="shared" si="4"/>
        <v>0</v>
      </c>
      <c r="E122" s="55">
        <f>IF('VAA PW'!$G$13&lt;&gt;"",IF(VLOOKUP(B122,Datum!D:G,2,FALSE)&gt;'VAA PW'!$G$13,0,IF(G122&gt;'VAA PW'!$G$12,1,0)),IF(G122&gt;='VAA PW'!$G$12,1,0))</f>
        <v>1</v>
      </c>
      <c r="F122" s="56">
        <f>IF(AND(E122=1,E121=0),'VAA PW'!$XEX$12,VLOOKUP(B122,Datum!$D:$F,2,FALSE))</f>
        <v>46569</v>
      </c>
      <c r="G122" s="56">
        <f>IF(VLOOKUP(B122,Datum!D:G,4,FALSE)&lt;&gt;$A$7,VLOOKUP(B122,Datum!$D:$F,3,FALSE),IF(YEAR('VAA PW'!$H$1)=YEAR('VAA PW'!$G$13),'VAA PW'!$G$13-1,VLOOKUP(B122,Datum!$D:$F,3,FALSE)))</f>
        <v>46599</v>
      </c>
      <c r="H122" s="55">
        <f>IF(AND(E122=1,E121=0),Maanden!G122-'VAA PW'!$XEX$12+1,G122-F122+1)</f>
        <v>31</v>
      </c>
      <c r="I122" s="55">
        <f t="shared" si="5"/>
        <v>0</v>
      </c>
      <c r="J122" s="55">
        <f t="shared" si="6"/>
        <v>365</v>
      </c>
      <c r="L122" s="56">
        <f>VLOOKUP(B122,Datum!$D:$F,2,FALSE)</f>
        <v>46569</v>
      </c>
      <c r="M122" s="56">
        <f>VLOOKUP(B122,Datum!$D:$F,3,FALSE)</f>
        <v>46599</v>
      </c>
      <c r="N122" s="55">
        <f t="shared" si="7"/>
        <v>31</v>
      </c>
    </row>
    <row r="123" spans="2:14" x14ac:dyDescent="0.25">
      <c r="B123" s="53">
        <v>122</v>
      </c>
      <c r="C123" s="54">
        <v>0.7</v>
      </c>
      <c r="D123" s="55">
        <f t="shared" si="4"/>
        <v>0</v>
      </c>
      <c r="E123" s="55">
        <f>IF('VAA PW'!$G$13&lt;&gt;"",IF(VLOOKUP(B123,Datum!D:G,2,FALSE)&gt;'VAA PW'!$G$13,0,IF(G123&gt;'VAA PW'!$G$12,1,0)),IF(G123&gt;='VAA PW'!$G$12,1,0))</f>
        <v>1</v>
      </c>
      <c r="F123" s="56">
        <f>IF(AND(E123=1,E122=0),'VAA PW'!$XEX$12,VLOOKUP(B123,Datum!$D:$F,2,FALSE))</f>
        <v>46600</v>
      </c>
      <c r="G123" s="56">
        <f>IF(VLOOKUP(B123,Datum!D:G,4,FALSE)&lt;&gt;$A$7,VLOOKUP(B123,Datum!$D:$F,3,FALSE),IF(YEAR('VAA PW'!$H$1)=YEAR('VAA PW'!$G$13),'VAA PW'!$G$13-1,VLOOKUP(B123,Datum!$D:$F,3,FALSE)))</f>
        <v>46630</v>
      </c>
      <c r="H123" s="55">
        <f>IF(AND(E123=1,E122=0),Maanden!G123-'VAA PW'!$XEX$12+1,G123-F123+1)</f>
        <v>31</v>
      </c>
      <c r="I123" s="55">
        <f t="shared" si="5"/>
        <v>0</v>
      </c>
      <c r="J123" s="55">
        <f t="shared" si="6"/>
        <v>365</v>
      </c>
      <c r="L123" s="56">
        <f>VLOOKUP(B123,Datum!$D:$F,2,FALSE)</f>
        <v>46600</v>
      </c>
      <c r="M123" s="56">
        <f>VLOOKUP(B123,Datum!$D:$F,3,FALSE)</f>
        <v>46630</v>
      </c>
      <c r="N123" s="55">
        <f t="shared" si="7"/>
        <v>31</v>
      </c>
    </row>
    <row r="124" spans="2:14" x14ac:dyDescent="0.25">
      <c r="B124" s="53">
        <v>123</v>
      </c>
      <c r="C124" s="54">
        <v>0.7</v>
      </c>
      <c r="D124" s="55">
        <f t="shared" si="4"/>
        <v>0</v>
      </c>
      <c r="E124" s="55">
        <f>IF('VAA PW'!$G$13&lt;&gt;"",IF(VLOOKUP(B124,Datum!D:G,2,FALSE)&gt;'VAA PW'!$G$13,0,IF(G124&gt;'VAA PW'!$G$12,1,0)),IF(G124&gt;='VAA PW'!$G$12,1,0))</f>
        <v>1</v>
      </c>
      <c r="F124" s="56">
        <f>IF(AND(E124=1,E123=0),'VAA PW'!$XEX$12,VLOOKUP(B124,Datum!$D:$F,2,FALSE))</f>
        <v>46631</v>
      </c>
      <c r="G124" s="56">
        <f>IF(VLOOKUP(B124,Datum!D:G,4,FALSE)&lt;&gt;$A$7,VLOOKUP(B124,Datum!$D:$F,3,FALSE),IF(YEAR('VAA PW'!$H$1)=YEAR('VAA PW'!$G$13),'VAA PW'!$G$13-1,VLOOKUP(B124,Datum!$D:$F,3,FALSE)))</f>
        <v>46660</v>
      </c>
      <c r="H124" s="55">
        <f>IF(AND(E124=1,E123=0),Maanden!G124-'VAA PW'!$XEX$12+1,G124-F124+1)</f>
        <v>30</v>
      </c>
      <c r="I124" s="55">
        <f t="shared" si="5"/>
        <v>0</v>
      </c>
      <c r="J124" s="55">
        <f t="shared" si="6"/>
        <v>365</v>
      </c>
      <c r="L124" s="56">
        <f>VLOOKUP(B124,Datum!$D:$F,2,FALSE)</f>
        <v>46631</v>
      </c>
      <c r="M124" s="56">
        <f>VLOOKUP(B124,Datum!$D:$F,3,FALSE)</f>
        <v>46660</v>
      </c>
      <c r="N124" s="55">
        <f t="shared" si="7"/>
        <v>30</v>
      </c>
    </row>
    <row r="125" spans="2:14" x14ac:dyDescent="0.25">
      <c r="B125" s="53">
        <v>124</v>
      </c>
      <c r="C125" s="54">
        <v>0.7</v>
      </c>
      <c r="D125" s="55">
        <f t="shared" si="4"/>
        <v>0</v>
      </c>
      <c r="E125" s="55">
        <f>IF('VAA PW'!$G$13&lt;&gt;"",IF(VLOOKUP(B125,Datum!D:G,2,FALSE)&gt;'VAA PW'!$G$13,0,IF(G125&gt;'VAA PW'!$G$12,1,0)),IF(G125&gt;='VAA PW'!$G$12,1,0))</f>
        <v>1</v>
      </c>
      <c r="F125" s="56">
        <f>IF(AND(E125=1,E124=0),'VAA PW'!$XEX$12,VLOOKUP(B125,Datum!$D:$F,2,FALSE))</f>
        <v>46661</v>
      </c>
      <c r="G125" s="56">
        <f>IF(VLOOKUP(B125,Datum!D:G,4,FALSE)&lt;&gt;$A$7,VLOOKUP(B125,Datum!$D:$F,3,FALSE),IF(YEAR('VAA PW'!$H$1)=YEAR('VAA PW'!$G$13),'VAA PW'!$G$13-1,VLOOKUP(B125,Datum!$D:$F,3,FALSE)))</f>
        <v>46691</v>
      </c>
      <c r="H125" s="55">
        <f>IF(AND(E125=1,E124=0),Maanden!G125-'VAA PW'!$XEX$12+1,G125-F125+1)</f>
        <v>31</v>
      </c>
      <c r="I125" s="55">
        <f t="shared" si="5"/>
        <v>0</v>
      </c>
      <c r="J125" s="55">
        <f t="shared" si="6"/>
        <v>365</v>
      </c>
      <c r="L125" s="56">
        <f>VLOOKUP(B125,Datum!$D:$F,2,FALSE)</f>
        <v>46661</v>
      </c>
      <c r="M125" s="56">
        <f>VLOOKUP(B125,Datum!$D:$F,3,FALSE)</f>
        <v>46691</v>
      </c>
      <c r="N125" s="55">
        <f t="shared" si="7"/>
        <v>31</v>
      </c>
    </row>
    <row r="126" spans="2:14" x14ac:dyDescent="0.25">
      <c r="B126" s="53">
        <v>125</v>
      </c>
      <c r="C126" s="54">
        <v>0.7</v>
      </c>
      <c r="D126" s="55">
        <f t="shared" si="4"/>
        <v>0</v>
      </c>
      <c r="E126" s="55">
        <f>IF('VAA PW'!$G$13&lt;&gt;"",IF(VLOOKUP(B126,Datum!D:G,2,FALSE)&gt;'VAA PW'!$G$13,0,IF(G126&gt;'VAA PW'!$G$12,1,0)),IF(G126&gt;='VAA PW'!$G$12,1,0))</f>
        <v>1</v>
      </c>
      <c r="F126" s="56">
        <f>IF(AND(E126=1,E125=0),'VAA PW'!$XEX$12,VLOOKUP(B126,Datum!$D:$F,2,FALSE))</f>
        <v>46692</v>
      </c>
      <c r="G126" s="56">
        <f>IF(VLOOKUP(B126,Datum!D:G,4,FALSE)&lt;&gt;$A$7,VLOOKUP(B126,Datum!$D:$F,3,FALSE),IF(YEAR('VAA PW'!$H$1)=YEAR('VAA PW'!$G$13),'VAA PW'!$G$13-1,VLOOKUP(B126,Datum!$D:$F,3,FALSE)))</f>
        <v>46721</v>
      </c>
      <c r="H126" s="55">
        <f>IF(AND(E126=1,E125=0),Maanden!G126-'VAA PW'!$XEX$12+1,G126-F126+1)</f>
        <v>30</v>
      </c>
      <c r="I126" s="55">
        <f t="shared" si="5"/>
        <v>0</v>
      </c>
      <c r="J126" s="55">
        <f t="shared" si="6"/>
        <v>365</v>
      </c>
      <c r="L126" s="56">
        <f>VLOOKUP(B126,Datum!$D:$F,2,FALSE)</f>
        <v>46692</v>
      </c>
      <c r="M126" s="56">
        <f>VLOOKUP(B126,Datum!$D:$F,3,FALSE)</f>
        <v>46721</v>
      </c>
      <c r="N126" s="55">
        <f t="shared" si="7"/>
        <v>30</v>
      </c>
    </row>
    <row r="127" spans="2:14" x14ac:dyDescent="0.25">
      <c r="B127" s="53">
        <v>126</v>
      </c>
      <c r="C127" s="54">
        <v>0.7</v>
      </c>
      <c r="D127" s="55">
        <f t="shared" si="4"/>
        <v>0</v>
      </c>
      <c r="E127" s="55">
        <f>IF('VAA PW'!$G$13&lt;&gt;"",IF(VLOOKUP(B127,Datum!D:G,2,FALSE)&gt;'VAA PW'!$G$13,0,IF(G127&gt;'VAA PW'!$G$12,1,0)),IF(G127&gt;='VAA PW'!$G$12,1,0))</f>
        <v>1</v>
      </c>
      <c r="F127" s="56">
        <f>IF(AND(E127=1,E126=0),'VAA PW'!$XEX$12,VLOOKUP(B127,Datum!$D:$F,2,FALSE))</f>
        <v>46722</v>
      </c>
      <c r="G127" s="56">
        <f>IF(VLOOKUP(B127,Datum!D:G,4,FALSE)&lt;&gt;$A$7,VLOOKUP(B127,Datum!$D:$F,3,FALSE),IF(YEAR('VAA PW'!$H$1)=YEAR('VAA PW'!$G$13),'VAA PW'!$G$13-1,VLOOKUP(B127,Datum!$D:$F,3,FALSE)))</f>
        <v>46752</v>
      </c>
      <c r="H127" s="55">
        <f>IF(AND(E127=1,E126=0),Maanden!G127-'VAA PW'!$XEX$12+1,G127-F127+1)</f>
        <v>31</v>
      </c>
      <c r="I127" s="55">
        <f t="shared" si="5"/>
        <v>0</v>
      </c>
      <c r="J127" s="55">
        <f t="shared" si="6"/>
        <v>365</v>
      </c>
      <c r="L127" s="56">
        <f>VLOOKUP(B127,Datum!$D:$F,2,FALSE)</f>
        <v>46722</v>
      </c>
      <c r="M127" s="56">
        <f>VLOOKUP(B127,Datum!$D:$F,3,FALSE)</f>
        <v>46752</v>
      </c>
      <c r="N127" s="55">
        <f t="shared" si="7"/>
        <v>31</v>
      </c>
    </row>
    <row r="128" spans="2:14" x14ac:dyDescent="0.25">
      <c r="B128" s="53">
        <v>127</v>
      </c>
      <c r="C128" s="54">
        <v>0.7</v>
      </c>
      <c r="D128" s="55">
        <f t="shared" si="4"/>
        <v>0</v>
      </c>
      <c r="E128" s="55">
        <f>IF('VAA PW'!$G$13&lt;&gt;"",IF(VLOOKUP(B128,Datum!D:G,2,FALSE)&gt;'VAA PW'!$G$13,0,IF(G128&gt;'VAA PW'!$G$12,1,0)),IF(G128&gt;='VAA PW'!$G$12,1,0))</f>
        <v>1</v>
      </c>
      <c r="F128" s="56">
        <f>IF(AND(E128=1,E127=0),'VAA PW'!$XEX$12,VLOOKUP(B128,Datum!$D:$F,2,FALSE))</f>
        <v>46753</v>
      </c>
      <c r="G128" s="56">
        <f>IF(VLOOKUP(B128,Datum!D:G,4,FALSE)&lt;&gt;$A$7,VLOOKUP(B128,Datum!$D:$F,3,FALSE),IF(YEAR('VAA PW'!$H$1)=YEAR('VAA PW'!$G$13),'VAA PW'!$G$13-1,VLOOKUP(B128,Datum!$D:$F,3,FALSE)))</f>
        <v>46783</v>
      </c>
      <c r="H128" s="55">
        <f>IF(AND(E128=1,E127=0),Maanden!G128-'VAA PW'!$XEX$12+1,G128-F128+1)</f>
        <v>31</v>
      </c>
      <c r="I128" s="55">
        <f t="shared" si="5"/>
        <v>0</v>
      </c>
      <c r="J128" s="55">
        <f t="shared" si="6"/>
        <v>366</v>
      </c>
      <c r="L128" s="56">
        <f>VLOOKUP(B128,Datum!$D:$F,2,FALSE)</f>
        <v>46753</v>
      </c>
      <c r="M128" s="56">
        <f>VLOOKUP(B128,Datum!$D:$F,3,FALSE)</f>
        <v>46783</v>
      </c>
      <c r="N128" s="55">
        <f t="shared" si="7"/>
        <v>31</v>
      </c>
    </row>
    <row r="129" spans="2:14" x14ac:dyDescent="0.25">
      <c r="B129" s="53">
        <v>128</v>
      </c>
      <c r="C129" s="54">
        <v>0.7</v>
      </c>
      <c r="D129" s="55">
        <f t="shared" si="4"/>
        <v>0</v>
      </c>
      <c r="E129" s="55">
        <f>IF('VAA PW'!$G$13&lt;&gt;"",IF(VLOOKUP(B129,Datum!D:G,2,FALSE)&gt;'VAA PW'!$G$13,0,IF(G129&gt;'VAA PW'!$G$12,1,0)),IF(G129&gt;='VAA PW'!$G$12,1,0))</f>
        <v>1</v>
      </c>
      <c r="F129" s="56">
        <f>IF(AND(E129=1,E128=0),'VAA PW'!$XEX$12,VLOOKUP(B129,Datum!$D:$F,2,FALSE))</f>
        <v>46784</v>
      </c>
      <c r="G129" s="56">
        <f>IF(VLOOKUP(B129,Datum!D:G,4,FALSE)&lt;&gt;$A$7,VLOOKUP(B129,Datum!$D:$F,3,FALSE),IF(YEAR('VAA PW'!$H$1)=YEAR('VAA PW'!$G$13),'VAA PW'!$G$13-1,VLOOKUP(B129,Datum!$D:$F,3,FALSE)))</f>
        <v>46812</v>
      </c>
      <c r="H129" s="55">
        <f>IF(AND(E129=1,E128=0),Maanden!G129-'VAA PW'!$XEX$12+1,G129-F129+1)</f>
        <v>29</v>
      </c>
      <c r="I129" s="55">
        <f t="shared" si="5"/>
        <v>0</v>
      </c>
      <c r="J129" s="55">
        <f t="shared" si="6"/>
        <v>366</v>
      </c>
      <c r="L129" s="56">
        <f>VLOOKUP(B129,Datum!$D:$F,2,FALSE)</f>
        <v>46784</v>
      </c>
      <c r="M129" s="56">
        <f>VLOOKUP(B129,Datum!$D:$F,3,FALSE)</f>
        <v>46812</v>
      </c>
      <c r="N129" s="55">
        <f t="shared" si="7"/>
        <v>29</v>
      </c>
    </row>
    <row r="130" spans="2:14" x14ac:dyDescent="0.25">
      <c r="B130" s="53">
        <v>129</v>
      </c>
      <c r="C130" s="54">
        <v>0.7</v>
      </c>
      <c r="D130" s="55">
        <f t="shared" ref="D130:D193" si="8">IF(AND(($A$3-11)&lt;=B130,B130&lt;=$A$3),1,0)</f>
        <v>0</v>
      </c>
      <c r="E130" s="55">
        <f>IF('VAA PW'!$G$13&lt;&gt;"",IF(VLOOKUP(B130,Datum!D:G,2,FALSE)&gt;'VAA PW'!$G$13,0,IF(G130&gt;'VAA PW'!$G$12,1,0)),IF(G130&gt;='VAA PW'!$G$12,1,0))</f>
        <v>1</v>
      </c>
      <c r="F130" s="56">
        <f>IF(AND(E130=1,E129=0),'VAA PW'!$XEX$12,VLOOKUP(B130,Datum!$D:$F,2,FALSE))</f>
        <v>46813</v>
      </c>
      <c r="G130" s="56">
        <f>IF(VLOOKUP(B130,Datum!D:G,4,FALSE)&lt;&gt;$A$7,VLOOKUP(B130,Datum!$D:$F,3,FALSE),IF(YEAR('VAA PW'!$H$1)=YEAR('VAA PW'!$G$13),'VAA PW'!$G$13-1,VLOOKUP(B130,Datum!$D:$F,3,FALSE)))</f>
        <v>46843</v>
      </c>
      <c r="H130" s="55">
        <f>IF(AND(E130=1,E129=0),Maanden!G130-'VAA PW'!$XEX$12+1,G130-F130+1)</f>
        <v>31</v>
      </c>
      <c r="I130" s="55">
        <f t="shared" si="5"/>
        <v>0</v>
      </c>
      <c r="J130" s="55">
        <f t="shared" si="6"/>
        <v>366</v>
      </c>
      <c r="L130" s="56">
        <f>VLOOKUP(B130,Datum!$D:$F,2,FALSE)</f>
        <v>46813</v>
      </c>
      <c r="M130" s="56">
        <f>VLOOKUP(B130,Datum!$D:$F,3,FALSE)</f>
        <v>46843</v>
      </c>
      <c r="N130" s="55">
        <f t="shared" si="7"/>
        <v>31</v>
      </c>
    </row>
    <row r="131" spans="2:14" x14ac:dyDescent="0.25">
      <c r="B131" s="53">
        <v>130</v>
      </c>
      <c r="C131" s="54">
        <v>0.7</v>
      </c>
      <c r="D131" s="55">
        <f t="shared" si="8"/>
        <v>0</v>
      </c>
      <c r="E131" s="55">
        <f>IF('VAA PW'!$G$13&lt;&gt;"",IF(VLOOKUP(B131,Datum!D:G,2,FALSE)&gt;'VAA PW'!$G$13,0,IF(G131&gt;'VAA PW'!$G$12,1,0)),IF(G131&gt;='VAA PW'!$G$12,1,0))</f>
        <v>1</v>
      </c>
      <c r="F131" s="56">
        <f>IF(AND(E131=1,E130=0),'VAA PW'!$XEX$12,VLOOKUP(B131,Datum!$D:$F,2,FALSE))</f>
        <v>46844</v>
      </c>
      <c r="G131" s="56">
        <f>IF(VLOOKUP(B131,Datum!D:G,4,FALSE)&lt;&gt;$A$7,VLOOKUP(B131,Datum!$D:$F,3,FALSE),IF(YEAR('VAA PW'!$H$1)=YEAR('VAA PW'!$G$13),'VAA PW'!$G$13-1,VLOOKUP(B131,Datum!$D:$F,3,FALSE)))</f>
        <v>46873</v>
      </c>
      <c r="H131" s="55">
        <f>IF(AND(E131=1,E130=0),Maanden!G131-'VAA PW'!$XEX$12+1,G131-F131+1)</f>
        <v>30</v>
      </c>
      <c r="I131" s="55">
        <f t="shared" ref="I131:I194" si="9">D131*E131*H131</f>
        <v>0</v>
      </c>
      <c r="J131" s="55">
        <f t="shared" ref="J131:J194" si="10">IF(MOD(YEAR(G131),4)=0,366,365)</f>
        <v>366</v>
      </c>
      <c r="L131" s="56">
        <f>VLOOKUP(B131,Datum!$D:$F,2,FALSE)</f>
        <v>46844</v>
      </c>
      <c r="M131" s="56">
        <f>VLOOKUP(B131,Datum!$D:$F,3,FALSE)</f>
        <v>46873</v>
      </c>
      <c r="N131" s="55">
        <f t="shared" ref="N131:N194" si="11">M131-L131+1</f>
        <v>30</v>
      </c>
    </row>
    <row r="132" spans="2:14" x14ac:dyDescent="0.25">
      <c r="B132" s="53">
        <v>131</v>
      </c>
      <c r="C132" s="54">
        <v>0.7</v>
      </c>
      <c r="D132" s="55">
        <f t="shared" si="8"/>
        <v>0</v>
      </c>
      <c r="E132" s="55">
        <f>IF('VAA PW'!$G$13&lt;&gt;"",IF(VLOOKUP(B132,Datum!D:G,2,FALSE)&gt;'VAA PW'!$G$13,0,IF(G132&gt;'VAA PW'!$G$12,1,0)),IF(G132&gt;='VAA PW'!$G$12,1,0))</f>
        <v>1</v>
      </c>
      <c r="F132" s="56">
        <f>IF(AND(E132=1,E131=0),'VAA PW'!$XEX$12,VLOOKUP(B132,Datum!$D:$F,2,FALSE))</f>
        <v>46874</v>
      </c>
      <c r="G132" s="56">
        <f>IF(VLOOKUP(B132,Datum!D:G,4,FALSE)&lt;&gt;$A$7,VLOOKUP(B132,Datum!$D:$F,3,FALSE),IF(YEAR('VAA PW'!$H$1)=YEAR('VAA PW'!$G$13),'VAA PW'!$G$13-1,VLOOKUP(B132,Datum!$D:$F,3,FALSE)))</f>
        <v>46904</v>
      </c>
      <c r="H132" s="55">
        <f>IF(AND(E132=1,E131=0),Maanden!G132-'VAA PW'!$XEX$12+1,G132-F132+1)</f>
        <v>31</v>
      </c>
      <c r="I132" s="55">
        <f t="shared" si="9"/>
        <v>0</v>
      </c>
      <c r="J132" s="55">
        <f t="shared" si="10"/>
        <v>366</v>
      </c>
      <c r="L132" s="56">
        <f>VLOOKUP(B132,Datum!$D:$F,2,FALSE)</f>
        <v>46874</v>
      </c>
      <c r="M132" s="56">
        <f>VLOOKUP(B132,Datum!$D:$F,3,FALSE)</f>
        <v>46904</v>
      </c>
      <c r="N132" s="55">
        <f t="shared" si="11"/>
        <v>31</v>
      </c>
    </row>
    <row r="133" spans="2:14" x14ac:dyDescent="0.25">
      <c r="B133" s="53">
        <v>132</v>
      </c>
      <c r="C133" s="54">
        <v>0.7</v>
      </c>
      <c r="D133" s="55">
        <f t="shared" si="8"/>
        <v>0</v>
      </c>
      <c r="E133" s="55">
        <f>IF('VAA PW'!$G$13&lt;&gt;"",IF(VLOOKUP(B133,Datum!D:G,2,FALSE)&gt;'VAA PW'!$G$13,0,IF(G133&gt;'VAA PW'!$G$12,1,0)),IF(G133&gt;='VAA PW'!$G$12,1,0))</f>
        <v>1</v>
      </c>
      <c r="F133" s="56">
        <f>IF(AND(E133=1,E132=0),'VAA PW'!$XEX$12,VLOOKUP(B133,Datum!$D:$F,2,FALSE))</f>
        <v>46905</v>
      </c>
      <c r="G133" s="56">
        <f>IF(VLOOKUP(B133,Datum!D:G,4,FALSE)&lt;&gt;$A$7,VLOOKUP(B133,Datum!$D:$F,3,FALSE),IF(YEAR('VAA PW'!$H$1)=YEAR('VAA PW'!$G$13),'VAA PW'!$G$13-1,VLOOKUP(B133,Datum!$D:$F,3,FALSE)))</f>
        <v>46934</v>
      </c>
      <c r="H133" s="55">
        <f>IF(AND(E133=1,E132=0),Maanden!G133-'VAA PW'!$XEX$12+1,G133-F133+1)</f>
        <v>30</v>
      </c>
      <c r="I133" s="55">
        <f t="shared" si="9"/>
        <v>0</v>
      </c>
      <c r="J133" s="55">
        <f t="shared" si="10"/>
        <v>366</v>
      </c>
      <c r="L133" s="56">
        <f>VLOOKUP(B133,Datum!$D:$F,2,FALSE)</f>
        <v>46905</v>
      </c>
      <c r="M133" s="56">
        <f>VLOOKUP(B133,Datum!$D:$F,3,FALSE)</f>
        <v>46934</v>
      </c>
      <c r="N133" s="55">
        <f t="shared" si="11"/>
        <v>30</v>
      </c>
    </row>
    <row r="134" spans="2:14" x14ac:dyDescent="0.25">
      <c r="B134" s="53">
        <v>133</v>
      </c>
      <c r="C134" s="54">
        <v>0.7</v>
      </c>
      <c r="D134" s="55">
        <f t="shared" si="8"/>
        <v>0</v>
      </c>
      <c r="E134" s="55">
        <f>IF('VAA PW'!$G$13&lt;&gt;"",IF(VLOOKUP(B134,Datum!D:G,2,FALSE)&gt;'VAA PW'!$G$13,0,IF(G134&gt;'VAA PW'!$G$12,1,0)),IF(G134&gt;='VAA PW'!$G$12,1,0))</f>
        <v>1</v>
      </c>
      <c r="F134" s="56">
        <f>IF(AND(E134=1,E133=0),'VAA PW'!$XEX$12,VLOOKUP(B134,Datum!$D:$F,2,FALSE))</f>
        <v>46935</v>
      </c>
      <c r="G134" s="56">
        <f>IF(VLOOKUP(B134,Datum!D:G,4,FALSE)&lt;&gt;$A$7,VLOOKUP(B134,Datum!$D:$F,3,FALSE),IF(YEAR('VAA PW'!$H$1)=YEAR('VAA PW'!$G$13),'VAA PW'!$G$13-1,VLOOKUP(B134,Datum!$D:$F,3,FALSE)))</f>
        <v>46965</v>
      </c>
      <c r="H134" s="55">
        <f>IF(AND(E134=1,E133=0),Maanden!G134-'VAA PW'!$XEX$12+1,G134-F134+1)</f>
        <v>31</v>
      </c>
      <c r="I134" s="55">
        <f t="shared" si="9"/>
        <v>0</v>
      </c>
      <c r="J134" s="55">
        <f t="shared" si="10"/>
        <v>366</v>
      </c>
      <c r="L134" s="56">
        <f>VLOOKUP(B134,Datum!$D:$F,2,FALSE)</f>
        <v>46935</v>
      </c>
      <c r="M134" s="56">
        <f>VLOOKUP(B134,Datum!$D:$F,3,FALSE)</f>
        <v>46965</v>
      </c>
      <c r="N134" s="55">
        <f t="shared" si="11"/>
        <v>31</v>
      </c>
    </row>
    <row r="135" spans="2:14" x14ac:dyDescent="0.25">
      <c r="B135" s="53">
        <v>134</v>
      </c>
      <c r="C135" s="54">
        <v>0.7</v>
      </c>
      <c r="D135" s="55">
        <f t="shared" si="8"/>
        <v>0</v>
      </c>
      <c r="E135" s="55">
        <f>IF('VAA PW'!$G$13&lt;&gt;"",IF(VLOOKUP(B135,Datum!D:G,2,FALSE)&gt;'VAA PW'!$G$13,0,IF(G135&gt;'VAA PW'!$G$12,1,0)),IF(G135&gt;='VAA PW'!$G$12,1,0))</f>
        <v>1</v>
      </c>
      <c r="F135" s="56">
        <f>IF(AND(E135=1,E134=0),'VAA PW'!$XEX$12,VLOOKUP(B135,Datum!$D:$F,2,FALSE))</f>
        <v>46966</v>
      </c>
      <c r="G135" s="56">
        <f>IF(VLOOKUP(B135,Datum!D:G,4,FALSE)&lt;&gt;$A$7,VLOOKUP(B135,Datum!$D:$F,3,FALSE),IF(YEAR('VAA PW'!$H$1)=YEAR('VAA PW'!$G$13),'VAA PW'!$G$13-1,VLOOKUP(B135,Datum!$D:$F,3,FALSE)))</f>
        <v>46996</v>
      </c>
      <c r="H135" s="55">
        <f>IF(AND(E135=1,E134=0),Maanden!G135-'VAA PW'!$XEX$12+1,G135-F135+1)</f>
        <v>31</v>
      </c>
      <c r="I135" s="55">
        <f t="shared" si="9"/>
        <v>0</v>
      </c>
      <c r="J135" s="55">
        <f t="shared" si="10"/>
        <v>366</v>
      </c>
      <c r="L135" s="56">
        <f>VLOOKUP(B135,Datum!$D:$F,2,FALSE)</f>
        <v>46966</v>
      </c>
      <c r="M135" s="56">
        <f>VLOOKUP(B135,Datum!$D:$F,3,FALSE)</f>
        <v>46996</v>
      </c>
      <c r="N135" s="55">
        <f t="shared" si="11"/>
        <v>31</v>
      </c>
    </row>
    <row r="136" spans="2:14" x14ac:dyDescent="0.25">
      <c r="B136" s="53">
        <v>135</v>
      </c>
      <c r="C136" s="54">
        <v>0.7</v>
      </c>
      <c r="D136" s="55">
        <f t="shared" si="8"/>
        <v>0</v>
      </c>
      <c r="E136" s="55">
        <f>IF('VAA PW'!$G$13&lt;&gt;"",IF(VLOOKUP(B136,Datum!D:G,2,FALSE)&gt;'VAA PW'!$G$13,0,IF(G136&gt;'VAA PW'!$G$12,1,0)),IF(G136&gt;='VAA PW'!$G$12,1,0))</f>
        <v>1</v>
      </c>
      <c r="F136" s="56">
        <f>IF(AND(E136=1,E135=0),'VAA PW'!$XEX$12,VLOOKUP(B136,Datum!$D:$F,2,FALSE))</f>
        <v>46997</v>
      </c>
      <c r="G136" s="56">
        <f>IF(VLOOKUP(B136,Datum!D:G,4,FALSE)&lt;&gt;$A$7,VLOOKUP(B136,Datum!$D:$F,3,FALSE),IF(YEAR('VAA PW'!$H$1)=YEAR('VAA PW'!$G$13),'VAA PW'!$G$13-1,VLOOKUP(B136,Datum!$D:$F,3,FALSE)))</f>
        <v>47026</v>
      </c>
      <c r="H136" s="55">
        <f>IF(AND(E136=1,E135=0),Maanden!G136-'VAA PW'!$XEX$12+1,G136-F136+1)</f>
        <v>30</v>
      </c>
      <c r="I136" s="55">
        <f t="shared" si="9"/>
        <v>0</v>
      </c>
      <c r="J136" s="55">
        <f t="shared" si="10"/>
        <v>366</v>
      </c>
      <c r="L136" s="56">
        <f>VLOOKUP(B136,Datum!$D:$F,2,FALSE)</f>
        <v>46997</v>
      </c>
      <c r="M136" s="56">
        <f>VLOOKUP(B136,Datum!$D:$F,3,FALSE)</f>
        <v>47026</v>
      </c>
      <c r="N136" s="55">
        <f t="shared" si="11"/>
        <v>30</v>
      </c>
    </row>
    <row r="137" spans="2:14" x14ac:dyDescent="0.25">
      <c r="B137" s="53">
        <v>136</v>
      </c>
      <c r="C137" s="54">
        <v>0.7</v>
      </c>
      <c r="D137" s="55">
        <f t="shared" si="8"/>
        <v>0</v>
      </c>
      <c r="E137" s="55">
        <f>IF('VAA PW'!$G$13&lt;&gt;"",IF(VLOOKUP(B137,Datum!D:G,2,FALSE)&gt;'VAA PW'!$G$13,0,IF(G137&gt;'VAA PW'!$G$12,1,0)),IF(G137&gt;='VAA PW'!$G$12,1,0))</f>
        <v>1</v>
      </c>
      <c r="F137" s="56">
        <f>IF(AND(E137=1,E136=0),'VAA PW'!$XEX$12,VLOOKUP(B137,Datum!$D:$F,2,FALSE))</f>
        <v>47027</v>
      </c>
      <c r="G137" s="56">
        <f>IF(VLOOKUP(B137,Datum!D:G,4,FALSE)&lt;&gt;$A$7,VLOOKUP(B137,Datum!$D:$F,3,FALSE),IF(YEAR('VAA PW'!$H$1)=YEAR('VAA PW'!$G$13),'VAA PW'!$G$13-1,VLOOKUP(B137,Datum!$D:$F,3,FALSE)))</f>
        <v>47057</v>
      </c>
      <c r="H137" s="55">
        <f>IF(AND(E137=1,E136=0),Maanden!G137-'VAA PW'!$XEX$12+1,G137-F137+1)</f>
        <v>31</v>
      </c>
      <c r="I137" s="55">
        <f t="shared" si="9"/>
        <v>0</v>
      </c>
      <c r="J137" s="55">
        <f t="shared" si="10"/>
        <v>366</v>
      </c>
      <c r="L137" s="56">
        <f>VLOOKUP(B137,Datum!$D:$F,2,FALSE)</f>
        <v>47027</v>
      </c>
      <c r="M137" s="56">
        <f>VLOOKUP(B137,Datum!$D:$F,3,FALSE)</f>
        <v>47057</v>
      </c>
      <c r="N137" s="55">
        <f t="shared" si="11"/>
        <v>31</v>
      </c>
    </row>
    <row r="138" spans="2:14" x14ac:dyDescent="0.25">
      <c r="B138" s="53">
        <v>137</v>
      </c>
      <c r="C138" s="54">
        <v>0.7</v>
      </c>
      <c r="D138" s="55">
        <f t="shared" si="8"/>
        <v>0</v>
      </c>
      <c r="E138" s="55">
        <f>IF('VAA PW'!$G$13&lt;&gt;"",IF(VLOOKUP(B138,Datum!D:G,2,FALSE)&gt;'VAA PW'!$G$13,0,IF(G138&gt;'VAA PW'!$G$12,1,0)),IF(G138&gt;='VAA PW'!$G$12,1,0))</f>
        <v>1</v>
      </c>
      <c r="F138" s="56">
        <f>IF(AND(E138=1,E137=0),'VAA PW'!$XEX$12,VLOOKUP(B138,Datum!$D:$F,2,FALSE))</f>
        <v>47058</v>
      </c>
      <c r="G138" s="56">
        <f>IF(VLOOKUP(B138,Datum!D:G,4,FALSE)&lt;&gt;$A$7,VLOOKUP(B138,Datum!$D:$F,3,FALSE),IF(YEAR('VAA PW'!$H$1)=YEAR('VAA PW'!$G$13),'VAA PW'!$G$13-1,VLOOKUP(B138,Datum!$D:$F,3,FALSE)))</f>
        <v>47087</v>
      </c>
      <c r="H138" s="55">
        <f>IF(AND(E138=1,E137=0),Maanden!G138-'VAA PW'!$XEX$12+1,G138-F138+1)</f>
        <v>30</v>
      </c>
      <c r="I138" s="55">
        <f t="shared" si="9"/>
        <v>0</v>
      </c>
      <c r="J138" s="55">
        <f t="shared" si="10"/>
        <v>366</v>
      </c>
      <c r="L138" s="56">
        <f>VLOOKUP(B138,Datum!$D:$F,2,FALSE)</f>
        <v>47058</v>
      </c>
      <c r="M138" s="56">
        <f>VLOOKUP(B138,Datum!$D:$F,3,FALSE)</f>
        <v>47087</v>
      </c>
      <c r="N138" s="55">
        <f t="shared" si="11"/>
        <v>30</v>
      </c>
    </row>
    <row r="139" spans="2:14" x14ac:dyDescent="0.25">
      <c r="B139" s="53">
        <v>138</v>
      </c>
      <c r="C139" s="54">
        <v>0.7</v>
      </c>
      <c r="D139" s="55">
        <f t="shared" si="8"/>
        <v>0</v>
      </c>
      <c r="E139" s="55">
        <f>IF('VAA PW'!$G$13&lt;&gt;"",IF(VLOOKUP(B139,Datum!D:G,2,FALSE)&gt;'VAA PW'!$G$13,0,IF(G139&gt;'VAA PW'!$G$12,1,0)),IF(G139&gt;='VAA PW'!$G$12,1,0))</f>
        <v>1</v>
      </c>
      <c r="F139" s="56">
        <f>IF(AND(E139=1,E138=0),'VAA PW'!$XEX$12,VLOOKUP(B139,Datum!$D:$F,2,FALSE))</f>
        <v>47088</v>
      </c>
      <c r="G139" s="56">
        <f>IF(VLOOKUP(B139,Datum!D:G,4,FALSE)&lt;&gt;$A$7,VLOOKUP(B139,Datum!$D:$F,3,FALSE),IF(YEAR('VAA PW'!$H$1)=YEAR('VAA PW'!$G$13),'VAA PW'!$G$13-1,VLOOKUP(B139,Datum!$D:$F,3,FALSE)))</f>
        <v>47118</v>
      </c>
      <c r="H139" s="55">
        <f>IF(AND(E139=1,E138=0),Maanden!G139-'VAA PW'!$XEX$12+1,G139-F139+1)</f>
        <v>31</v>
      </c>
      <c r="I139" s="55">
        <f t="shared" si="9"/>
        <v>0</v>
      </c>
      <c r="J139" s="55">
        <f t="shared" si="10"/>
        <v>366</v>
      </c>
      <c r="L139" s="56">
        <f>VLOOKUP(B139,Datum!$D:$F,2,FALSE)</f>
        <v>47088</v>
      </c>
      <c r="M139" s="56">
        <f>VLOOKUP(B139,Datum!$D:$F,3,FALSE)</f>
        <v>47118</v>
      </c>
      <c r="N139" s="55">
        <f t="shared" si="11"/>
        <v>31</v>
      </c>
    </row>
    <row r="140" spans="2:14" x14ac:dyDescent="0.25">
      <c r="B140" s="53">
        <v>139</v>
      </c>
      <c r="C140" s="54">
        <v>0.7</v>
      </c>
      <c r="D140" s="55">
        <f t="shared" si="8"/>
        <v>0</v>
      </c>
      <c r="E140" s="55">
        <f>IF('VAA PW'!$G$13&lt;&gt;"",IF(VLOOKUP(B140,Datum!D:G,2,FALSE)&gt;'VAA PW'!$G$13,0,IF(G140&gt;'VAA PW'!$G$12,1,0)),IF(G140&gt;='VAA PW'!$G$12,1,0))</f>
        <v>1</v>
      </c>
      <c r="F140" s="56">
        <f>IF(AND(E140=1,E139=0),'VAA PW'!$XEX$12,VLOOKUP(B140,Datum!$D:$F,2,FALSE))</f>
        <v>47119</v>
      </c>
      <c r="G140" s="56">
        <f>IF(VLOOKUP(B140,Datum!D:G,4,FALSE)&lt;&gt;$A$7,VLOOKUP(B140,Datum!$D:$F,3,FALSE),IF(YEAR('VAA PW'!$H$1)=YEAR('VAA PW'!$G$13),'VAA PW'!$G$13-1,VLOOKUP(B140,Datum!$D:$F,3,FALSE)))</f>
        <v>47149</v>
      </c>
      <c r="H140" s="55">
        <f>IF(AND(E140=1,E139=0),Maanden!G140-'VAA PW'!$XEX$12+1,G140-F140+1)</f>
        <v>31</v>
      </c>
      <c r="I140" s="55">
        <f t="shared" si="9"/>
        <v>0</v>
      </c>
      <c r="J140" s="55">
        <f t="shared" si="10"/>
        <v>365</v>
      </c>
      <c r="L140" s="56">
        <f>VLOOKUP(B140,Datum!$D:$F,2,FALSE)</f>
        <v>47119</v>
      </c>
      <c r="M140" s="56">
        <f>VLOOKUP(B140,Datum!$D:$F,3,FALSE)</f>
        <v>47149</v>
      </c>
      <c r="N140" s="55">
        <f t="shared" si="11"/>
        <v>31</v>
      </c>
    </row>
    <row r="141" spans="2:14" x14ac:dyDescent="0.25">
      <c r="B141" s="53">
        <v>140</v>
      </c>
      <c r="C141" s="54">
        <v>0.7</v>
      </c>
      <c r="D141" s="55">
        <f t="shared" si="8"/>
        <v>0</v>
      </c>
      <c r="E141" s="55">
        <f>IF('VAA PW'!$G$13&lt;&gt;"",IF(VLOOKUP(B141,Datum!D:G,2,FALSE)&gt;'VAA PW'!$G$13,0,IF(G141&gt;'VAA PW'!$G$12,1,0)),IF(G141&gt;='VAA PW'!$G$12,1,0))</f>
        <v>1</v>
      </c>
      <c r="F141" s="56">
        <f>IF(AND(E141=1,E140=0),'VAA PW'!$XEX$12,VLOOKUP(B141,Datum!$D:$F,2,FALSE))</f>
        <v>47150</v>
      </c>
      <c r="G141" s="56">
        <f>IF(VLOOKUP(B141,Datum!D:G,4,FALSE)&lt;&gt;$A$7,VLOOKUP(B141,Datum!$D:$F,3,FALSE),IF(YEAR('VAA PW'!$H$1)=YEAR('VAA PW'!$G$13),'VAA PW'!$G$13-1,VLOOKUP(B141,Datum!$D:$F,3,FALSE)))</f>
        <v>47177</v>
      </c>
      <c r="H141" s="55">
        <f>IF(AND(E141=1,E140=0),Maanden!G141-'VAA PW'!$XEX$12+1,G141-F141+1)</f>
        <v>28</v>
      </c>
      <c r="I141" s="55">
        <f t="shared" si="9"/>
        <v>0</v>
      </c>
      <c r="J141" s="55">
        <f t="shared" si="10"/>
        <v>365</v>
      </c>
      <c r="L141" s="56">
        <f>VLOOKUP(B141,Datum!$D:$F,2,FALSE)</f>
        <v>47150</v>
      </c>
      <c r="M141" s="56">
        <f>VLOOKUP(B141,Datum!$D:$F,3,FALSE)</f>
        <v>47177</v>
      </c>
      <c r="N141" s="55">
        <f t="shared" si="11"/>
        <v>28</v>
      </c>
    </row>
    <row r="142" spans="2:14" x14ac:dyDescent="0.25">
      <c r="B142" s="53">
        <v>141</v>
      </c>
      <c r="C142" s="54">
        <v>0.7</v>
      </c>
      <c r="D142" s="55">
        <f t="shared" si="8"/>
        <v>0</v>
      </c>
      <c r="E142" s="55">
        <f>IF('VAA PW'!$G$13&lt;&gt;"",IF(VLOOKUP(B142,Datum!D:G,2,FALSE)&gt;'VAA PW'!$G$13,0,IF(G142&gt;'VAA PW'!$G$12,1,0)),IF(G142&gt;='VAA PW'!$G$12,1,0))</f>
        <v>1</v>
      </c>
      <c r="F142" s="56">
        <f>IF(AND(E142=1,E141=0),'VAA PW'!$XEX$12,VLOOKUP(B142,Datum!$D:$F,2,FALSE))</f>
        <v>47178</v>
      </c>
      <c r="G142" s="56">
        <f>IF(VLOOKUP(B142,Datum!D:G,4,FALSE)&lt;&gt;$A$7,VLOOKUP(B142,Datum!$D:$F,3,FALSE),IF(YEAR('VAA PW'!$H$1)=YEAR('VAA PW'!$G$13),'VAA PW'!$G$13-1,VLOOKUP(B142,Datum!$D:$F,3,FALSE)))</f>
        <v>47208</v>
      </c>
      <c r="H142" s="55">
        <f>IF(AND(E142=1,E141=0),Maanden!G142-'VAA PW'!$XEX$12+1,G142-F142+1)</f>
        <v>31</v>
      </c>
      <c r="I142" s="55">
        <f t="shared" si="9"/>
        <v>0</v>
      </c>
      <c r="J142" s="55">
        <f t="shared" si="10"/>
        <v>365</v>
      </c>
      <c r="L142" s="56">
        <f>VLOOKUP(B142,Datum!$D:$F,2,FALSE)</f>
        <v>47178</v>
      </c>
      <c r="M142" s="56">
        <f>VLOOKUP(B142,Datum!$D:$F,3,FALSE)</f>
        <v>47208</v>
      </c>
      <c r="N142" s="55">
        <f t="shared" si="11"/>
        <v>31</v>
      </c>
    </row>
    <row r="143" spans="2:14" x14ac:dyDescent="0.25">
      <c r="B143" s="53">
        <v>142</v>
      </c>
      <c r="C143" s="54">
        <v>0.7</v>
      </c>
      <c r="D143" s="55">
        <f t="shared" si="8"/>
        <v>0</v>
      </c>
      <c r="E143" s="55">
        <f>IF('VAA PW'!$G$13&lt;&gt;"",IF(VLOOKUP(B143,Datum!D:G,2,FALSE)&gt;'VAA PW'!$G$13,0,IF(G143&gt;'VAA PW'!$G$12,1,0)),IF(G143&gt;='VAA PW'!$G$12,1,0))</f>
        <v>1</v>
      </c>
      <c r="F143" s="56">
        <f>IF(AND(E143=1,E142=0),'VAA PW'!$XEX$12,VLOOKUP(B143,Datum!$D:$F,2,FALSE))</f>
        <v>47209</v>
      </c>
      <c r="G143" s="56">
        <f>IF(VLOOKUP(B143,Datum!D:G,4,FALSE)&lt;&gt;$A$7,VLOOKUP(B143,Datum!$D:$F,3,FALSE),IF(YEAR('VAA PW'!$H$1)=YEAR('VAA PW'!$G$13),'VAA PW'!$G$13-1,VLOOKUP(B143,Datum!$D:$F,3,FALSE)))</f>
        <v>47238</v>
      </c>
      <c r="H143" s="55">
        <f>IF(AND(E143=1,E142=0),Maanden!G143-'VAA PW'!$XEX$12+1,G143-F143+1)</f>
        <v>30</v>
      </c>
      <c r="I143" s="55">
        <f t="shared" si="9"/>
        <v>0</v>
      </c>
      <c r="J143" s="55">
        <f t="shared" si="10"/>
        <v>365</v>
      </c>
      <c r="L143" s="56">
        <f>VLOOKUP(B143,Datum!$D:$F,2,FALSE)</f>
        <v>47209</v>
      </c>
      <c r="M143" s="56">
        <f>VLOOKUP(B143,Datum!$D:$F,3,FALSE)</f>
        <v>47238</v>
      </c>
      <c r="N143" s="55">
        <f t="shared" si="11"/>
        <v>30</v>
      </c>
    </row>
    <row r="144" spans="2:14" x14ac:dyDescent="0.25">
      <c r="B144" s="53">
        <v>143</v>
      </c>
      <c r="C144" s="54">
        <v>0.7</v>
      </c>
      <c r="D144" s="55">
        <f t="shared" si="8"/>
        <v>0</v>
      </c>
      <c r="E144" s="55">
        <f>IF('VAA PW'!$G$13&lt;&gt;"",IF(VLOOKUP(B144,Datum!D:G,2,FALSE)&gt;'VAA PW'!$G$13,0,IF(G144&gt;'VAA PW'!$G$12,1,0)),IF(G144&gt;='VAA PW'!$G$12,1,0))</f>
        <v>1</v>
      </c>
      <c r="F144" s="56">
        <f>IF(AND(E144=1,E143=0),'VAA PW'!$XEX$12,VLOOKUP(B144,Datum!$D:$F,2,FALSE))</f>
        <v>47239</v>
      </c>
      <c r="G144" s="56">
        <f>IF(VLOOKUP(B144,Datum!D:G,4,FALSE)&lt;&gt;$A$7,VLOOKUP(B144,Datum!$D:$F,3,FALSE),IF(YEAR('VAA PW'!$H$1)=YEAR('VAA PW'!$G$13),'VAA PW'!$G$13-1,VLOOKUP(B144,Datum!$D:$F,3,FALSE)))</f>
        <v>47269</v>
      </c>
      <c r="H144" s="55">
        <f>IF(AND(E144=1,E143=0),Maanden!G144-'VAA PW'!$XEX$12+1,G144-F144+1)</f>
        <v>31</v>
      </c>
      <c r="I144" s="55">
        <f t="shared" si="9"/>
        <v>0</v>
      </c>
      <c r="J144" s="55">
        <f t="shared" si="10"/>
        <v>365</v>
      </c>
      <c r="L144" s="56">
        <f>VLOOKUP(B144,Datum!$D:$F,2,FALSE)</f>
        <v>47239</v>
      </c>
      <c r="M144" s="56">
        <f>VLOOKUP(B144,Datum!$D:$F,3,FALSE)</f>
        <v>47269</v>
      </c>
      <c r="N144" s="55">
        <f t="shared" si="11"/>
        <v>31</v>
      </c>
    </row>
    <row r="145" spans="2:14" x14ac:dyDescent="0.25">
      <c r="B145" s="53">
        <v>144</v>
      </c>
      <c r="C145" s="54">
        <v>0.7</v>
      </c>
      <c r="D145" s="55">
        <f t="shared" si="8"/>
        <v>0</v>
      </c>
      <c r="E145" s="55">
        <f>IF('VAA PW'!$G$13&lt;&gt;"",IF(VLOOKUP(B145,Datum!D:G,2,FALSE)&gt;'VAA PW'!$G$13,0,IF(G145&gt;'VAA PW'!$G$12,1,0)),IF(G145&gt;='VAA PW'!$G$12,1,0))</f>
        <v>1</v>
      </c>
      <c r="F145" s="56">
        <f>IF(AND(E145=1,E144=0),'VAA PW'!$XEX$12,VLOOKUP(B145,Datum!$D:$F,2,FALSE))</f>
        <v>47270</v>
      </c>
      <c r="G145" s="56">
        <f>IF(VLOOKUP(B145,Datum!D:G,4,FALSE)&lt;&gt;$A$7,VLOOKUP(B145,Datum!$D:$F,3,FALSE),IF(YEAR('VAA PW'!$H$1)=YEAR('VAA PW'!$G$13),'VAA PW'!$G$13-1,VLOOKUP(B145,Datum!$D:$F,3,FALSE)))</f>
        <v>47299</v>
      </c>
      <c r="H145" s="55">
        <f>IF(AND(E145=1,E144=0),Maanden!G145-'VAA PW'!$XEX$12+1,G145-F145+1)</f>
        <v>30</v>
      </c>
      <c r="I145" s="55">
        <f t="shared" si="9"/>
        <v>0</v>
      </c>
      <c r="J145" s="55">
        <f t="shared" si="10"/>
        <v>365</v>
      </c>
      <c r="L145" s="56">
        <f>VLOOKUP(B145,Datum!$D:$F,2,FALSE)</f>
        <v>47270</v>
      </c>
      <c r="M145" s="56">
        <f>VLOOKUP(B145,Datum!$D:$F,3,FALSE)</f>
        <v>47299</v>
      </c>
      <c r="N145" s="55">
        <f t="shared" si="11"/>
        <v>30</v>
      </c>
    </row>
    <row r="146" spans="2:14" x14ac:dyDescent="0.25">
      <c r="B146" s="53">
        <v>145</v>
      </c>
      <c r="C146" s="54">
        <v>0.7</v>
      </c>
      <c r="D146" s="55">
        <f t="shared" si="8"/>
        <v>0</v>
      </c>
      <c r="E146" s="55">
        <f>IF('VAA PW'!$G$13&lt;&gt;"",IF(VLOOKUP(B146,Datum!D:G,2,FALSE)&gt;'VAA PW'!$G$13,0,IF(G146&gt;'VAA PW'!$G$12,1,0)),IF(G146&gt;='VAA PW'!$G$12,1,0))</f>
        <v>1</v>
      </c>
      <c r="F146" s="56">
        <f>IF(AND(E146=1,E145=0),'VAA PW'!$XEX$12,VLOOKUP(B146,Datum!$D:$F,2,FALSE))</f>
        <v>47300</v>
      </c>
      <c r="G146" s="56">
        <f>IF(VLOOKUP(B146,Datum!D:G,4,FALSE)&lt;&gt;$A$7,VLOOKUP(B146,Datum!$D:$F,3,FALSE),IF(YEAR('VAA PW'!$H$1)=YEAR('VAA PW'!$G$13),'VAA PW'!$G$13-1,VLOOKUP(B146,Datum!$D:$F,3,FALSE)))</f>
        <v>47330</v>
      </c>
      <c r="H146" s="55">
        <f>IF(AND(E146=1,E145=0),Maanden!G146-'VAA PW'!$XEX$12+1,G146-F146+1)</f>
        <v>31</v>
      </c>
      <c r="I146" s="55">
        <f t="shared" si="9"/>
        <v>0</v>
      </c>
      <c r="J146" s="55">
        <f t="shared" si="10"/>
        <v>365</v>
      </c>
      <c r="L146" s="56">
        <f>VLOOKUP(B146,Datum!$D:$F,2,FALSE)</f>
        <v>47300</v>
      </c>
      <c r="M146" s="56">
        <f>VLOOKUP(B146,Datum!$D:$F,3,FALSE)</f>
        <v>47330</v>
      </c>
      <c r="N146" s="55">
        <f t="shared" si="11"/>
        <v>31</v>
      </c>
    </row>
    <row r="147" spans="2:14" x14ac:dyDescent="0.25">
      <c r="B147" s="53">
        <v>146</v>
      </c>
      <c r="C147" s="54">
        <v>0.7</v>
      </c>
      <c r="D147" s="55">
        <f t="shared" si="8"/>
        <v>0</v>
      </c>
      <c r="E147" s="55">
        <f>IF('VAA PW'!$G$13&lt;&gt;"",IF(VLOOKUP(B147,Datum!D:G,2,FALSE)&gt;'VAA PW'!$G$13,0,IF(G147&gt;'VAA PW'!$G$12,1,0)),IF(G147&gt;='VAA PW'!$G$12,1,0))</f>
        <v>1</v>
      </c>
      <c r="F147" s="56">
        <f>IF(AND(E147=1,E146=0),'VAA PW'!$XEX$12,VLOOKUP(B147,Datum!$D:$F,2,FALSE))</f>
        <v>47331</v>
      </c>
      <c r="G147" s="56">
        <f>IF(VLOOKUP(B147,Datum!D:G,4,FALSE)&lt;&gt;$A$7,VLOOKUP(B147,Datum!$D:$F,3,FALSE),IF(YEAR('VAA PW'!$H$1)=YEAR('VAA PW'!$G$13),'VAA PW'!$G$13-1,VLOOKUP(B147,Datum!$D:$F,3,FALSE)))</f>
        <v>47361</v>
      </c>
      <c r="H147" s="55">
        <f>IF(AND(E147=1,E146=0),Maanden!G147-'VAA PW'!$XEX$12+1,G147-F147+1)</f>
        <v>31</v>
      </c>
      <c r="I147" s="55">
        <f t="shared" si="9"/>
        <v>0</v>
      </c>
      <c r="J147" s="55">
        <f t="shared" si="10"/>
        <v>365</v>
      </c>
      <c r="L147" s="56">
        <f>VLOOKUP(B147,Datum!$D:$F,2,FALSE)</f>
        <v>47331</v>
      </c>
      <c r="M147" s="56">
        <f>VLOOKUP(B147,Datum!$D:$F,3,FALSE)</f>
        <v>47361</v>
      </c>
      <c r="N147" s="55">
        <f t="shared" si="11"/>
        <v>31</v>
      </c>
    </row>
    <row r="148" spans="2:14" x14ac:dyDescent="0.25">
      <c r="B148" s="53">
        <v>147</v>
      </c>
      <c r="C148" s="54">
        <v>0.7</v>
      </c>
      <c r="D148" s="55">
        <f t="shared" si="8"/>
        <v>0</v>
      </c>
      <c r="E148" s="55">
        <f>IF('VAA PW'!$G$13&lt;&gt;"",IF(VLOOKUP(B148,Datum!D:G,2,FALSE)&gt;'VAA PW'!$G$13,0,IF(G148&gt;'VAA PW'!$G$12,1,0)),IF(G148&gt;='VAA PW'!$G$12,1,0))</f>
        <v>1</v>
      </c>
      <c r="F148" s="56">
        <f>IF(AND(E148=1,E147=0),'VAA PW'!$XEX$12,VLOOKUP(B148,Datum!$D:$F,2,FALSE))</f>
        <v>47362</v>
      </c>
      <c r="G148" s="56">
        <f>IF(VLOOKUP(B148,Datum!D:G,4,FALSE)&lt;&gt;$A$7,VLOOKUP(B148,Datum!$D:$F,3,FALSE),IF(YEAR('VAA PW'!$H$1)=YEAR('VAA PW'!$G$13),'VAA PW'!$G$13-1,VLOOKUP(B148,Datum!$D:$F,3,FALSE)))</f>
        <v>47391</v>
      </c>
      <c r="H148" s="55">
        <f>IF(AND(E148=1,E147=0),Maanden!G148-'VAA PW'!$XEX$12+1,G148-F148+1)</f>
        <v>30</v>
      </c>
      <c r="I148" s="55">
        <f t="shared" si="9"/>
        <v>0</v>
      </c>
      <c r="J148" s="55">
        <f t="shared" si="10"/>
        <v>365</v>
      </c>
      <c r="L148" s="56">
        <f>VLOOKUP(B148,Datum!$D:$F,2,FALSE)</f>
        <v>47362</v>
      </c>
      <c r="M148" s="56">
        <f>VLOOKUP(B148,Datum!$D:$F,3,FALSE)</f>
        <v>47391</v>
      </c>
      <c r="N148" s="55">
        <f t="shared" si="11"/>
        <v>30</v>
      </c>
    </row>
    <row r="149" spans="2:14" x14ac:dyDescent="0.25">
      <c r="B149" s="53">
        <v>148</v>
      </c>
      <c r="C149" s="54">
        <v>0.7</v>
      </c>
      <c r="D149" s="55">
        <f t="shared" si="8"/>
        <v>0</v>
      </c>
      <c r="E149" s="55">
        <f>IF('VAA PW'!$G$13&lt;&gt;"",IF(VLOOKUP(B149,Datum!D:G,2,FALSE)&gt;'VAA PW'!$G$13,0,IF(G149&gt;'VAA PW'!$G$12,1,0)),IF(G149&gt;='VAA PW'!$G$12,1,0))</f>
        <v>1</v>
      </c>
      <c r="F149" s="56">
        <f>IF(AND(E149=1,E148=0),'VAA PW'!$XEX$12,VLOOKUP(B149,Datum!$D:$F,2,FALSE))</f>
        <v>47392</v>
      </c>
      <c r="G149" s="56">
        <f>IF(VLOOKUP(B149,Datum!D:G,4,FALSE)&lt;&gt;$A$7,VLOOKUP(B149,Datum!$D:$F,3,FALSE),IF(YEAR('VAA PW'!$H$1)=YEAR('VAA PW'!$G$13),'VAA PW'!$G$13-1,VLOOKUP(B149,Datum!$D:$F,3,FALSE)))</f>
        <v>47422</v>
      </c>
      <c r="H149" s="55">
        <f>IF(AND(E149=1,E148=0),Maanden!G149-'VAA PW'!$XEX$12+1,G149-F149+1)</f>
        <v>31</v>
      </c>
      <c r="I149" s="55">
        <f t="shared" si="9"/>
        <v>0</v>
      </c>
      <c r="J149" s="55">
        <f t="shared" si="10"/>
        <v>365</v>
      </c>
      <c r="L149" s="56">
        <f>VLOOKUP(B149,Datum!$D:$F,2,FALSE)</f>
        <v>47392</v>
      </c>
      <c r="M149" s="56">
        <f>VLOOKUP(B149,Datum!$D:$F,3,FALSE)</f>
        <v>47422</v>
      </c>
      <c r="N149" s="55">
        <f t="shared" si="11"/>
        <v>31</v>
      </c>
    </row>
    <row r="150" spans="2:14" x14ac:dyDescent="0.25">
      <c r="B150" s="53">
        <v>149</v>
      </c>
      <c r="C150" s="54">
        <v>0.7</v>
      </c>
      <c r="D150" s="55">
        <f t="shared" si="8"/>
        <v>0</v>
      </c>
      <c r="E150" s="55">
        <f>IF('VAA PW'!$G$13&lt;&gt;"",IF(VLOOKUP(B150,Datum!D:G,2,FALSE)&gt;'VAA PW'!$G$13,0,IF(G150&gt;'VAA PW'!$G$12,1,0)),IF(G150&gt;='VAA PW'!$G$12,1,0))</f>
        <v>1</v>
      </c>
      <c r="F150" s="56">
        <f>IF(AND(E150=1,E149=0),'VAA PW'!$XEX$12,VLOOKUP(B150,Datum!$D:$F,2,FALSE))</f>
        <v>47423</v>
      </c>
      <c r="G150" s="56">
        <f>IF(VLOOKUP(B150,Datum!D:G,4,FALSE)&lt;&gt;$A$7,VLOOKUP(B150,Datum!$D:$F,3,FALSE),IF(YEAR('VAA PW'!$H$1)=YEAR('VAA PW'!$G$13),'VAA PW'!$G$13-1,VLOOKUP(B150,Datum!$D:$F,3,FALSE)))</f>
        <v>47452</v>
      </c>
      <c r="H150" s="55">
        <f>IF(AND(E150=1,E149=0),Maanden!G150-'VAA PW'!$XEX$12+1,G150-F150+1)</f>
        <v>30</v>
      </c>
      <c r="I150" s="55">
        <f t="shared" si="9"/>
        <v>0</v>
      </c>
      <c r="J150" s="55">
        <f t="shared" si="10"/>
        <v>365</v>
      </c>
      <c r="L150" s="56">
        <f>VLOOKUP(B150,Datum!$D:$F,2,FALSE)</f>
        <v>47423</v>
      </c>
      <c r="M150" s="56">
        <f>VLOOKUP(B150,Datum!$D:$F,3,FALSE)</f>
        <v>47452</v>
      </c>
      <c r="N150" s="55">
        <f t="shared" si="11"/>
        <v>30</v>
      </c>
    </row>
    <row r="151" spans="2:14" x14ac:dyDescent="0.25">
      <c r="B151" s="53">
        <v>150</v>
      </c>
      <c r="C151" s="54">
        <v>0.7</v>
      </c>
      <c r="D151" s="55">
        <f t="shared" si="8"/>
        <v>0</v>
      </c>
      <c r="E151" s="55">
        <f>IF('VAA PW'!$G$13&lt;&gt;"",IF(VLOOKUP(B151,Datum!D:G,2,FALSE)&gt;'VAA PW'!$G$13,0,IF(G151&gt;'VAA PW'!$G$12,1,0)),IF(G151&gt;='VAA PW'!$G$12,1,0))</f>
        <v>1</v>
      </c>
      <c r="F151" s="56">
        <f>IF(AND(E151=1,E150=0),'VAA PW'!$XEX$12,VLOOKUP(B151,Datum!$D:$F,2,FALSE))</f>
        <v>47453</v>
      </c>
      <c r="G151" s="56">
        <f>IF(VLOOKUP(B151,Datum!D:G,4,FALSE)&lt;&gt;$A$7,VLOOKUP(B151,Datum!$D:$F,3,FALSE),IF(YEAR('VAA PW'!$H$1)=YEAR('VAA PW'!$G$13),'VAA PW'!$G$13-1,VLOOKUP(B151,Datum!$D:$F,3,FALSE)))</f>
        <v>47483</v>
      </c>
      <c r="H151" s="55">
        <f>IF(AND(E151=1,E150=0),Maanden!G151-'VAA PW'!$XEX$12+1,G151-F151+1)</f>
        <v>31</v>
      </c>
      <c r="I151" s="55">
        <f t="shared" si="9"/>
        <v>0</v>
      </c>
      <c r="J151" s="55">
        <f t="shared" si="10"/>
        <v>365</v>
      </c>
      <c r="L151" s="56">
        <f>VLOOKUP(B151,Datum!$D:$F,2,FALSE)</f>
        <v>47453</v>
      </c>
      <c r="M151" s="56">
        <f>VLOOKUP(B151,Datum!$D:$F,3,FALSE)</f>
        <v>47483</v>
      </c>
      <c r="N151" s="55">
        <f t="shared" si="11"/>
        <v>31</v>
      </c>
    </row>
    <row r="152" spans="2:14" x14ac:dyDescent="0.25">
      <c r="B152" s="53">
        <v>151</v>
      </c>
      <c r="C152" s="54">
        <v>0.7</v>
      </c>
      <c r="D152" s="55">
        <f t="shared" si="8"/>
        <v>0</v>
      </c>
      <c r="E152" s="55">
        <f>IF('VAA PW'!$G$13&lt;&gt;"",IF(VLOOKUP(B152,Datum!D:G,2,FALSE)&gt;'VAA PW'!$G$13,0,IF(G152&gt;'VAA PW'!$G$12,1,0)),IF(G152&gt;='VAA PW'!$G$12,1,0))</f>
        <v>1</v>
      </c>
      <c r="F152" s="56">
        <f>IF(AND(E152=1,E151=0),'VAA PW'!$XEX$12,VLOOKUP(B152,Datum!$D:$F,2,FALSE))</f>
        <v>47484</v>
      </c>
      <c r="G152" s="56">
        <f>IF(VLOOKUP(B152,Datum!D:G,4,FALSE)&lt;&gt;$A$7,VLOOKUP(B152,Datum!$D:$F,3,FALSE),IF(YEAR('VAA PW'!$H$1)=YEAR('VAA PW'!$G$13),'VAA PW'!$G$13-1,VLOOKUP(B152,Datum!$D:$F,3,FALSE)))</f>
        <v>47514</v>
      </c>
      <c r="H152" s="55">
        <f>IF(AND(E152=1,E151=0),Maanden!G152-'VAA PW'!$XEX$12+1,G152-F152+1)</f>
        <v>31</v>
      </c>
      <c r="I152" s="55">
        <f t="shared" si="9"/>
        <v>0</v>
      </c>
      <c r="J152" s="55">
        <f t="shared" si="10"/>
        <v>365</v>
      </c>
      <c r="L152" s="56">
        <f>VLOOKUP(B152,Datum!$D:$F,2,FALSE)</f>
        <v>47484</v>
      </c>
      <c r="M152" s="56">
        <f>VLOOKUP(B152,Datum!$D:$F,3,FALSE)</f>
        <v>47514</v>
      </c>
      <c r="N152" s="55">
        <f t="shared" si="11"/>
        <v>31</v>
      </c>
    </row>
    <row r="153" spans="2:14" x14ac:dyDescent="0.25">
      <c r="B153" s="53">
        <v>152</v>
      </c>
      <c r="C153" s="54">
        <v>0.7</v>
      </c>
      <c r="D153" s="55">
        <f t="shared" si="8"/>
        <v>0</v>
      </c>
      <c r="E153" s="55">
        <f>IF('VAA PW'!$G$13&lt;&gt;"",IF(VLOOKUP(B153,Datum!D:G,2,FALSE)&gt;'VAA PW'!$G$13,0,IF(G153&gt;'VAA PW'!$G$12,1,0)),IF(G153&gt;='VAA PW'!$G$12,1,0))</f>
        <v>1</v>
      </c>
      <c r="F153" s="56">
        <f>IF(AND(E153=1,E152=0),'VAA PW'!$XEX$12,VLOOKUP(B153,Datum!$D:$F,2,FALSE))</f>
        <v>47515</v>
      </c>
      <c r="G153" s="56">
        <f>IF(VLOOKUP(B153,Datum!D:G,4,FALSE)&lt;&gt;$A$7,VLOOKUP(B153,Datum!$D:$F,3,FALSE),IF(YEAR('VAA PW'!$H$1)=YEAR('VAA PW'!$G$13),'VAA PW'!$G$13-1,VLOOKUP(B153,Datum!$D:$F,3,FALSE)))</f>
        <v>47542</v>
      </c>
      <c r="H153" s="55">
        <f>IF(AND(E153=1,E152=0),Maanden!G153-'VAA PW'!$XEX$12+1,G153-F153+1)</f>
        <v>28</v>
      </c>
      <c r="I153" s="55">
        <f t="shared" si="9"/>
        <v>0</v>
      </c>
      <c r="J153" s="55">
        <f t="shared" si="10"/>
        <v>365</v>
      </c>
      <c r="L153" s="56">
        <f>VLOOKUP(B153,Datum!$D:$F,2,FALSE)</f>
        <v>47515</v>
      </c>
      <c r="M153" s="56">
        <f>VLOOKUP(B153,Datum!$D:$F,3,FALSE)</f>
        <v>47542</v>
      </c>
      <c r="N153" s="55">
        <f t="shared" si="11"/>
        <v>28</v>
      </c>
    </row>
    <row r="154" spans="2:14" x14ac:dyDescent="0.25">
      <c r="B154" s="53">
        <v>153</v>
      </c>
      <c r="C154" s="54">
        <v>0.7</v>
      </c>
      <c r="D154" s="55">
        <f t="shared" si="8"/>
        <v>0</v>
      </c>
      <c r="E154" s="55">
        <f>IF('VAA PW'!$G$13&lt;&gt;"",IF(VLOOKUP(B154,Datum!D:G,2,FALSE)&gt;'VAA PW'!$G$13,0,IF(G154&gt;'VAA PW'!$G$12,1,0)),IF(G154&gt;='VAA PW'!$G$12,1,0))</f>
        <v>1</v>
      </c>
      <c r="F154" s="56">
        <f>IF(AND(E154=1,E153=0),'VAA PW'!$XEX$12,VLOOKUP(B154,Datum!$D:$F,2,FALSE))</f>
        <v>47543</v>
      </c>
      <c r="G154" s="56">
        <f>IF(VLOOKUP(B154,Datum!D:G,4,FALSE)&lt;&gt;$A$7,VLOOKUP(B154,Datum!$D:$F,3,FALSE),IF(YEAR('VAA PW'!$H$1)=YEAR('VAA PW'!$G$13),'VAA PW'!$G$13-1,VLOOKUP(B154,Datum!$D:$F,3,FALSE)))</f>
        <v>47573</v>
      </c>
      <c r="H154" s="55">
        <f>IF(AND(E154=1,E153=0),Maanden!G154-'VAA PW'!$XEX$12+1,G154-F154+1)</f>
        <v>31</v>
      </c>
      <c r="I154" s="55">
        <f t="shared" si="9"/>
        <v>0</v>
      </c>
      <c r="J154" s="55">
        <f t="shared" si="10"/>
        <v>365</v>
      </c>
      <c r="L154" s="56">
        <f>VLOOKUP(B154,Datum!$D:$F,2,FALSE)</f>
        <v>47543</v>
      </c>
      <c r="M154" s="56">
        <f>VLOOKUP(B154,Datum!$D:$F,3,FALSE)</f>
        <v>47573</v>
      </c>
      <c r="N154" s="55">
        <f t="shared" si="11"/>
        <v>31</v>
      </c>
    </row>
    <row r="155" spans="2:14" x14ac:dyDescent="0.25">
      <c r="B155" s="53">
        <v>154</v>
      </c>
      <c r="C155" s="54">
        <v>0.7</v>
      </c>
      <c r="D155" s="55">
        <f t="shared" si="8"/>
        <v>0</v>
      </c>
      <c r="E155" s="55">
        <f>IF('VAA PW'!$G$13&lt;&gt;"",IF(VLOOKUP(B155,Datum!D:G,2,FALSE)&gt;'VAA PW'!$G$13,0,IF(G155&gt;'VAA PW'!$G$12,1,0)),IF(G155&gt;='VAA PW'!$G$12,1,0))</f>
        <v>1</v>
      </c>
      <c r="F155" s="56">
        <f>IF(AND(E155=1,E154=0),'VAA PW'!$XEX$12,VLOOKUP(B155,Datum!$D:$F,2,FALSE))</f>
        <v>47574</v>
      </c>
      <c r="G155" s="56">
        <f>IF(VLOOKUP(B155,Datum!D:G,4,FALSE)&lt;&gt;$A$7,VLOOKUP(B155,Datum!$D:$F,3,FALSE),IF(YEAR('VAA PW'!$H$1)=YEAR('VAA PW'!$G$13),'VAA PW'!$G$13-1,VLOOKUP(B155,Datum!$D:$F,3,FALSE)))</f>
        <v>47603</v>
      </c>
      <c r="H155" s="55">
        <f>IF(AND(E155=1,E154=0),Maanden!G155-'VAA PW'!$XEX$12+1,G155-F155+1)</f>
        <v>30</v>
      </c>
      <c r="I155" s="55">
        <f t="shared" si="9"/>
        <v>0</v>
      </c>
      <c r="J155" s="55">
        <f t="shared" si="10"/>
        <v>365</v>
      </c>
      <c r="L155" s="56">
        <f>VLOOKUP(B155,Datum!$D:$F,2,FALSE)</f>
        <v>47574</v>
      </c>
      <c r="M155" s="56">
        <f>VLOOKUP(B155,Datum!$D:$F,3,FALSE)</f>
        <v>47603</v>
      </c>
      <c r="N155" s="55">
        <f t="shared" si="11"/>
        <v>30</v>
      </c>
    </row>
    <row r="156" spans="2:14" x14ac:dyDescent="0.25">
      <c r="B156" s="53">
        <v>155</v>
      </c>
      <c r="C156" s="54">
        <v>0.7</v>
      </c>
      <c r="D156" s="55">
        <f t="shared" si="8"/>
        <v>0</v>
      </c>
      <c r="E156" s="55">
        <f>IF('VAA PW'!$G$13&lt;&gt;"",IF(VLOOKUP(B156,Datum!D:G,2,FALSE)&gt;'VAA PW'!$G$13,0,IF(G156&gt;'VAA PW'!$G$12,1,0)),IF(G156&gt;='VAA PW'!$G$12,1,0))</f>
        <v>1</v>
      </c>
      <c r="F156" s="56">
        <f>IF(AND(E156=1,E155=0),'VAA PW'!$XEX$12,VLOOKUP(B156,Datum!$D:$F,2,FALSE))</f>
        <v>47604</v>
      </c>
      <c r="G156" s="56">
        <f>IF(VLOOKUP(B156,Datum!D:G,4,FALSE)&lt;&gt;$A$7,VLOOKUP(B156,Datum!$D:$F,3,FALSE),IF(YEAR('VAA PW'!$H$1)=YEAR('VAA PW'!$G$13),'VAA PW'!$G$13-1,VLOOKUP(B156,Datum!$D:$F,3,FALSE)))</f>
        <v>47634</v>
      </c>
      <c r="H156" s="55">
        <f>IF(AND(E156=1,E155=0),Maanden!G156-'VAA PW'!$XEX$12+1,G156-F156+1)</f>
        <v>31</v>
      </c>
      <c r="I156" s="55">
        <f t="shared" si="9"/>
        <v>0</v>
      </c>
      <c r="J156" s="55">
        <f t="shared" si="10"/>
        <v>365</v>
      </c>
      <c r="L156" s="56">
        <f>VLOOKUP(B156,Datum!$D:$F,2,FALSE)</f>
        <v>47604</v>
      </c>
      <c r="M156" s="56">
        <f>VLOOKUP(B156,Datum!$D:$F,3,FALSE)</f>
        <v>47634</v>
      </c>
      <c r="N156" s="55">
        <f t="shared" si="11"/>
        <v>31</v>
      </c>
    </row>
    <row r="157" spans="2:14" x14ac:dyDescent="0.25">
      <c r="B157" s="53">
        <v>156</v>
      </c>
      <c r="C157" s="54">
        <v>0.7</v>
      </c>
      <c r="D157" s="55">
        <f t="shared" si="8"/>
        <v>0</v>
      </c>
      <c r="E157" s="55">
        <f>IF('VAA PW'!$G$13&lt;&gt;"",IF(VLOOKUP(B157,Datum!D:G,2,FALSE)&gt;'VAA PW'!$G$13,0,IF(G157&gt;'VAA PW'!$G$12,1,0)),IF(G157&gt;='VAA PW'!$G$12,1,0))</f>
        <v>1</v>
      </c>
      <c r="F157" s="56">
        <f>IF(AND(E157=1,E156=0),'VAA PW'!$XEX$12,VLOOKUP(B157,Datum!$D:$F,2,FALSE))</f>
        <v>47635</v>
      </c>
      <c r="G157" s="56">
        <f>IF(VLOOKUP(B157,Datum!D:G,4,FALSE)&lt;&gt;$A$7,VLOOKUP(B157,Datum!$D:$F,3,FALSE),IF(YEAR('VAA PW'!$H$1)=YEAR('VAA PW'!$G$13),'VAA PW'!$G$13-1,VLOOKUP(B157,Datum!$D:$F,3,FALSE)))</f>
        <v>47664</v>
      </c>
      <c r="H157" s="55">
        <f>IF(AND(E157=1,E156=0),Maanden!G157-'VAA PW'!$XEX$12+1,G157-F157+1)</f>
        <v>30</v>
      </c>
      <c r="I157" s="55">
        <f t="shared" si="9"/>
        <v>0</v>
      </c>
      <c r="J157" s="55">
        <f t="shared" si="10"/>
        <v>365</v>
      </c>
      <c r="L157" s="56">
        <f>VLOOKUP(B157,Datum!$D:$F,2,FALSE)</f>
        <v>47635</v>
      </c>
      <c r="M157" s="56">
        <f>VLOOKUP(B157,Datum!$D:$F,3,FALSE)</f>
        <v>47664</v>
      </c>
      <c r="N157" s="55">
        <f t="shared" si="11"/>
        <v>30</v>
      </c>
    </row>
    <row r="158" spans="2:14" x14ac:dyDescent="0.25">
      <c r="B158" s="53">
        <v>157</v>
      </c>
      <c r="C158" s="54">
        <v>0.7</v>
      </c>
      <c r="D158" s="55">
        <f t="shared" si="8"/>
        <v>0</v>
      </c>
      <c r="E158" s="55">
        <f>IF('VAA PW'!$G$13&lt;&gt;"",IF(VLOOKUP(B158,Datum!D:G,2,FALSE)&gt;'VAA PW'!$G$13,0,IF(G158&gt;'VAA PW'!$G$12,1,0)),IF(G158&gt;='VAA PW'!$G$12,1,0))</f>
        <v>1</v>
      </c>
      <c r="F158" s="56">
        <f>IF(AND(E158=1,E157=0),'VAA PW'!$XEX$12,VLOOKUP(B158,Datum!$D:$F,2,FALSE))</f>
        <v>47665</v>
      </c>
      <c r="G158" s="56">
        <f>IF(VLOOKUP(B158,Datum!D:G,4,FALSE)&lt;&gt;$A$7,VLOOKUP(B158,Datum!$D:$F,3,FALSE),IF(YEAR('VAA PW'!$H$1)=YEAR('VAA PW'!$G$13),'VAA PW'!$G$13-1,VLOOKUP(B158,Datum!$D:$F,3,FALSE)))</f>
        <v>47695</v>
      </c>
      <c r="H158" s="55">
        <f>IF(AND(E158=1,E157=0),Maanden!G158-'VAA PW'!$XEX$12+1,G158-F158+1)</f>
        <v>31</v>
      </c>
      <c r="I158" s="55">
        <f t="shared" si="9"/>
        <v>0</v>
      </c>
      <c r="J158" s="55">
        <f t="shared" si="10"/>
        <v>365</v>
      </c>
      <c r="L158" s="56">
        <f>VLOOKUP(B158,Datum!$D:$F,2,FALSE)</f>
        <v>47665</v>
      </c>
      <c r="M158" s="56">
        <f>VLOOKUP(B158,Datum!$D:$F,3,FALSE)</f>
        <v>47695</v>
      </c>
      <c r="N158" s="55">
        <f t="shared" si="11"/>
        <v>31</v>
      </c>
    </row>
    <row r="159" spans="2:14" x14ac:dyDescent="0.25">
      <c r="B159" s="53">
        <v>158</v>
      </c>
      <c r="C159" s="54">
        <v>0.7</v>
      </c>
      <c r="D159" s="55">
        <f t="shared" si="8"/>
        <v>0</v>
      </c>
      <c r="E159" s="55">
        <f>IF('VAA PW'!$G$13&lt;&gt;"",IF(VLOOKUP(B159,Datum!D:G,2,FALSE)&gt;'VAA PW'!$G$13,0,IF(G159&gt;'VAA PW'!$G$12,1,0)),IF(G159&gt;='VAA PW'!$G$12,1,0))</f>
        <v>1</v>
      </c>
      <c r="F159" s="56">
        <f>IF(AND(E159=1,E158=0),'VAA PW'!$XEX$12,VLOOKUP(B159,Datum!$D:$F,2,FALSE))</f>
        <v>47696</v>
      </c>
      <c r="G159" s="56">
        <f>IF(VLOOKUP(B159,Datum!D:G,4,FALSE)&lt;&gt;$A$7,VLOOKUP(B159,Datum!$D:$F,3,FALSE),IF(YEAR('VAA PW'!$H$1)=YEAR('VAA PW'!$G$13),'VAA PW'!$G$13-1,VLOOKUP(B159,Datum!$D:$F,3,FALSE)))</f>
        <v>47726</v>
      </c>
      <c r="H159" s="55">
        <f>IF(AND(E159=1,E158=0),Maanden!G159-'VAA PW'!$XEX$12+1,G159-F159+1)</f>
        <v>31</v>
      </c>
      <c r="I159" s="55">
        <f t="shared" si="9"/>
        <v>0</v>
      </c>
      <c r="J159" s="55">
        <f t="shared" si="10"/>
        <v>365</v>
      </c>
      <c r="L159" s="56">
        <f>VLOOKUP(B159,Datum!$D:$F,2,FALSE)</f>
        <v>47696</v>
      </c>
      <c r="M159" s="56">
        <f>VLOOKUP(B159,Datum!$D:$F,3,FALSE)</f>
        <v>47726</v>
      </c>
      <c r="N159" s="55">
        <f t="shared" si="11"/>
        <v>31</v>
      </c>
    </row>
    <row r="160" spans="2:14" x14ac:dyDescent="0.25">
      <c r="B160" s="53">
        <v>159</v>
      </c>
      <c r="C160" s="54">
        <v>0.7</v>
      </c>
      <c r="D160" s="55">
        <f t="shared" si="8"/>
        <v>0</v>
      </c>
      <c r="E160" s="55">
        <f>IF('VAA PW'!$G$13&lt;&gt;"",IF(VLOOKUP(B160,Datum!D:G,2,FALSE)&gt;'VAA PW'!$G$13,0,IF(G160&gt;'VAA PW'!$G$12,1,0)),IF(G160&gt;='VAA PW'!$G$12,1,0))</f>
        <v>1</v>
      </c>
      <c r="F160" s="56">
        <f>IF(AND(E160=1,E159=0),'VAA PW'!$XEX$12,VLOOKUP(B160,Datum!$D:$F,2,FALSE))</f>
        <v>47727</v>
      </c>
      <c r="G160" s="56">
        <f>IF(VLOOKUP(B160,Datum!D:G,4,FALSE)&lt;&gt;$A$7,VLOOKUP(B160,Datum!$D:$F,3,FALSE),IF(YEAR('VAA PW'!$H$1)=YEAR('VAA PW'!$G$13),'VAA PW'!$G$13-1,VLOOKUP(B160,Datum!$D:$F,3,FALSE)))</f>
        <v>47756</v>
      </c>
      <c r="H160" s="55">
        <f>IF(AND(E160=1,E159=0),Maanden!G160-'VAA PW'!$XEX$12+1,G160-F160+1)</f>
        <v>30</v>
      </c>
      <c r="I160" s="55">
        <f t="shared" si="9"/>
        <v>0</v>
      </c>
      <c r="J160" s="55">
        <f t="shared" si="10"/>
        <v>365</v>
      </c>
      <c r="L160" s="56">
        <f>VLOOKUP(B160,Datum!$D:$F,2,FALSE)</f>
        <v>47727</v>
      </c>
      <c r="M160" s="56">
        <f>VLOOKUP(B160,Datum!$D:$F,3,FALSE)</f>
        <v>47756</v>
      </c>
      <c r="N160" s="55">
        <f t="shared" si="11"/>
        <v>30</v>
      </c>
    </row>
    <row r="161" spans="2:14" x14ac:dyDescent="0.25">
      <c r="B161" s="53">
        <v>160</v>
      </c>
      <c r="C161" s="54">
        <v>0.7</v>
      </c>
      <c r="D161" s="55">
        <f t="shared" si="8"/>
        <v>0</v>
      </c>
      <c r="E161" s="55">
        <f>IF('VAA PW'!$G$13&lt;&gt;"",IF(VLOOKUP(B161,Datum!D:G,2,FALSE)&gt;'VAA PW'!$G$13,0,IF(G161&gt;'VAA PW'!$G$12,1,0)),IF(G161&gt;='VAA PW'!$G$12,1,0))</f>
        <v>1</v>
      </c>
      <c r="F161" s="56">
        <f>IF(AND(E161=1,E160=0),'VAA PW'!$XEX$12,VLOOKUP(B161,Datum!$D:$F,2,FALSE))</f>
        <v>47757</v>
      </c>
      <c r="G161" s="56">
        <f>IF(VLOOKUP(B161,Datum!D:G,4,FALSE)&lt;&gt;$A$7,VLOOKUP(B161,Datum!$D:$F,3,FALSE),IF(YEAR('VAA PW'!$H$1)=YEAR('VAA PW'!$G$13),'VAA PW'!$G$13-1,VLOOKUP(B161,Datum!$D:$F,3,FALSE)))</f>
        <v>47787</v>
      </c>
      <c r="H161" s="55">
        <f>IF(AND(E161=1,E160=0),Maanden!G161-'VAA PW'!$XEX$12+1,G161-F161+1)</f>
        <v>31</v>
      </c>
      <c r="I161" s="55">
        <f t="shared" si="9"/>
        <v>0</v>
      </c>
      <c r="J161" s="55">
        <f t="shared" si="10"/>
        <v>365</v>
      </c>
      <c r="L161" s="56">
        <f>VLOOKUP(B161,Datum!$D:$F,2,FALSE)</f>
        <v>47757</v>
      </c>
      <c r="M161" s="56">
        <f>VLOOKUP(B161,Datum!$D:$F,3,FALSE)</f>
        <v>47787</v>
      </c>
      <c r="N161" s="55">
        <f t="shared" si="11"/>
        <v>31</v>
      </c>
    </row>
    <row r="162" spans="2:14" x14ac:dyDescent="0.25">
      <c r="B162" s="53">
        <v>161</v>
      </c>
      <c r="C162" s="54">
        <v>0.7</v>
      </c>
      <c r="D162" s="55">
        <f t="shared" si="8"/>
        <v>0</v>
      </c>
      <c r="E162" s="55">
        <f>IF('VAA PW'!$G$13&lt;&gt;"",IF(VLOOKUP(B162,Datum!D:G,2,FALSE)&gt;'VAA PW'!$G$13,0,IF(G162&gt;'VAA PW'!$G$12,1,0)),IF(G162&gt;='VAA PW'!$G$12,1,0))</f>
        <v>1</v>
      </c>
      <c r="F162" s="56">
        <f>IF(AND(E162=1,E161=0),'VAA PW'!$XEX$12,VLOOKUP(B162,Datum!$D:$F,2,FALSE))</f>
        <v>47788</v>
      </c>
      <c r="G162" s="56">
        <f>IF(VLOOKUP(B162,Datum!D:G,4,FALSE)&lt;&gt;$A$7,VLOOKUP(B162,Datum!$D:$F,3,FALSE),IF(YEAR('VAA PW'!$H$1)=YEAR('VAA PW'!$G$13),'VAA PW'!$G$13-1,VLOOKUP(B162,Datum!$D:$F,3,FALSE)))</f>
        <v>47817</v>
      </c>
      <c r="H162" s="55">
        <f>IF(AND(E162=1,E161=0),Maanden!G162-'VAA PW'!$XEX$12+1,G162-F162+1)</f>
        <v>30</v>
      </c>
      <c r="I162" s="55">
        <f t="shared" si="9"/>
        <v>0</v>
      </c>
      <c r="J162" s="55">
        <f t="shared" si="10"/>
        <v>365</v>
      </c>
      <c r="L162" s="56">
        <f>VLOOKUP(B162,Datum!$D:$F,2,FALSE)</f>
        <v>47788</v>
      </c>
      <c r="M162" s="56">
        <f>VLOOKUP(B162,Datum!$D:$F,3,FALSE)</f>
        <v>47817</v>
      </c>
      <c r="N162" s="55">
        <f t="shared" si="11"/>
        <v>30</v>
      </c>
    </row>
    <row r="163" spans="2:14" x14ac:dyDescent="0.25">
      <c r="B163" s="53">
        <v>162</v>
      </c>
      <c r="C163" s="54">
        <v>0.7</v>
      </c>
      <c r="D163" s="55">
        <f t="shared" si="8"/>
        <v>0</v>
      </c>
      <c r="E163" s="55">
        <f>IF('VAA PW'!$G$13&lt;&gt;"",IF(VLOOKUP(B163,Datum!D:G,2,FALSE)&gt;'VAA PW'!$G$13,0,IF(G163&gt;'VAA PW'!$G$12,1,0)),IF(G163&gt;='VAA PW'!$G$12,1,0))</f>
        <v>1</v>
      </c>
      <c r="F163" s="56">
        <f>IF(AND(E163=1,E162=0),'VAA PW'!$XEX$12,VLOOKUP(B163,Datum!$D:$F,2,FALSE))</f>
        <v>47818</v>
      </c>
      <c r="G163" s="56">
        <f>IF(VLOOKUP(B163,Datum!D:G,4,FALSE)&lt;&gt;$A$7,VLOOKUP(B163,Datum!$D:$F,3,FALSE),IF(YEAR('VAA PW'!$H$1)=YEAR('VAA PW'!$G$13),'VAA PW'!$G$13-1,VLOOKUP(B163,Datum!$D:$F,3,FALSE)))</f>
        <v>47848</v>
      </c>
      <c r="H163" s="55">
        <f>IF(AND(E163=1,E162=0),Maanden!G163-'VAA PW'!$XEX$12+1,G163-F163+1)</f>
        <v>31</v>
      </c>
      <c r="I163" s="55">
        <f t="shared" si="9"/>
        <v>0</v>
      </c>
      <c r="J163" s="55">
        <f t="shared" si="10"/>
        <v>365</v>
      </c>
      <c r="L163" s="56">
        <f>VLOOKUP(B163,Datum!$D:$F,2,FALSE)</f>
        <v>47818</v>
      </c>
      <c r="M163" s="56">
        <f>VLOOKUP(B163,Datum!$D:$F,3,FALSE)</f>
        <v>47848</v>
      </c>
      <c r="N163" s="55">
        <f t="shared" si="11"/>
        <v>31</v>
      </c>
    </row>
    <row r="164" spans="2:14" x14ac:dyDescent="0.25">
      <c r="B164" s="53">
        <v>163</v>
      </c>
      <c r="C164" s="54">
        <v>0.7</v>
      </c>
      <c r="D164" s="55">
        <f t="shared" si="8"/>
        <v>0</v>
      </c>
      <c r="E164" s="55">
        <f>IF('VAA PW'!$G$13&lt;&gt;"",IF(VLOOKUP(B164,Datum!D:G,2,FALSE)&gt;'VAA PW'!$G$13,0,IF(G164&gt;'VAA PW'!$G$12,1,0)),IF(G164&gt;='VAA PW'!$G$12,1,0))</f>
        <v>1</v>
      </c>
      <c r="F164" s="56">
        <f>IF(AND(E164=1,E163=0),'VAA PW'!$XEX$12,VLOOKUP(B164,Datum!$D:$F,2,FALSE))</f>
        <v>47849</v>
      </c>
      <c r="G164" s="56">
        <f>IF(VLOOKUP(B164,Datum!D:G,4,FALSE)&lt;&gt;$A$7,VLOOKUP(B164,Datum!$D:$F,3,FALSE),IF(YEAR('VAA PW'!$H$1)=YEAR('VAA PW'!$G$13),'VAA PW'!$G$13-1,VLOOKUP(B164,Datum!$D:$F,3,FALSE)))</f>
        <v>47879</v>
      </c>
      <c r="H164" s="55">
        <f>IF(AND(E164=1,E163=0),Maanden!G164-'VAA PW'!$XEX$12+1,G164-F164+1)</f>
        <v>31</v>
      </c>
      <c r="I164" s="55">
        <f t="shared" si="9"/>
        <v>0</v>
      </c>
      <c r="J164" s="55">
        <f t="shared" si="10"/>
        <v>365</v>
      </c>
      <c r="L164" s="56">
        <f>VLOOKUP(B164,Datum!$D:$F,2,FALSE)</f>
        <v>47849</v>
      </c>
      <c r="M164" s="56">
        <f>VLOOKUP(B164,Datum!$D:$F,3,FALSE)</f>
        <v>47879</v>
      </c>
      <c r="N164" s="55">
        <f t="shared" si="11"/>
        <v>31</v>
      </c>
    </row>
    <row r="165" spans="2:14" x14ac:dyDescent="0.25">
      <c r="B165" s="53">
        <v>164</v>
      </c>
      <c r="C165" s="54">
        <v>0.7</v>
      </c>
      <c r="D165" s="55">
        <f t="shared" si="8"/>
        <v>0</v>
      </c>
      <c r="E165" s="55">
        <f>IF('VAA PW'!$G$13&lt;&gt;"",IF(VLOOKUP(B165,Datum!D:G,2,FALSE)&gt;'VAA PW'!$G$13,0,IF(G165&gt;'VAA PW'!$G$12,1,0)),IF(G165&gt;='VAA PW'!$G$12,1,0))</f>
        <v>1</v>
      </c>
      <c r="F165" s="56">
        <f>IF(AND(E165=1,E164=0),'VAA PW'!$XEX$12,VLOOKUP(B165,Datum!$D:$F,2,FALSE))</f>
        <v>47880</v>
      </c>
      <c r="G165" s="56">
        <f>IF(VLOOKUP(B165,Datum!D:G,4,FALSE)&lt;&gt;$A$7,VLOOKUP(B165,Datum!$D:$F,3,FALSE),IF(YEAR('VAA PW'!$H$1)=YEAR('VAA PW'!$G$13),'VAA PW'!$G$13-1,VLOOKUP(B165,Datum!$D:$F,3,FALSE)))</f>
        <v>47907</v>
      </c>
      <c r="H165" s="55">
        <f>IF(AND(E165=1,E164=0),Maanden!G165-'VAA PW'!$XEX$12+1,G165-F165+1)</f>
        <v>28</v>
      </c>
      <c r="I165" s="55">
        <f t="shared" si="9"/>
        <v>0</v>
      </c>
      <c r="J165" s="55">
        <f t="shared" si="10"/>
        <v>365</v>
      </c>
      <c r="L165" s="56">
        <f>VLOOKUP(B165,Datum!$D:$F,2,FALSE)</f>
        <v>47880</v>
      </c>
      <c r="M165" s="56">
        <f>VLOOKUP(B165,Datum!$D:$F,3,FALSE)</f>
        <v>47907</v>
      </c>
      <c r="N165" s="55">
        <f t="shared" si="11"/>
        <v>28</v>
      </c>
    </row>
    <row r="166" spans="2:14" x14ac:dyDescent="0.25">
      <c r="B166" s="53">
        <v>165</v>
      </c>
      <c r="C166" s="54">
        <v>0.7</v>
      </c>
      <c r="D166" s="55">
        <f t="shared" si="8"/>
        <v>0</v>
      </c>
      <c r="E166" s="55">
        <f>IF('VAA PW'!$G$13&lt;&gt;"",IF(VLOOKUP(B166,Datum!D:G,2,FALSE)&gt;'VAA PW'!$G$13,0,IF(G166&gt;'VAA PW'!$G$12,1,0)),IF(G166&gt;='VAA PW'!$G$12,1,0))</f>
        <v>1</v>
      </c>
      <c r="F166" s="56">
        <f>IF(AND(E166=1,E165=0),'VAA PW'!$XEX$12,VLOOKUP(B166,Datum!$D:$F,2,FALSE))</f>
        <v>47908</v>
      </c>
      <c r="G166" s="56">
        <f>IF(VLOOKUP(B166,Datum!D:G,4,FALSE)&lt;&gt;$A$7,VLOOKUP(B166,Datum!$D:$F,3,FALSE),IF(YEAR('VAA PW'!$H$1)=YEAR('VAA PW'!$G$13),'VAA PW'!$G$13-1,VLOOKUP(B166,Datum!$D:$F,3,FALSE)))</f>
        <v>47938</v>
      </c>
      <c r="H166" s="55">
        <f>IF(AND(E166=1,E165=0),Maanden!G166-'VAA PW'!$XEX$12+1,G166-F166+1)</f>
        <v>31</v>
      </c>
      <c r="I166" s="55">
        <f t="shared" si="9"/>
        <v>0</v>
      </c>
      <c r="J166" s="55">
        <f t="shared" si="10"/>
        <v>365</v>
      </c>
      <c r="L166" s="56">
        <f>VLOOKUP(B166,Datum!$D:$F,2,FALSE)</f>
        <v>47908</v>
      </c>
      <c r="M166" s="56">
        <f>VLOOKUP(B166,Datum!$D:$F,3,FALSE)</f>
        <v>47938</v>
      </c>
      <c r="N166" s="55">
        <f t="shared" si="11"/>
        <v>31</v>
      </c>
    </row>
    <row r="167" spans="2:14" x14ac:dyDescent="0.25">
      <c r="B167" s="53">
        <v>166</v>
      </c>
      <c r="C167" s="54">
        <v>0.7</v>
      </c>
      <c r="D167" s="55">
        <f t="shared" si="8"/>
        <v>0</v>
      </c>
      <c r="E167" s="55">
        <f>IF('VAA PW'!$G$13&lt;&gt;"",IF(VLOOKUP(B167,Datum!D:G,2,FALSE)&gt;'VAA PW'!$G$13,0,IF(G167&gt;'VAA PW'!$G$12,1,0)),IF(G167&gt;='VAA PW'!$G$12,1,0))</f>
        <v>1</v>
      </c>
      <c r="F167" s="56">
        <f>IF(AND(E167=1,E166=0),'VAA PW'!$XEX$12,VLOOKUP(B167,Datum!$D:$F,2,FALSE))</f>
        <v>47939</v>
      </c>
      <c r="G167" s="56">
        <f>IF(VLOOKUP(B167,Datum!D:G,4,FALSE)&lt;&gt;$A$7,VLOOKUP(B167,Datum!$D:$F,3,FALSE),IF(YEAR('VAA PW'!$H$1)=YEAR('VAA PW'!$G$13),'VAA PW'!$G$13-1,VLOOKUP(B167,Datum!$D:$F,3,FALSE)))</f>
        <v>47968</v>
      </c>
      <c r="H167" s="55">
        <f>IF(AND(E167=1,E166=0),Maanden!G167-'VAA PW'!$XEX$12+1,G167-F167+1)</f>
        <v>30</v>
      </c>
      <c r="I167" s="55">
        <f t="shared" si="9"/>
        <v>0</v>
      </c>
      <c r="J167" s="55">
        <f t="shared" si="10"/>
        <v>365</v>
      </c>
      <c r="L167" s="56">
        <f>VLOOKUP(B167,Datum!$D:$F,2,FALSE)</f>
        <v>47939</v>
      </c>
      <c r="M167" s="56">
        <f>VLOOKUP(B167,Datum!$D:$F,3,FALSE)</f>
        <v>47968</v>
      </c>
      <c r="N167" s="55">
        <f t="shared" si="11"/>
        <v>30</v>
      </c>
    </row>
    <row r="168" spans="2:14" x14ac:dyDescent="0.25">
      <c r="B168" s="53">
        <v>167</v>
      </c>
      <c r="C168" s="54">
        <v>0.7</v>
      </c>
      <c r="D168" s="55">
        <f t="shared" si="8"/>
        <v>0</v>
      </c>
      <c r="E168" s="55">
        <f>IF('VAA PW'!$G$13&lt;&gt;"",IF(VLOOKUP(B168,Datum!D:G,2,FALSE)&gt;'VAA PW'!$G$13,0,IF(G168&gt;'VAA PW'!$G$12,1,0)),IF(G168&gt;='VAA PW'!$G$12,1,0))</f>
        <v>1</v>
      </c>
      <c r="F168" s="56">
        <f>IF(AND(E168=1,E167=0),'VAA PW'!$XEX$12,VLOOKUP(B168,Datum!$D:$F,2,FALSE))</f>
        <v>47969</v>
      </c>
      <c r="G168" s="56">
        <f>IF(VLOOKUP(B168,Datum!D:G,4,FALSE)&lt;&gt;$A$7,VLOOKUP(B168,Datum!$D:$F,3,FALSE),IF(YEAR('VAA PW'!$H$1)=YEAR('VAA PW'!$G$13),'VAA PW'!$G$13-1,VLOOKUP(B168,Datum!$D:$F,3,FALSE)))</f>
        <v>47999</v>
      </c>
      <c r="H168" s="55">
        <f>IF(AND(E168=1,E167=0),Maanden!G168-'VAA PW'!$XEX$12+1,G168-F168+1)</f>
        <v>31</v>
      </c>
      <c r="I168" s="55">
        <f t="shared" si="9"/>
        <v>0</v>
      </c>
      <c r="J168" s="55">
        <f t="shared" si="10"/>
        <v>365</v>
      </c>
      <c r="L168" s="56">
        <f>VLOOKUP(B168,Datum!$D:$F,2,FALSE)</f>
        <v>47969</v>
      </c>
      <c r="M168" s="56">
        <f>VLOOKUP(B168,Datum!$D:$F,3,FALSE)</f>
        <v>47999</v>
      </c>
      <c r="N168" s="55">
        <f t="shared" si="11"/>
        <v>31</v>
      </c>
    </row>
    <row r="169" spans="2:14" x14ac:dyDescent="0.25">
      <c r="B169" s="53">
        <v>168</v>
      </c>
      <c r="C169" s="54">
        <v>0.7</v>
      </c>
      <c r="D169" s="55">
        <f t="shared" si="8"/>
        <v>0</v>
      </c>
      <c r="E169" s="55">
        <f>IF('VAA PW'!$G$13&lt;&gt;"",IF(VLOOKUP(B169,Datum!D:G,2,FALSE)&gt;'VAA PW'!$G$13,0,IF(G169&gt;'VAA PW'!$G$12,1,0)),IF(G169&gt;='VAA PW'!$G$12,1,0))</f>
        <v>1</v>
      </c>
      <c r="F169" s="56">
        <f>IF(AND(E169=1,E168=0),'VAA PW'!$XEX$12,VLOOKUP(B169,Datum!$D:$F,2,FALSE))</f>
        <v>48000</v>
      </c>
      <c r="G169" s="56">
        <f>IF(VLOOKUP(B169,Datum!D:G,4,FALSE)&lt;&gt;$A$7,VLOOKUP(B169,Datum!$D:$F,3,FALSE),IF(YEAR('VAA PW'!$H$1)=YEAR('VAA PW'!$G$13),'VAA PW'!$G$13-1,VLOOKUP(B169,Datum!$D:$F,3,FALSE)))</f>
        <v>48029</v>
      </c>
      <c r="H169" s="55">
        <f>IF(AND(E169=1,E168=0),Maanden!G169-'VAA PW'!$XEX$12+1,G169-F169+1)</f>
        <v>30</v>
      </c>
      <c r="I169" s="55">
        <f t="shared" si="9"/>
        <v>0</v>
      </c>
      <c r="J169" s="55">
        <f t="shared" si="10"/>
        <v>365</v>
      </c>
      <c r="L169" s="56">
        <f>VLOOKUP(B169,Datum!$D:$F,2,FALSE)</f>
        <v>48000</v>
      </c>
      <c r="M169" s="56">
        <f>VLOOKUP(B169,Datum!$D:$F,3,FALSE)</f>
        <v>48029</v>
      </c>
      <c r="N169" s="55">
        <f t="shared" si="11"/>
        <v>30</v>
      </c>
    </row>
    <row r="170" spans="2:14" x14ac:dyDescent="0.25">
      <c r="B170" s="53">
        <v>169</v>
      </c>
      <c r="C170" s="54">
        <v>0.7</v>
      </c>
      <c r="D170" s="55">
        <f t="shared" si="8"/>
        <v>0</v>
      </c>
      <c r="E170" s="55">
        <f>IF('VAA PW'!$G$13&lt;&gt;"",IF(VLOOKUP(B170,Datum!D:G,2,FALSE)&gt;'VAA PW'!$G$13,0,IF(G170&gt;'VAA PW'!$G$12,1,0)),IF(G170&gt;='VAA PW'!$G$12,1,0))</f>
        <v>1</v>
      </c>
      <c r="F170" s="56">
        <f>IF(AND(E170=1,E169=0),'VAA PW'!$XEX$12,VLOOKUP(B170,Datum!$D:$F,2,FALSE))</f>
        <v>48030</v>
      </c>
      <c r="G170" s="56">
        <f>IF(VLOOKUP(B170,Datum!D:G,4,FALSE)&lt;&gt;$A$7,VLOOKUP(B170,Datum!$D:$F,3,FALSE),IF(YEAR('VAA PW'!$H$1)=YEAR('VAA PW'!$G$13),'VAA PW'!$G$13-1,VLOOKUP(B170,Datum!$D:$F,3,FALSE)))</f>
        <v>48060</v>
      </c>
      <c r="H170" s="55">
        <f>IF(AND(E170=1,E169=0),Maanden!G170-'VAA PW'!$XEX$12+1,G170-F170+1)</f>
        <v>31</v>
      </c>
      <c r="I170" s="55">
        <f t="shared" si="9"/>
        <v>0</v>
      </c>
      <c r="J170" s="55">
        <f t="shared" si="10"/>
        <v>365</v>
      </c>
      <c r="L170" s="56">
        <f>VLOOKUP(B170,Datum!$D:$F,2,FALSE)</f>
        <v>48030</v>
      </c>
      <c r="M170" s="56">
        <f>VLOOKUP(B170,Datum!$D:$F,3,FALSE)</f>
        <v>48060</v>
      </c>
      <c r="N170" s="55">
        <f t="shared" si="11"/>
        <v>31</v>
      </c>
    </row>
    <row r="171" spans="2:14" x14ac:dyDescent="0.25">
      <c r="B171" s="53">
        <v>170</v>
      </c>
      <c r="C171" s="54">
        <v>0.7</v>
      </c>
      <c r="D171" s="55">
        <f t="shared" si="8"/>
        <v>0</v>
      </c>
      <c r="E171" s="55">
        <f>IF('VAA PW'!$G$13&lt;&gt;"",IF(VLOOKUP(B171,Datum!D:G,2,FALSE)&gt;'VAA PW'!$G$13,0,IF(G171&gt;'VAA PW'!$G$12,1,0)),IF(G171&gt;='VAA PW'!$G$12,1,0))</f>
        <v>1</v>
      </c>
      <c r="F171" s="56">
        <f>IF(AND(E171=1,E170=0),'VAA PW'!$XEX$12,VLOOKUP(B171,Datum!$D:$F,2,FALSE))</f>
        <v>48061</v>
      </c>
      <c r="G171" s="56">
        <f>IF(VLOOKUP(B171,Datum!D:G,4,FALSE)&lt;&gt;$A$7,VLOOKUP(B171,Datum!$D:$F,3,FALSE),IF(YEAR('VAA PW'!$H$1)=YEAR('VAA PW'!$G$13),'VAA PW'!$G$13-1,VLOOKUP(B171,Datum!$D:$F,3,FALSE)))</f>
        <v>48091</v>
      </c>
      <c r="H171" s="55">
        <f>IF(AND(E171=1,E170=0),Maanden!G171-'VAA PW'!$XEX$12+1,G171-F171+1)</f>
        <v>31</v>
      </c>
      <c r="I171" s="55">
        <f t="shared" si="9"/>
        <v>0</v>
      </c>
      <c r="J171" s="55">
        <f t="shared" si="10"/>
        <v>365</v>
      </c>
      <c r="L171" s="56">
        <f>VLOOKUP(B171,Datum!$D:$F,2,FALSE)</f>
        <v>48061</v>
      </c>
      <c r="M171" s="56">
        <f>VLOOKUP(B171,Datum!$D:$F,3,FALSE)</f>
        <v>48091</v>
      </c>
      <c r="N171" s="55">
        <f t="shared" si="11"/>
        <v>31</v>
      </c>
    </row>
    <row r="172" spans="2:14" x14ac:dyDescent="0.25">
      <c r="B172" s="53">
        <v>171</v>
      </c>
      <c r="C172" s="54">
        <v>0.7</v>
      </c>
      <c r="D172" s="55">
        <f t="shared" si="8"/>
        <v>0</v>
      </c>
      <c r="E172" s="55">
        <f>IF('VAA PW'!$G$13&lt;&gt;"",IF(VLOOKUP(B172,Datum!D:G,2,FALSE)&gt;'VAA PW'!$G$13,0,IF(G172&gt;'VAA PW'!$G$12,1,0)),IF(G172&gt;='VAA PW'!$G$12,1,0))</f>
        <v>1</v>
      </c>
      <c r="F172" s="56">
        <f>IF(AND(E172=1,E171=0),'VAA PW'!$XEX$12,VLOOKUP(B172,Datum!$D:$F,2,FALSE))</f>
        <v>48092</v>
      </c>
      <c r="G172" s="56">
        <f>IF(VLOOKUP(B172,Datum!D:G,4,FALSE)&lt;&gt;$A$7,VLOOKUP(B172,Datum!$D:$F,3,FALSE),IF(YEAR('VAA PW'!$H$1)=YEAR('VAA PW'!$G$13),'VAA PW'!$G$13-1,VLOOKUP(B172,Datum!$D:$F,3,FALSE)))</f>
        <v>48121</v>
      </c>
      <c r="H172" s="55">
        <f>IF(AND(E172=1,E171=0),Maanden!G172-'VAA PW'!$XEX$12+1,G172-F172+1)</f>
        <v>30</v>
      </c>
      <c r="I172" s="55">
        <f t="shared" si="9"/>
        <v>0</v>
      </c>
      <c r="J172" s="55">
        <f t="shared" si="10"/>
        <v>365</v>
      </c>
      <c r="L172" s="56">
        <f>VLOOKUP(B172,Datum!$D:$F,2,FALSE)</f>
        <v>48092</v>
      </c>
      <c r="M172" s="56">
        <f>VLOOKUP(B172,Datum!$D:$F,3,FALSE)</f>
        <v>48121</v>
      </c>
      <c r="N172" s="55">
        <f t="shared" si="11"/>
        <v>30</v>
      </c>
    </row>
    <row r="173" spans="2:14" x14ac:dyDescent="0.25">
      <c r="B173" s="53">
        <v>172</v>
      </c>
      <c r="C173" s="54">
        <v>0.7</v>
      </c>
      <c r="D173" s="55">
        <f t="shared" si="8"/>
        <v>0</v>
      </c>
      <c r="E173" s="55">
        <f>IF('VAA PW'!$G$13&lt;&gt;"",IF(VLOOKUP(B173,Datum!D:G,2,FALSE)&gt;'VAA PW'!$G$13,0,IF(G173&gt;'VAA PW'!$G$12,1,0)),IF(G173&gt;='VAA PW'!$G$12,1,0))</f>
        <v>1</v>
      </c>
      <c r="F173" s="56">
        <f>IF(AND(E173=1,E172=0),'VAA PW'!$XEX$12,VLOOKUP(B173,Datum!$D:$F,2,FALSE))</f>
        <v>48122</v>
      </c>
      <c r="G173" s="56">
        <f>IF(VLOOKUP(B173,Datum!D:G,4,FALSE)&lt;&gt;$A$7,VLOOKUP(B173,Datum!$D:$F,3,FALSE),IF(YEAR('VAA PW'!$H$1)=YEAR('VAA PW'!$G$13),'VAA PW'!$G$13-1,VLOOKUP(B173,Datum!$D:$F,3,FALSE)))</f>
        <v>48152</v>
      </c>
      <c r="H173" s="55">
        <f>IF(AND(E173=1,E172=0),Maanden!G173-'VAA PW'!$XEX$12+1,G173-F173+1)</f>
        <v>31</v>
      </c>
      <c r="I173" s="55">
        <f t="shared" si="9"/>
        <v>0</v>
      </c>
      <c r="J173" s="55">
        <f t="shared" si="10"/>
        <v>365</v>
      </c>
      <c r="L173" s="56">
        <f>VLOOKUP(B173,Datum!$D:$F,2,FALSE)</f>
        <v>48122</v>
      </c>
      <c r="M173" s="56">
        <f>VLOOKUP(B173,Datum!$D:$F,3,FALSE)</f>
        <v>48152</v>
      </c>
      <c r="N173" s="55">
        <f t="shared" si="11"/>
        <v>31</v>
      </c>
    </row>
    <row r="174" spans="2:14" x14ac:dyDescent="0.25">
      <c r="B174" s="53">
        <v>173</v>
      </c>
      <c r="C174" s="54">
        <v>0.7</v>
      </c>
      <c r="D174" s="55">
        <f t="shared" si="8"/>
        <v>0</v>
      </c>
      <c r="E174" s="55">
        <f>IF('VAA PW'!$G$13&lt;&gt;"",IF(VLOOKUP(B174,Datum!D:G,2,FALSE)&gt;'VAA PW'!$G$13,0,IF(G174&gt;'VAA PW'!$G$12,1,0)),IF(G174&gt;='VAA PW'!$G$12,1,0))</f>
        <v>1</v>
      </c>
      <c r="F174" s="56">
        <f>IF(AND(E174=1,E173=0),'VAA PW'!$XEX$12,VLOOKUP(B174,Datum!$D:$F,2,FALSE))</f>
        <v>48153</v>
      </c>
      <c r="G174" s="56">
        <f>IF(VLOOKUP(B174,Datum!D:G,4,FALSE)&lt;&gt;$A$7,VLOOKUP(B174,Datum!$D:$F,3,FALSE),IF(YEAR('VAA PW'!$H$1)=YEAR('VAA PW'!$G$13),'VAA PW'!$G$13-1,VLOOKUP(B174,Datum!$D:$F,3,FALSE)))</f>
        <v>48182</v>
      </c>
      <c r="H174" s="55">
        <f>IF(AND(E174=1,E173=0),Maanden!G174-'VAA PW'!$XEX$12+1,G174-F174+1)</f>
        <v>30</v>
      </c>
      <c r="I174" s="55">
        <f t="shared" si="9"/>
        <v>0</v>
      </c>
      <c r="J174" s="55">
        <f t="shared" si="10"/>
        <v>365</v>
      </c>
      <c r="L174" s="56">
        <f>VLOOKUP(B174,Datum!$D:$F,2,FALSE)</f>
        <v>48153</v>
      </c>
      <c r="M174" s="56">
        <f>VLOOKUP(B174,Datum!$D:$F,3,FALSE)</f>
        <v>48182</v>
      </c>
      <c r="N174" s="55">
        <f t="shared" si="11"/>
        <v>30</v>
      </c>
    </row>
    <row r="175" spans="2:14" x14ac:dyDescent="0.25">
      <c r="B175" s="53">
        <v>174</v>
      </c>
      <c r="C175" s="54">
        <v>0.7</v>
      </c>
      <c r="D175" s="55">
        <f t="shared" si="8"/>
        <v>0</v>
      </c>
      <c r="E175" s="55">
        <f>IF('VAA PW'!$G$13&lt;&gt;"",IF(VLOOKUP(B175,Datum!D:G,2,FALSE)&gt;'VAA PW'!$G$13,0,IF(G175&gt;'VAA PW'!$G$12,1,0)),IF(G175&gt;='VAA PW'!$G$12,1,0))</f>
        <v>1</v>
      </c>
      <c r="F175" s="56">
        <f>IF(AND(E175=1,E174=0),'VAA PW'!$XEX$12,VLOOKUP(B175,Datum!$D:$F,2,FALSE))</f>
        <v>48183</v>
      </c>
      <c r="G175" s="56">
        <f>IF(VLOOKUP(B175,Datum!D:G,4,FALSE)&lt;&gt;$A$7,VLOOKUP(B175,Datum!$D:$F,3,FALSE),IF(YEAR('VAA PW'!$H$1)=YEAR('VAA PW'!$G$13),'VAA PW'!$G$13-1,VLOOKUP(B175,Datum!$D:$F,3,FALSE)))</f>
        <v>48213</v>
      </c>
      <c r="H175" s="55">
        <f>IF(AND(E175=1,E174=0),Maanden!G175-'VAA PW'!$XEX$12+1,G175-F175+1)</f>
        <v>31</v>
      </c>
      <c r="I175" s="55">
        <f t="shared" si="9"/>
        <v>0</v>
      </c>
      <c r="J175" s="55">
        <f t="shared" si="10"/>
        <v>365</v>
      </c>
      <c r="L175" s="56">
        <f>VLOOKUP(B175,Datum!$D:$F,2,FALSE)</f>
        <v>48183</v>
      </c>
      <c r="M175" s="56">
        <f>VLOOKUP(B175,Datum!$D:$F,3,FALSE)</f>
        <v>48213</v>
      </c>
      <c r="N175" s="55">
        <f t="shared" si="11"/>
        <v>31</v>
      </c>
    </row>
    <row r="176" spans="2:14" x14ac:dyDescent="0.25">
      <c r="B176" s="53">
        <v>175</v>
      </c>
      <c r="C176" s="54">
        <v>0.7</v>
      </c>
      <c r="D176" s="55">
        <f t="shared" si="8"/>
        <v>0</v>
      </c>
      <c r="E176" s="55">
        <f>IF('VAA PW'!$G$13&lt;&gt;"",IF(VLOOKUP(B176,Datum!D:G,2,FALSE)&gt;'VAA PW'!$G$13,0,IF(G176&gt;'VAA PW'!$G$12,1,0)),IF(G176&gt;='VAA PW'!$G$12,1,0))</f>
        <v>1</v>
      </c>
      <c r="F176" s="56">
        <f>IF(AND(E176=1,E175=0),'VAA PW'!$XEX$12,VLOOKUP(B176,Datum!$D:$F,2,FALSE))</f>
        <v>48214</v>
      </c>
      <c r="G176" s="56">
        <f>IF(VLOOKUP(B176,Datum!D:G,4,FALSE)&lt;&gt;$A$7,VLOOKUP(B176,Datum!$D:$F,3,FALSE),IF(YEAR('VAA PW'!$H$1)=YEAR('VAA PW'!$G$13),'VAA PW'!$G$13-1,VLOOKUP(B176,Datum!$D:$F,3,FALSE)))</f>
        <v>48244</v>
      </c>
      <c r="H176" s="55">
        <f>IF(AND(E176=1,E175=0),Maanden!G176-'VAA PW'!$XEX$12+1,G176-F176+1)</f>
        <v>31</v>
      </c>
      <c r="I176" s="55">
        <f t="shared" si="9"/>
        <v>0</v>
      </c>
      <c r="J176" s="55">
        <f t="shared" si="10"/>
        <v>366</v>
      </c>
      <c r="L176" s="56">
        <f>VLOOKUP(B176,Datum!$D:$F,2,FALSE)</f>
        <v>48214</v>
      </c>
      <c r="M176" s="56">
        <f>VLOOKUP(B176,Datum!$D:$F,3,FALSE)</f>
        <v>48244</v>
      </c>
      <c r="N176" s="55">
        <f t="shared" si="11"/>
        <v>31</v>
      </c>
    </row>
    <row r="177" spans="2:14" x14ac:dyDescent="0.25">
      <c r="B177" s="53">
        <v>176</v>
      </c>
      <c r="C177" s="54">
        <v>0.7</v>
      </c>
      <c r="D177" s="55">
        <f t="shared" si="8"/>
        <v>0</v>
      </c>
      <c r="E177" s="55">
        <f>IF('VAA PW'!$G$13&lt;&gt;"",IF(VLOOKUP(B177,Datum!D:G,2,FALSE)&gt;'VAA PW'!$G$13,0,IF(G177&gt;'VAA PW'!$G$12,1,0)),IF(G177&gt;='VAA PW'!$G$12,1,0))</f>
        <v>1</v>
      </c>
      <c r="F177" s="56">
        <f>IF(AND(E177=1,E176=0),'VAA PW'!$XEX$12,VLOOKUP(B177,Datum!$D:$F,2,FALSE))</f>
        <v>48245</v>
      </c>
      <c r="G177" s="56">
        <f>IF(VLOOKUP(B177,Datum!D:G,4,FALSE)&lt;&gt;$A$7,VLOOKUP(B177,Datum!$D:$F,3,FALSE),IF(YEAR('VAA PW'!$H$1)=YEAR('VAA PW'!$G$13),'VAA PW'!$G$13-1,VLOOKUP(B177,Datum!$D:$F,3,FALSE)))</f>
        <v>48273</v>
      </c>
      <c r="H177" s="55">
        <f>IF(AND(E177=1,E176=0),Maanden!G177-'VAA PW'!$XEX$12+1,G177-F177+1)</f>
        <v>29</v>
      </c>
      <c r="I177" s="55">
        <f t="shared" si="9"/>
        <v>0</v>
      </c>
      <c r="J177" s="55">
        <f t="shared" si="10"/>
        <v>366</v>
      </c>
      <c r="L177" s="56">
        <f>VLOOKUP(B177,Datum!$D:$F,2,FALSE)</f>
        <v>48245</v>
      </c>
      <c r="M177" s="56">
        <f>VLOOKUP(B177,Datum!$D:$F,3,FALSE)</f>
        <v>48273</v>
      </c>
      <c r="N177" s="55">
        <f t="shared" si="11"/>
        <v>29</v>
      </c>
    </row>
    <row r="178" spans="2:14" x14ac:dyDescent="0.25">
      <c r="B178" s="53">
        <v>177</v>
      </c>
      <c r="C178" s="54">
        <v>0.7</v>
      </c>
      <c r="D178" s="55">
        <f t="shared" si="8"/>
        <v>0</v>
      </c>
      <c r="E178" s="55">
        <f>IF('VAA PW'!$G$13&lt;&gt;"",IF(VLOOKUP(B178,Datum!D:G,2,FALSE)&gt;'VAA PW'!$G$13,0,IF(G178&gt;'VAA PW'!$G$12,1,0)),IF(G178&gt;='VAA PW'!$G$12,1,0))</f>
        <v>1</v>
      </c>
      <c r="F178" s="56">
        <f>IF(AND(E178=1,E177=0),'VAA PW'!$XEX$12,VLOOKUP(B178,Datum!$D:$F,2,FALSE))</f>
        <v>48274</v>
      </c>
      <c r="G178" s="56">
        <f>IF(VLOOKUP(B178,Datum!D:G,4,FALSE)&lt;&gt;$A$7,VLOOKUP(B178,Datum!$D:$F,3,FALSE),IF(YEAR('VAA PW'!$H$1)=YEAR('VAA PW'!$G$13),'VAA PW'!$G$13-1,VLOOKUP(B178,Datum!$D:$F,3,FALSE)))</f>
        <v>48304</v>
      </c>
      <c r="H178" s="55">
        <f>IF(AND(E178=1,E177=0),Maanden!G178-'VAA PW'!$XEX$12+1,G178-F178+1)</f>
        <v>31</v>
      </c>
      <c r="I178" s="55">
        <f t="shared" si="9"/>
        <v>0</v>
      </c>
      <c r="J178" s="55">
        <f t="shared" si="10"/>
        <v>366</v>
      </c>
      <c r="L178" s="56">
        <f>VLOOKUP(B178,Datum!$D:$F,2,FALSE)</f>
        <v>48274</v>
      </c>
      <c r="M178" s="56">
        <f>VLOOKUP(B178,Datum!$D:$F,3,FALSE)</f>
        <v>48304</v>
      </c>
      <c r="N178" s="55">
        <f t="shared" si="11"/>
        <v>31</v>
      </c>
    </row>
    <row r="179" spans="2:14" x14ac:dyDescent="0.25">
      <c r="B179" s="53">
        <v>178</v>
      </c>
      <c r="C179" s="54">
        <v>0.7</v>
      </c>
      <c r="D179" s="55">
        <f t="shared" si="8"/>
        <v>0</v>
      </c>
      <c r="E179" s="55">
        <f>IF('VAA PW'!$G$13&lt;&gt;"",IF(VLOOKUP(B179,Datum!D:G,2,FALSE)&gt;'VAA PW'!$G$13,0,IF(G179&gt;'VAA PW'!$G$12,1,0)),IF(G179&gt;='VAA PW'!$G$12,1,0))</f>
        <v>1</v>
      </c>
      <c r="F179" s="56">
        <f>IF(AND(E179=1,E178=0),'VAA PW'!$XEX$12,VLOOKUP(B179,Datum!$D:$F,2,FALSE))</f>
        <v>48305</v>
      </c>
      <c r="G179" s="56">
        <f>IF(VLOOKUP(B179,Datum!D:G,4,FALSE)&lt;&gt;$A$7,VLOOKUP(B179,Datum!$D:$F,3,FALSE),IF(YEAR('VAA PW'!$H$1)=YEAR('VAA PW'!$G$13),'VAA PW'!$G$13-1,VLOOKUP(B179,Datum!$D:$F,3,FALSE)))</f>
        <v>48334</v>
      </c>
      <c r="H179" s="55">
        <f>IF(AND(E179=1,E178=0),Maanden!G179-'VAA PW'!$XEX$12+1,G179-F179+1)</f>
        <v>30</v>
      </c>
      <c r="I179" s="55">
        <f t="shared" si="9"/>
        <v>0</v>
      </c>
      <c r="J179" s="55">
        <f t="shared" si="10"/>
        <v>366</v>
      </c>
      <c r="L179" s="56">
        <f>VLOOKUP(B179,Datum!$D:$F,2,FALSE)</f>
        <v>48305</v>
      </c>
      <c r="M179" s="56">
        <f>VLOOKUP(B179,Datum!$D:$F,3,FALSE)</f>
        <v>48334</v>
      </c>
      <c r="N179" s="55">
        <f t="shared" si="11"/>
        <v>30</v>
      </c>
    </row>
    <row r="180" spans="2:14" x14ac:dyDescent="0.25">
      <c r="B180" s="53">
        <v>179</v>
      </c>
      <c r="C180" s="54">
        <v>0.7</v>
      </c>
      <c r="D180" s="55">
        <f t="shared" si="8"/>
        <v>0</v>
      </c>
      <c r="E180" s="55">
        <f>IF('VAA PW'!$G$13&lt;&gt;"",IF(VLOOKUP(B180,Datum!D:G,2,FALSE)&gt;'VAA PW'!$G$13,0,IF(G180&gt;'VAA PW'!$G$12,1,0)),IF(G180&gt;='VAA PW'!$G$12,1,0))</f>
        <v>1</v>
      </c>
      <c r="F180" s="56">
        <f>IF(AND(E180=1,E179=0),'VAA PW'!$XEX$12,VLOOKUP(B180,Datum!$D:$F,2,FALSE))</f>
        <v>48335</v>
      </c>
      <c r="G180" s="56">
        <f>IF(VLOOKUP(B180,Datum!D:G,4,FALSE)&lt;&gt;$A$7,VLOOKUP(B180,Datum!$D:$F,3,FALSE),IF(YEAR('VAA PW'!$H$1)=YEAR('VAA PW'!$G$13),'VAA PW'!$G$13-1,VLOOKUP(B180,Datum!$D:$F,3,FALSE)))</f>
        <v>48365</v>
      </c>
      <c r="H180" s="55">
        <f>IF(AND(E180=1,E179=0),Maanden!G180-'VAA PW'!$XEX$12+1,G180-F180+1)</f>
        <v>31</v>
      </c>
      <c r="I180" s="55">
        <f t="shared" si="9"/>
        <v>0</v>
      </c>
      <c r="J180" s="55">
        <f t="shared" si="10"/>
        <v>366</v>
      </c>
      <c r="L180" s="56">
        <f>VLOOKUP(B180,Datum!$D:$F,2,FALSE)</f>
        <v>48335</v>
      </c>
      <c r="M180" s="56">
        <f>VLOOKUP(B180,Datum!$D:$F,3,FALSE)</f>
        <v>48365</v>
      </c>
      <c r="N180" s="55">
        <f t="shared" si="11"/>
        <v>31</v>
      </c>
    </row>
    <row r="181" spans="2:14" x14ac:dyDescent="0.25">
      <c r="B181" s="53">
        <v>180</v>
      </c>
      <c r="C181" s="54">
        <v>0.7</v>
      </c>
      <c r="D181" s="55">
        <f t="shared" si="8"/>
        <v>0</v>
      </c>
      <c r="E181" s="55">
        <f>IF('VAA PW'!$G$13&lt;&gt;"",IF(VLOOKUP(B181,Datum!D:G,2,FALSE)&gt;'VAA PW'!$G$13,0,IF(G181&gt;'VAA PW'!$G$12,1,0)),IF(G181&gt;='VAA PW'!$G$12,1,0))</f>
        <v>1</v>
      </c>
      <c r="F181" s="56">
        <f>IF(AND(E181=1,E180=0),'VAA PW'!$XEX$12,VLOOKUP(B181,Datum!$D:$F,2,FALSE))</f>
        <v>48366</v>
      </c>
      <c r="G181" s="56">
        <f>IF(VLOOKUP(B181,Datum!D:G,4,FALSE)&lt;&gt;$A$7,VLOOKUP(B181,Datum!$D:$F,3,FALSE),IF(YEAR('VAA PW'!$H$1)=YEAR('VAA PW'!$G$13),'VAA PW'!$G$13-1,VLOOKUP(B181,Datum!$D:$F,3,FALSE)))</f>
        <v>48395</v>
      </c>
      <c r="H181" s="55">
        <f>IF(AND(E181=1,E180=0),Maanden!G181-'VAA PW'!$XEX$12+1,G181-F181+1)</f>
        <v>30</v>
      </c>
      <c r="I181" s="55">
        <f t="shared" si="9"/>
        <v>0</v>
      </c>
      <c r="J181" s="55">
        <f t="shared" si="10"/>
        <v>366</v>
      </c>
      <c r="L181" s="56">
        <f>VLOOKUP(B181,Datum!$D:$F,2,FALSE)</f>
        <v>48366</v>
      </c>
      <c r="M181" s="56">
        <f>VLOOKUP(B181,Datum!$D:$F,3,FALSE)</f>
        <v>48395</v>
      </c>
      <c r="N181" s="55">
        <f t="shared" si="11"/>
        <v>30</v>
      </c>
    </row>
    <row r="182" spans="2:14" x14ac:dyDescent="0.25">
      <c r="B182" s="53">
        <v>181</v>
      </c>
      <c r="C182" s="54">
        <v>0.7</v>
      </c>
      <c r="D182" s="55">
        <f t="shared" si="8"/>
        <v>0</v>
      </c>
      <c r="E182" s="55">
        <f>IF('VAA PW'!$G$13&lt;&gt;"",IF(VLOOKUP(B182,Datum!D:G,2,FALSE)&gt;'VAA PW'!$G$13,0,IF(G182&gt;'VAA PW'!$G$12,1,0)),IF(G182&gt;='VAA PW'!$G$12,1,0))</f>
        <v>1</v>
      </c>
      <c r="F182" s="56">
        <f>IF(AND(E182=1,E181=0),'VAA PW'!$XEX$12,VLOOKUP(B182,Datum!$D:$F,2,FALSE))</f>
        <v>48396</v>
      </c>
      <c r="G182" s="56">
        <f>IF(VLOOKUP(B182,Datum!D:G,4,FALSE)&lt;&gt;$A$7,VLOOKUP(B182,Datum!$D:$F,3,FALSE),IF(YEAR('VAA PW'!$H$1)=YEAR('VAA PW'!$G$13),'VAA PW'!$G$13-1,VLOOKUP(B182,Datum!$D:$F,3,FALSE)))</f>
        <v>48426</v>
      </c>
      <c r="H182" s="55">
        <f>IF(AND(E182=1,E181=0),Maanden!G182-'VAA PW'!$XEX$12+1,G182-F182+1)</f>
        <v>31</v>
      </c>
      <c r="I182" s="55">
        <f t="shared" si="9"/>
        <v>0</v>
      </c>
      <c r="J182" s="55">
        <f t="shared" si="10"/>
        <v>366</v>
      </c>
      <c r="L182" s="56">
        <f>VLOOKUP(B182,Datum!$D:$F,2,FALSE)</f>
        <v>48396</v>
      </c>
      <c r="M182" s="56">
        <f>VLOOKUP(B182,Datum!$D:$F,3,FALSE)</f>
        <v>48426</v>
      </c>
      <c r="N182" s="55">
        <f t="shared" si="11"/>
        <v>31</v>
      </c>
    </row>
    <row r="183" spans="2:14" x14ac:dyDescent="0.25">
      <c r="B183" s="53">
        <v>182</v>
      </c>
      <c r="C183" s="54">
        <v>0.7</v>
      </c>
      <c r="D183" s="55">
        <f t="shared" si="8"/>
        <v>0</v>
      </c>
      <c r="E183" s="55">
        <f>IF('VAA PW'!$G$13&lt;&gt;"",IF(VLOOKUP(B183,Datum!D:G,2,FALSE)&gt;'VAA PW'!$G$13,0,IF(G183&gt;'VAA PW'!$G$12,1,0)),IF(G183&gt;='VAA PW'!$G$12,1,0))</f>
        <v>1</v>
      </c>
      <c r="F183" s="56">
        <f>IF(AND(E183=1,E182=0),'VAA PW'!$XEX$12,VLOOKUP(B183,Datum!$D:$F,2,FALSE))</f>
        <v>48427</v>
      </c>
      <c r="G183" s="56">
        <f>IF(VLOOKUP(B183,Datum!D:G,4,FALSE)&lt;&gt;$A$7,VLOOKUP(B183,Datum!$D:$F,3,FALSE),IF(YEAR('VAA PW'!$H$1)=YEAR('VAA PW'!$G$13),'VAA PW'!$G$13-1,VLOOKUP(B183,Datum!$D:$F,3,FALSE)))</f>
        <v>48457</v>
      </c>
      <c r="H183" s="55">
        <f>IF(AND(E183=1,E182=0),Maanden!G183-'VAA PW'!$XEX$12+1,G183-F183+1)</f>
        <v>31</v>
      </c>
      <c r="I183" s="55">
        <f t="shared" si="9"/>
        <v>0</v>
      </c>
      <c r="J183" s="55">
        <f t="shared" si="10"/>
        <v>366</v>
      </c>
      <c r="L183" s="56">
        <f>VLOOKUP(B183,Datum!$D:$F,2,FALSE)</f>
        <v>48427</v>
      </c>
      <c r="M183" s="56">
        <f>VLOOKUP(B183,Datum!$D:$F,3,FALSE)</f>
        <v>48457</v>
      </c>
      <c r="N183" s="55">
        <f t="shared" si="11"/>
        <v>31</v>
      </c>
    </row>
    <row r="184" spans="2:14" x14ac:dyDescent="0.25">
      <c r="B184" s="53">
        <v>183</v>
      </c>
      <c r="C184" s="54">
        <v>0.7</v>
      </c>
      <c r="D184" s="55">
        <f t="shared" si="8"/>
        <v>0</v>
      </c>
      <c r="E184" s="55">
        <f>IF('VAA PW'!$G$13&lt;&gt;"",IF(VLOOKUP(B184,Datum!D:G,2,FALSE)&gt;'VAA PW'!$G$13,0,IF(G184&gt;'VAA PW'!$G$12,1,0)),IF(G184&gt;='VAA PW'!$G$12,1,0))</f>
        <v>1</v>
      </c>
      <c r="F184" s="56">
        <f>IF(AND(E184=1,E183=0),'VAA PW'!$XEX$12,VLOOKUP(B184,Datum!$D:$F,2,FALSE))</f>
        <v>48458</v>
      </c>
      <c r="G184" s="56">
        <f>IF(VLOOKUP(B184,Datum!D:G,4,FALSE)&lt;&gt;$A$7,VLOOKUP(B184,Datum!$D:$F,3,FALSE),IF(YEAR('VAA PW'!$H$1)=YEAR('VAA PW'!$G$13),'VAA PW'!$G$13-1,VLOOKUP(B184,Datum!$D:$F,3,FALSE)))</f>
        <v>48487</v>
      </c>
      <c r="H184" s="55">
        <f>IF(AND(E184=1,E183=0),Maanden!G184-'VAA PW'!$XEX$12+1,G184-F184+1)</f>
        <v>30</v>
      </c>
      <c r="I184" s="55">
        <f t="shared" si="9"/>
        <v>0</v>
      </c>
      <c r="J184" s="55">
        <f t="shared" si="10"/>
        <v>366</v>
      </c>
      <c r="L184" s="56">
        <f>VLOOKUP(B184,Datum!$D:$F,2,FALSE)</f>
        <v>48458</v>
      </c>
      <c r="M184" s="56">
        <f>VLOOKUP(B184,Datum!$D:$F,3,FALSE)</f>
        <v>48487</v>
      </c>
      <c r="N184" s="55">
        <f t="shared" si="11"/>
        <v>30</v>
      </c>
    </row>
    <row r="185" spans="2:14" x14ac:dyDescent="0.25">
      <c r="B185" s="53">
        <v>184</v>
      </c>
      <c r="C185" s="54">
        <v>0.7</v>
      </c>
      <c r="D185" s="55">
        <f t="shared" si="8"/>
        <v>0</v>
      </c>
      <c r="E185" s="55">
        <f>IF('VAA PW'!$G$13&lt;&gt;"",IF(VLOOKUP(B185,Datum!D:G,2,FALSE)&gt;'VAA PW'!$G$13,0,IF(G185&gt;'VAA PW'!$G$12,1,0)),IF(G185&gt;='VAA PW'!$G$12,1,0))</f>
        <v>1</v>
      </c>
      <c r="F185" s="56">
        <f>IF(AND(E185=1,E184=0),'VAA PW'!$XEX$12,VLOOKUP(B185,Datum!$D:$F,2,FALSE))</f>
        <v>48488</v>
      </c>
      <c r="G185" s="56">
        <f>IF(VLOOKUP(B185,Datum!D:G,4,FALSE)&lt;&gt;$A$7,VLOOKUP(B185,Datum!$D:$F,3,FALSE),IF(YEAR('VAA PW'!$H$1)=YEAR('VAA PW'!$G$13),'VAA PW'!$G$13-1,VLOOKUP(B185,Datum!$D:$F,3,FALSE)))</f>
        <v>48518</v>
      </c>
      <c r="H185" s="55">
        <f>IF(AND(E185=1,E184=0),Maanden!G185-'VAA PW'!$XEX$12+1,G185-F185+1)</f>
        <v>31</v>
      </c>
      <c r="I185" s="55">
        <f t="shared" si="9"/>
        <v>0</v>
      </c>
      <c r="J185" s="55">
        <f t="shared" si="10"/>
        <v>366</v>
      </c>
      <c r="L185" s="56">
        <f>VLOOKUP(B185,Datum!$D:$F,2,FALSE)</f>
        <v>48488</v>
      </c>
      <c r="M185" s="56">
        <f>VLOOKUP(B185,Datum!$D:$F,3,FALSE)</f>
        <v>48518</v>
      </c>
      <c r="N185" s="55">
        <f t="shared" si="11"/>
        <v>31</v>
      </c>
    </row>
    <row r="186" spans="2:14" x14ac:dyDescent="0.25">
      <c r="B186" s="53">
        <v>185</v>
      </c>
      <c r="C186" s="54">
        <v>0.7</v>
      </c>
      <c r="D186" s="55">
        <f t="shared" si="8"/>
        <v>0</v>
      </c>
      <c r="E186" s="55">
        <f>IF('VAA PW'!$G$13&lt;&gt;"",IF(VLOOKUP(B186,Datum!D:G,2,FALSE)&gt;'VAA PW'!$G$13,0,IF(G186&gt;'VAA PW'!$G$12,1,0)),IF(G186&gt;='VAA PW'!$G$12,1,0))</f>
        <v>1</v>
      </c>
      <c r="F186" s="56">
        <f>IF(AND(E186=1,E185=0),'VAA PW'!$XEX$12,VLOOKUP(B186,Datum!$D:$F,2,FALSE))</f>
        <v>48519</v>
      </c>
      <c r="G186" s="56">
        <f>IF(VLOOKUP(B186,Datum!D:G,4,FALSE)&lt;&gt;$A$7,VLOOKUP(B186,Datum!$D:$F,3,FALSE),IF(YEAR('VAA PW'!$H$1)=YEAR('VAA PW'!$G$13),'VAA PW'!$G$13-1,VLOOKUP(B186,Datum!$D:$F,3,FALSE)))</f>
        <v>48548</v>
      </c>
      <c r="H186" s="55">
        <f>IF(AND(E186=1,E185=0),Maanden!G186-'VAA PW'!$XEX$12+1,G186-F186+1)</f>
        <v>30</v>
      </c>
      <c r="I186" s="55">
        <f t="shared" si="9"/>
        <v>0</v>
      </c>
      <c r="J186" s="55">
        <f t="shared" si="10"/>
        <v>366</v>
      </c>
      <c r="L186" s="56">
        <f>VLOOKUP(B186,Datum!$D:$F,2,FALSE)</f>
        <v>48519</v>
      </c>
      <c r="M186" s="56">
        <f>VLOOKUP(B186,Datum!$D:$F,3,FALSE)</f>
        <v>48548</v>
      </c>
      <c r="N186" s="55">
        <f t="shared" si="11"/>
        <v>30</v>
      </c>
    </row>
    <row r="187" spans="2:14" x14ac:dyDescent="0.25">
      <c r="B187" s="53">
        <v>186</v>
      </c>
      <c r="C187" s="54">
        <v>0.7</v>
      </c>
      <c r="D187" s="55">
        <f t="shared" si="8"/>
        <v>0</v>
      </c>
      <c r="E187" s="55">
        <f>IF('VAA PW'!$G$13&lt;&gt;"",IF(VLOOKUP(B187,Datum!D:G,2,FALSE)&gt;'VAA PW'!$G$13,0,IF(G187&gt;'VAA PW'!$G$12,1,0)),IF(G187&gt;='VAA PW'!$G$12,1,0))</f>
        <v>1</v>
      </c>
      <c r="F187" s="56">
        <f>IF(AND(E187=1,E186=0),'VAA PW'!$XEX$12,VLOOKUP(B187,Datum!$D:$F,2,FALSE))</f>
        <v>48549</v>
      </c>
      <c r="G187" s="56">
        <f>IF(VLOOKUP(B187,Datum!D:G,4,FALSE)&lt;&gt;$A$7,VLOOKUP(B187,Datum!$D:$F,3,FALSE),IF(YEAR('VAA PW'!$H$1)=YEAR('VAA PW'!$G$13),'VAA PW'!$G$13-1,VLOOKUP(B187,Datum!$D:$F,3,FALSE)))</f>
        <v>48579</v>
      </c>
      <c r="H187" s="55">
        <f>IF(AND(E187=1,E186=0),Maanden!G187-'VAA PW'!$XEX$12+1,G187-F187+1)</f>
        <v>31</v>
      </c>
      <c r="I187" s="55">
        <f t="shared" si="9"/>
        <v>0</v>
      </c>
      <c r="J187" s="55">
        <f t="shared" si="10"/>
        <v>366</v>
      </c>
      <c r="L187" s="56">
        <f>VLOOKUP(B187,Datum!$D:$F,2,FALSE)</f>
        <v>48549</v>
      </c>
      <c r="M187" s="56">
        <f>VLOOKUP(B187,Datum!$D:$F,3,FALSE)</f>
        <v>48579</v>
      </c>
      <c r="N187" s="55">
        <f t="shared" si="11"/>
        <v>31</v>
      </c>
    </row>
    <row r="188" spans="2:14" x14ac:dyDescent="0.25">
      <c r="B188" s="53">
        <v>187</v>
      </c>
      <c r="C188" s="54">
        <v>0.7</v>
      </c>
      <c r="D188" s="55">
        <f t="shared" si="8"/>
        <v>0</v>
      </c>
      <c r="E188" s="55">
        <f>IF('VAA PW'!$G$13&lt;&gt;"",IF(VLOOKUP(B188,Datum!D:G,2,FALSE)&gt;'VAA PW'!$G$13,0,IF(G188&gt;'VAA PW'!$G$12,1,0)),IF(G188&gt;='VAA PW'!$G$12,1,0))</f>
        <v>1</v>
      </c>
      <c r="F188" s="56">
        <f>IF(AND(E188=1,E187=0),'VAA PW'!$XEX$12,VLOOKUP(B188,Datum!$D:$F,2,FALSE))</f>
        <v>48580</v>
      </c>
      <c r="G188" s="56">
        <f>IF(VLOOKUP(B188,Datum!D:G,4,FALSE)&lt;&gt;$A$7,VLOOKUP(B188,Datum!$D:$F,3,FALSE),IF(YEAR('VAA PW'!$H$1)=YEAR('VAA PW'!$G$13),'VAA PW'!$G$13-1,VLOOKUP(B188,Datum!$D:$F,3,FALSE)))</f>
        <v>48610</v>
      </c>
      <c r="H188" s="55">
        <f>IF(AND(E188=1,E187=0),Maanden!G188-'VAA PW'!$XEX$12+1,G188-F188+1)</f>
        <v>31</v>
      </c>
      <c r="I188" s="55">
        <f t="shared" si="9"/>
        <v>0</v>
      </c>
      <c r="J188" s="55">
        <f t="shared" si="10"/>
        <v>365</v>
      </c>
      <c r="L188" s="56">
        <f>VLOOKUP(B188,Datum!$D:$F,2,FALSE)</f>
        <v>48580</v>
      </c>
      <c r="M188" s="56">
        <f>VLOOKUP(B188,Datum!$D:$F,3,FALSE)</f>
        <v>48610</v>
      </c>
      <c r="N188" s="55">
        <f t="shared" si="11"/>
        <v>31</v>
      </c>
    </row>
    <row r="189" spans="2:14" x14ac:dyDescent="0.25">
      <c r="B189" s="53">
        <v>188</v>
      </c>
      <c r="C189" s="54">
        <v>0.7</v>
      </c>
      <c r="D189" s="55">
        <f t="shared" si="8"/>
        <v>0</v>
      </c>
      <c r="E189" s="55">
        <f>IF('VAA PW'!$G$13&lt;&gt;"",IF(VLOOKUP(B189,Datum!D:G,2,FALSE)&gt;'VAA PW'!$G$13,0,IF(G189&gt;'VAA PW'!$G$12,1,0)),IF(G189&gt;='VAA PW'!$G$12,1,0))</f>
        <v>1</v>
      </c>
      <c r="F189" s="56">
        <f>IF(AND(E189=1,E188=0),'VAA PW'!$XEX$12,VLOOKUP(B189,Datum!$D:$F,2,FALSE))</f>
        <v>48611</v>
      </c>
      <c r="G189" s="56">
        <f>IF(VLOOKUP(B189,Datum!D:G,4,FALSE)&lt;&gt;$A$7,VLOOKUP(B189,Datum!$D:$F,3,FALSE),IF(YEAR('VAA PW'!$H$1)=YEAR('VAA PW'!$G$13),'VAA PW'!$G$13-1,VLOOKUP(B189,Datum!$D:$F,3,FALSE)))</f>
        <v>48638</v>
      </c>
      <c r="H189" s="55">
        <f>IF(AND(E189=1,E188=0),Maanden!G189-'VAA PW'!$XEX$12+1,G189-F189+1)</f>
        <v>28</v>
      </c>
      <c r="I189" s="55">
        <f t="shared" si="9"/>
        <v>0</v>
      </c>
      <c r="J189" s="55">
        <f t="shared" si="10"/>
        <v>365</v>
      </c>
      <c r="L189" s="56">
        <f>VLOOKUP(B189,Datum!$D:$F,2,FALSE)</f>
        <v>48611</v>
      </c>
      <c r="M189" s="56">
        <f>VLOOKUP(B189,Datum!$D:$F,3,FALSE)</f>
        <v>48638</v>
      </c>
      <c r="N189" s="55">
        <f t="shared" si="11"/>
        <v>28</v>
      </c>
    </row>
    <row r="190" spans="2:14" x14ac:dyDescent="0.25">
      <c r="B190" s="53">
        <v>189</v>
      </c>
      <c r="C190" s="54">
        <v>0.7</v>
      </c>
      <c r="D190" s="55">
        <f t="shared" si="8"/>
        <v>0</v>
      </c>
      <c r="E190" s="55">
        <f>IF('VAA PW'!$G$13&lt;&gt;"",IF(VLOOKUP(B190,Datum!D:G,2,FALSE)&gt;'VAA PW'!$G$13,0,IF(G190&gt;'VAA PW'!$G$12,1,0)),IF(G190&gt;='VAA PW'!$G$12,1,0))</f>
        <v>1</v>
      </c>
      <c r="F190" s="56">
        <f>IF(AND(E190=1,E189=0),'VAA PW'!$XEX$12,VLOOKUP(B190,Datum!$D:$F,2,FALSE))</f>
        <v>48639</v>
      </c>
      <c r="G190" s="56">
        <f>IF(VLOOKUP(B190,Datum!D:G,4,FALSE)&lt;&gt;$A$7,VLOOKUP(B190,Datum!$D:$F,3,FALSE),IF(YEAR('VAA PW'!$H$1)=YEAR('VAA PW'!$G$13),'VAA PW'!$G$13-1,VLOOKUP(B190,Datum!$D:$F,3,FALSE)))</f>
        <v>48669</v>
      </c>
      <c r="H190" s="55">
        <f>IF(AND(E190=1,E189=0),Maanden!G190-'VAA PW'!$XEX$12+1,G190-F190+1)</f>
        <v>31</v>
      </c>
      <c r="I190" s="55">
        <f t="shared" si="9"/>
        <v>0</v>
      </c>
      <c r="J190" s="55">
        <f t="shared" si="10"/>
        <v>365</v>
      </c>
      <c r="L190" s="56">
        <f>VLOOKUP(B190,Datum!$D:$F,2,FALSE)</f>
        <v>48639</v>
      </c>
      <c r="M190" s="56">
        <f>VLOOKUP(B190,Datum!$D:$F,3,FALSE)</f>
        <v>48669</v>
      </c>
      <c r="N190" s="55">
        <f t="shared" si="11"/>
        <v>31</v>
      </c>
    </row>
    <row r="191" spans="2:14" x14ac:dyDescent="0.25">
      <c r="B191" s="53">
        <v>190</v>
      </c>
      <c r="C191" s="54">
        <v>0.7</v>
      </c>
      <c r="D191" s="55">
        <f t="shared" si="8"/>
        <v>0</v>
      </c>
      <c r="E191" s="55">
        <f>IF('VAA PW'!$G$13&lt;&gt;"",IF(VLOOKUP(B191,Datum!D:G,2,FALSE)&gt;'VAA PW'!$G$13,0,IF(G191&gt;'VAA PW'!$G$12,1,0)),IF(G191&gt;='VAA PW'!$G$12,1,0))</f>
        <v>1</v>
      </c>
      <c r="F191" s="56">
        <f>IF(AND(E191=1,E190=0),'VAA PW'!$XEX$12,VLOOKUP(B191,Datum!$D:$F,2,FALSE))</f>
        <v>48670</v>
      </c>
      <c r="G191" s="56">
        <f>IF(VLOOKUP(B191,Datum!D:G,4,FALSE)&lt;&gt;$A$7,VLOOKUP(B191,Datum!$D:$F,3,FALSE),IF(YEAR('VAA PW'!$H$1)=YEAR('VAA PW'!$G$13),'VAA PW'!$G$13-1,VLOOKUP(B191,Datum!$D:$F,3,FALSE)))</f>
        <v>48699</v>
      </c>
      <c r="H191" s="55">
        <f>IF(AND(E191=1,E190=0),Maanden!G191-'VAA PW'!$XEX$12+1,G191-F191+1)</f>
        <v>30</v>
      </c>
      <c r="I191" s="55">
        <f t="shared" si="9"/>
        <v>0</v>
      </c>
      <c r="J191" s="55">
        <f t="shared" si="10"/>
        <v>365</v>
      </c>
      <c r="L191" s="56">
        <f>VLOOKUP(B191,Datum!$D:$F,2,FALSE)</f>
        <v>48670</v>
      </c>
      <c r="M191" s="56">
        <f>VLOOKUP(B191,Datum!$D:$F,3,FALSE)</f>
        <v>48699</v>
      </c>
      <c r="N191" s="55">
        <f t="shared" si="11"/>
        <v>30</v>
      </c>
    </row>
    <row r="192" spans="2:14" x14ac:dyDescent="0.25">
      <c r="B192" s="53">
        <v>191</v>
      </c>
      <c r="C192" s="54">
        <v>0.7</v>
      </c>
      <c r="D192" s="55">
        <f t="shared" si="8"/>
        <v>0</v>
      </c>
      <c r="E192" s="55">
        <f>IF('VAA PW'!$G$13&lt;&gt;"",IF(VLOOKUP(B192,Datum!D:G,2,FALSE)&gt;'VAA PW'!$G$13,0,IF(G192&gt;'VAA PW'!$G$12,1,0)),IF(G192&gt;='VAA PW'!$G$12,1,0))</f>
        <v>1</v>
      </c>
      <c r="F192" s="56">
        <f>IF(AND(E192=1,E191=0),'VAA PW'!$XEX$12,VLOOKUP(B192,Datum!$D:$F,2,FALSE))</f>
        <v>48700</v>
      </c>
      <c r="G192" s="56">
        <f>IF(VLOOKUP(B192,Datum!D:G,4,FALSE)&lt;&gt;$A$7,VLOOKUP(B192,Datum!$D:$F,3,FALSE),IF(YEAR('VAA PW'!$H$1)=YEAR('VAA PW'!$G$13),'VAA PW'!$G$13-1,VLOOKUP(B192,Datum!$D:$F,3,FALSE)))</f>
        <v>48730</v>
      </c>
      <c r="H192" s="55">
        <f>IF(AND(E192=1,E191=0),Maanden!G192-'VAA PW'!$XEX$12+1,G192-F192+1)</f>
        <v>31</v>
      </c>
      <c r="I192" s="55">
        <f t="shared" si="9"/>
        <v>0</v>
      </c>
      <c r="J192" s="55">
        <f t="shared" si="10"/>
        <v>365</v>
      </c>
      <c r="L192" s="56">
        <f>VLOOKUP(B192,Datum!$D:$F,2,FALSE)</f>
        <v>48700</v>
      </c>
      <c r="M192" s="56">
        <f>VLOOKUP(B192,Datum!$D:$F,3,FALSE)</f>
        <v>48730</v>
      </c>
      <c r="N192" s="55">
        <f t="shared" si="11"/>
        <v>31</v>
      </c>
    </row>
    <row r="193" spans="2:14" x14ac:dyDescent="0.25">
      <c r="B193" s="53">
        <v>192</v>
      </c>
      <c r="C193" s="54">
        <v>0.7</v>
      </c>
      <c r="D193" s="55">
        <f t="shared" si="8"/>
        <v>0</v>
      </c>
      <c r="E193" s="55">
        <f>IF('VAA PW'!$G$13&lt;&gt;"",IF(VLOOKUP(B193,Datum!D:G,2,FALSE)&gt;'VAA PW'!$G$13,0,IF(G193&gt;'VAA PW'!$G$12,1,0)),IF(G193&gt;='VAA PW'!$G$12,1,0))</f>
        <v>1</v>
      </c>
      <c r="F193" s="56">
        <f>IF(AND(E193=1,E192=0),'VAA PW'!$XEX$12,VLOOKUP(B193,Datum!$D:$F,2,FALSE))</f>
        <v>48731</v>
      </c>
      <c r="G193" s="56">
        <f>IF(VLOOKUP(B193,Datum!D:G,4,FALSE)&lt;&gt;$A$7,VLOOKUP(B193,Datum!$D:$F,3,FALSE),IF(YEAR('VAA PW'!$H$1)=YEAR('VAA PW'!$G$13),'VAA PW'!$G$13-1,VLOOKUP(B193,Datum!$D:$F,3,FALSE)))</f>
        <v>48760</v>
      </c>
      <c r="H193" s="55">
        <f>IF(AND(E193=1,E192=0),Maanden!G193-'VAA PW'!$XEX$12+1,G193-F193+1)</f>
        <v>30</v>
      </c>
      <c r="I193" s="55">
        <f t="shared" si="9"/>
        <v>0</v>
      </c>
      <c r="J193" s="55">
        <f t="shared" si="10"/>
        <v>365</v>
      </c>
      <c r="L193" s="56">
        <f>VLOOKUP(B193,Datum!$D:$F,2,FALSE)</f>
        <v>48731</v>
      </c>
      <c r="M193" s="56">
        <f>VLOOKUP(B193,Datum!$D:$F,3,FALSE)</f>
        <v>48760</v>
      </c>
      <c r="N193" s="55">
        <f t="shared" si="11"/>
        <v>30</v>
      </c>
    </row>
    <row r="194" spans="2:14" x14ac:dyDescent="0.25">
      <c r="B194" s="53">
        <v>193</v>
      </c>
      <c r="C194" s="54">
        <v>0.7</v>
      </c>
      <c r="D194" s="55">
        <f t="shared" ref="D194:D257" si="12">IF(AND(($A$3-11)&lt;=B194,B194&lt;=$A$3),1,0)</f>
        <v>0</v>
      </c>
      <c r="E194" s="55">
        <f>IF('VAA PW'!$G$13&lt;&gt;"",IF(VLOOKUP(B194,Datum!D:G,2,FALSE)&gt;'VAA PW'!$G$13,0,IF(G194&gt;'VAA PW'!$G$12,1,0)),IF(G194&gt;='VAA PW'!$G$12,1,0))</f>
        <v>1</v>
      </c>
      <c r="F194" s="56">
        <f>IF(AND(E194=1,E193=0),'VAA PW'!$XEX$12,VLOOKUP(B194,Datum!$D:$F,2,FALSE))</f>
        <v>48761</v>
      </c>
      <c r="G194" s="56">
        <f>IF(VLOOKUP(B194,Datum!D:G,4,FALSE)&lt;&gt;$A$7,VLOOKUP(B194,Datum!$D:$F,3,FALSE),IF(YEAR('VAA PW'!$H$1)=YEAR('VAA PW'!$G$13),'VAA PW'!$G$13-1,VLOOKUP(B194,Datum!$D:$F,3,FALSE)))</f>
        <v>48791</v>
      </c>
      <c r="H194" s="55">
        <f>IF(AND(E194=1,E193=0),Maanden!G194-'VAA PW'!$XEX$12+1,G194-F194+1)</f>
        <v>31</v>
      </c>
      <c r="I194" s="55">
        <f t="shared" si="9"/>
        <v>0</v>
      </c>
      <c r="J194" s="55">
        <f t="shared" si="10"/>
        <v>365</v>
      </c>
      <c r="L194" s="56">
        <f>VLOOKUP(B194,Datum!$D:$F,2,FALSE)</f>
        <v>48761</v>
      </c>
      <c r="M194" s="56">
        <f>VLOOKUP(B194,Datum!$D:$F,3,FALSE)</f>
        <v>48791</v>
      </c>
      <c r="N194" s="55">
        <f t="shared" si="11"/>
        <v>31</v>
      </c>
    </row>
    <row r="195" spans="2:14" x14ac:dyDescent="0.25">
      <c r="B195" s="53">
        <v>194</v>
      </c>
      <c r="C195" s="54">
        <v>0.7</v>
      </c>
      <c r="D195" s="55">
        <f t="shared" si="12"/>
        <v>0</v>
      </c>
      <c r="E195" s="55">
        <f>IF('VAA PW'!$G$13&lt;&gt;"",IF(VLOOKUP(B195,Datum!D:G,2,FALSE)&gt;'VAA PW'!$G$13,0,IF(G195&gt;'VAA PW'!$G$12,1,0)),IF(G195&gt;='VAA PW'!$G$12,1,0))</f>
        <v>1</v>
      </c>
      <c r="F195" s="56">
        <f>IF(AND(E195=1,E194=0),'VAA PW'!$XEX$12,VLOOKUP(B195,Datum!$D:$F,2,FALSE))</f>
        <v>48792</v>
      </c>
      <c r="G195" s="56">
        <f>IF(VLOOKUP(B195,Datum!D:G,4,FALSE)&lt;&gt;$A$7,VLOOKUP(B195,Datum!$D:$F,3,FALSE),IF(YEAR('VAA PW'!$H$1)=YEAR('VAA PW'!$G$13),'VAA PW'!$G$13-1,VLOOKUP(B195,Datum!$D:$F,3,FALSE)))</f>
        <v>48822</v>
      </c>
      <c r="H195" s="55">
        <f>IF(AND(E195=1,E194=0),Maanden!G195-'VAA PW'!$XEX$12+1,G195-F195+1)</f>
        <v>31</v>
      </c>
      <c r="I195" s="55">
        <f t="shared" ref="I195:I258" si="13">D195*E195*H195</f>
        <v>0</v>
      </c>
      <c r="J195" s="55">
        <f t="shared" ref="J195:J258" si="14">IF(MOD(YEAR(G195),4)=0,366,365)</f>
        <v>365</v>
      </c>
      <c r="L195" s="56">
        <f>VLOOKUP(B195,Datum!$D:$F,2,FALSE)</f>
        <v>48792</v>
      </c>
      <c r="M195" s="56">
        <f>VLOOKUP(B195,Datum!$D:$F,3,FALSE)</f>
        <v>48822</v>
      </c>
      <c r="N195" s="55">
        <f t="shared" ref="N195:N258" si="15">M195-L195+1</f>
        <v>31</v>
      </c>
    </row>
    <row r="196" spans="2:14" x14ac:dyDescent="0.25">
      <c r="B196" s="53">
        <v>195</v>
      </c>
      <c r="C196" s="54">
        <v>0.7</v>
      </c>
      <c r="D196" s="55">
        <f t="shared" si="12"/>
        <v>0</v>
      </c>
      <c r="E196" s="55">
        <f>IF('VAA PW'!$G$13&lt;&gt;"",IF(VLOOKUP(B196,Datum!D:G,2,FALSE)&gt;'VAA PW'!$G$13,0,IF(G196&gt;'VAA PW'!$G$12,1,0)),IF(G196&gt;='VAA PW'!$G$12,1,0))</f>
        <v>1</v>
      </c>
      <c r="F196" s="56">
        <f>IF(AND(E196=1,E195=0),'VAA PW'!$XEX$12,VLOOKUP(B196,Datum!$D:$F,2,FALSE))</f>
        <v>48823</v>
      </c>
      <c r="G196" s="56">
        <f>IF(VLOOKUP(B196,Datum!D:G,4,FALSE)&lt;&gt;$A$7,VLOOKUP(B196,Datum!$D:$F,3,FALSE),IF(YEAR('VAA PW'!$H$1)=YEAR('VAA PW'!$G$13),'VAA PW'!$G$13-1,VLOOKUP(B196,Datum!$D:$F,3,FALSE)))</f>
        <v>48852</v>
      </c>
      <c r="H196" s="55">
        <f>IF(AND(E196=1,E195=0),Maanden!G196-'VAA PW'!$XEX$12+1,G196-F196+1)</f>
        <v>30</v>
      </c>
      <c r="I196" s="55">
        <f t="shared" si="13"/>
        <v>0</v>
      </c>
      <c r="J196" s="55">
        <f t="shared" si="14"/>
        <v>365</v>
      </c>
      <c r="L196" s="56">
        <f>VLOOKUP(B196,Datum!$D:$F,2,FALSE)</f>
        <v>48823</v>
      </c>
      <c r="M196" s="56">
        <f>VLOOKUP(B196,Datum!$D:$F,3,FALSE)</f>
        <v>48852</v>
      </c>
      <c r="N196" s="55">
        <f t="shared" si="15"/>
        <v>30</v>
      </c>
    </row>
    <row r="197" spans="2:14" x14ac:dyDescent="0.25">
      <c r="B197" s="53">
        <v>196</v>
      </c>
      <c r="C197" s="54">
        <v>0.7</v>
      </c>
      <c r="D197" s="55">
        <f t="shared" si="12"/>
        <v>0</v>
      </c>
      <c r="E197" s="55">
        <f>IF('VAA PW'!$G$13&lt;&gt;"",IF(VLOOKUP(B197,Datum!D:G,2,FALSE)&gt;'VAA PW'!$G$13,0,IF(G197&gt;'VAA PW'!$G$12,1,0)),IF(G197&gt;='VAA PW'!$G$12,1,0))</f>
        <v>1</v>
      </c>
      <c r="F197" s="56">
        <f>IF(AND(E197=1,E196=0),'VAA PW'!$XEX$12,VLOOKUP(B197,Datum!$D:$F,2,FALSE))</f>
        <v>48853</v>
      </c>
      <c r="G197" s="56">
        <f>IF(VLOOKUP(B197,Datum!D:G,4,FALSE)&lt;&gt;$A$7,VLOOKUP(B197,Datum!$D:$F,3,FALSE),IF(YEAR('VAA PW'!$H$1)=YEAR('VAA PW'!$G$13),'VAA PW'!$G$13-1,VLOOKUP(B197,Datum!$D:$F,3,FALSE)))</f>
        <v>48883</v>
      </c>
      <c r="H197" s="55">
        <f>IF(AND(E197=1,E196=0),Maanden!G197-'VAA PW'!$XEX$12+1,G197-F197+1)</f>
        <v>31</v>
      </c>
      <c r="I197" s="55">
        <f t="shared" si="13"/>
        <v>0</v>
      </c>
      <c r="J197" s="55">
        <f t="shared" si="14"/>
        <v>365</v>
      </c>
      <c r="L197" s="56">
        <f>VLOOKUP(B197,Datum!$D:$F,2,FALSE)</f>
        <v>48853</v>
      </c>
      <c r="M197" s="56">
        <f>VLOOKUP(B197,Datum!$D:$F,3,FALSE)</f>
        <v>48883</v>
      </c>
      <c r="N197" s="55">
        <f t="shared" si="15"/>
        <v>31</v>
      </c>
    </row>
    <row r="198" spans="2:14" x14ac:dyDescent="0.25">
      <c r="B198" s="53">
        <v>197</v>
      </c>
      <c r="C198" s="54">
        <v>0.7</v>
      </c>
      <c r="D198" s="55">
        <f t="shared" si="12"/>
        <v>0</v>
      </c>
      <c r="E198" s="55">
        <f>IF('VAA PW'!$G$13&lt;&gt;"",IF(VLOOKUP(B198,Datum!D:G,2,FALSE)&gt;'VAA PW'!$G$13,0,IF(G198&gt;'VAA PW'!$G$12,1,0)),IF(G198&gt;='VAA PW'!$G$12,1,0))</f>
        <v>1</v>
      </c>
      <c r="F198" s="56">
        <f>IF(AND(E198=1,E197=0),'VAA PW'!$XEX$12,VLOOKUP(B198,Datum!$D:$F,2,FALSE))</f>
        <v>48884</v>
      </c>
      <c r="G198" s="56">
        <f>IF(VLOOKUP(B198,Datum!D:G,4,FALSE)&lt;&gt;$A$7,VLOOKUP(B198,Datum!$D:$F,3,FALSE),IF(YEAR('VAA PW'!$H$1)=YEAR('VAA PW'!$G$13),'VAA PW'!$G$13-1,VLOOKUP(B198,Datum!$D:$F,3,FALSE)))</f>
        <v>48913</v>
      </c>
      <c r="H198" s="55">
        <f>IF(AND(E198=1,E197=0),Maanden!G198-'VAA PW'!$XEX$12+1,G198-F198+1)</f>
        <v>30</v>
      </c>
      <c r="I198" s="55">
        <f t="shared" si="13"/>
        <v>0</v>
      </c>
      <c r="J198" s="55">
        <f t="shared" si="14"/>
        <v>365</v>
      </c>
      <c r="L198" s="56">
        <f>VLOOKUP(B198,Datum!$D:$F,2,FALSE)</f>
        <v>48884</v>
      </c>
      <c r="M198" s="56">
        <f>VLOOKUP(B198,Datum!$D:$F,3,FALSE)</f>
        <v>48913</v>
      </c>
      <c r="N198" s="55">
        <f t="shared" si="15"/>
        <v>30</v>
      </c>
    </row>
    <row r="199" spans="2:14" x14ac:dyDescent="0.25">
      <c r="B199" s="53">
        <v>198</v>
      </c>
      <c r="C199" s="54">
        <v>0.7</v>
      </c>
      <c r="D199" s="55">
        <f t="shared" si="12"/>
        <v>0</v>
      </c>
      <c r="E199" s="55">
        <f>IF('VAA PW'!$G$13&lt;&gt;"",IF(VLOOKUP(B199,Datum!D:G,2,FALSE)&gt;'VAA PW'!$G$13,0,IF(G199&gt;'VAA PW'!$G$12,1,0)),IF(G199&gt;='VAA PW'!$G$12,1,0))</f>
        <v>1</v>
      </c>
      <c r="F199" s="56">
        <f>IF(AND(E199=1,E198=0),'VAA PW'!$XEX$12,VLOOKUP(B199,Datum!$D:$F,2,FALSE))</f>
        <v>48914</v>
      </c>
      <c r="G199" s="56">
        <f>IF(VLOOKUP(B199,Datum!D:G,4,FALSE)&lt;&gt;$A$7,VLOOKUP(B199,Datum!$D:$F,3,FALSE),IF(YEAR('VAA PW'!$H$1)=YEAR('VAA PW'!$G$13),'VAA PW'!$G$13-1,VLOOKUP(B199,Datum!$D:$F,3,FALSE)))</f>
        <v>48944</v>
      </c>
      <c r="H199" s="55">
        <f>IF(AND(E199=1,E198=0),Maanden!G199-'VAA PW'!$XEX$12+1,G199-F199+1)</f>
        <v>31</v>
      </c>
      <c r="I199" s="55">
        <f t="shared" si="13"/>
        <v>0</v>
      </c>
      <c r="J199" s="55">
        <f t="shared" si="14"/>
        <v>365</v>
      </c>
      <c r="L199" s="56">
        <f>VLOOKUP(B199,Datum!$D:$F,2,FALSE)</f>
        <v>48914</v>
      </c>
      <c r="M199" s="56">
        <f>VLOOKUP(B199,Datum!$D:$F,3,FALSE)</f>
        <v>48944</v>
      </c>
      <c r="N199" s="55">
        <f t="shared" si="15"/>
        <v>31</v>
      </c>
    </row>
    <row r="200" spans="2:14" x14ac:dyDescent="0.25">
      <c r="B200" s="53">
        <v>199</v>
      </c>
      <c r="C200" s="54">
        <v>0.7</v>
      </c>
      <c r="D200" s="55">
        <f t="shared" si="12"/>
        <v>0</v>
      </c>
      <c r="E200" s="55">
        <f>IF('VAA PW'!$G$13&lt;&gt;"",IF(VLOOKUP(B200,Datum!D:G,2,FALSE)&gt;'VAA PW'!$G$13,0,IF(G200&gt;'VAA PW'!$G$12,1,0)),IF(G200&gt;='VAA PW'!$G$12,1,0))</f>
        <v>1</v>
      </c>
      <c r="F200" s="56">
        <f>IF(AND(E200=1,E199=0),'VAA PW'!$XEX$12,VLOOKUP(B200,Datum!$D:$F,2,FALSE))</f>
        <v>48945</v>
      </c>
      <c r="G200" s="56">
        <f>IF(VLOOKUP(B200,Datum!D:G,4,FALSE)&lt;&gt;$A$7,VLOOKUP(B200,Datum!$D:$F,3,FALSE),IF(YEAR('VAA PW'!$H$1)=YEAR('VAA PW'!$G$13),'VAA PW'!$G$13-1,VLOOKUP(B200,Datum!$D:$F,3,FALSE)))</f>
        <v>48975</v>
      </c>
      <c r="H200" s="55">
        <f>IF(AND(E200=1,E199=0),Maanden!G200-'VAA PW'!$XEX$12+1,G200-F200+1)</f>
        <v>31</v>
      </c>
      <c r="I200" s="55">
        <f t="shared" si="13"/>
        <v>0</v>
      </c>
      <c r="J200" s="55">
        <f t="shared" si="14"/>
        <v>365</v>
      </c>
      <c r="L200" s="56">
        <f>VLOOKUP(B200,Datum!$D:$F,2,FALSE)</f>
        <v>48945</v>
      </c>
      <c r="M200" s="56">
        <f>VLOOKUP(B200,Datum!$D:$F,3,FALSE)</f>
        <v>48975</v>
      </c>
      <c r="N200" s="55">
        <f t="shared" si="15"/>
        <v>31</v>
      </c>
    </row>
    <row r="201" spans="2:14" x14ac:dyDescent="0.25">
      <c r="B201" s="53">
        <v>200</v>
      </c>
      <c r="C201" s="54">
        <v>0.7</v>
      </c>
      <c r="D201" s="55">
        <f t="shared" si="12"/>
        <v>0</v>
      </c>
      <c r="E201" s="55">
        <f>IF('VAA PW'!$G$13&lt;&gt;"",IF(VLOOKUP(B201,Datum!D:G,2,FALSE)&gt;'VAA PW'!$G$13,0,IF(G201&gt;'VAA PW'!$G$12,1,0)),IF(G201&gt;='VAA PW'!$G$12,1,0))</f>
        <v>1</v>
      </c>
      <c r="F201" s="56">
        <f>IF(AND(E201=1,E200=0),'VAA PW'!$XEX$12,VLOOKUP(B201,Datum!$D:$F,2,FALSE))</f>
        <v>48976</v>
      </c>
      <c r="G201" s="56">
        <f>IF(VLOOKUP(B201,Datum!D:G,4,FALSE)&lt;&gt;$A$7,VLOOKUP(B201,Datum!$D:$F,3,FALSE),IF(YEAR('VAA PW'!$H$1)=YEAR('VAA PW'!$G$13),'VAA PW'!$G$13-1,VLOOKUP(B201,Datum!$D:$F,3,FALSE)))</f>
        <v>49003</v>
      </c>
      <c r="H201" s="55">
        <f>IF(AND(E201=1,E200=0),Maanden!G201-'VAA PW'!$XEX$12+1,G201-F201+1)</f>
        <v>28</v>
      </c>
      <c r="I201" s="55">
        <f t="shared" si="13"/>
        <v>0</v>
      </c>
      <c r="J201" s="55">
        <f t="shared" si="14"/>
        <v>365</v>
      </c>
      <c r="L201" s="56">
        <f>VLOOKUP(B201,Datum!$D:$F,2,FALSE)</f>
        <v>48976</v>
      </c>
      <c r="M201" s="56">
        <f>VLOOKUP(B201,Datum!$D:$F,3,FALSE)</f>
        <v>49003</v>
      </c>
      <c r="N201" s="55">
        <f t="shared" si="15"/>
        <v>28</v>
      </c>
    </row>
    <row r="202" spans="2:14" x14ac:dyDescent="0.25">
      <c r="B202" s="53">
        <v>201</v>
      </c>
      <c r="C202" s="54">
        <v>0.7</v>
      </c>
      <c r="D202" s="55">
        <f t="shared" si="12"/>
        <v>0</v>
      </c>
      <c r="E202" s="55">
        <f>IF('VAA PW'!$G$13&lt;&gt;"",IF(VLOOKUP(B202,Datum!D:G,2,FALSE)&gt;'VAA PW'!$G$13,0,IF(G202&gt;'VAA PW'!$G$12,1,0)),IF(G202&gt;='VAA PW'!$G$12,1,0))</f>
        <v>1</v>
      </c>
      <c r="F202" s="56">
        <f>IF(AND(E202=1,E201=0),'VAA PW'!$XEX$12,VLOOKUP(B202,Datum!$D:$F,2,FALSE))</f>
        <v>49004</v>
      </c>
      <c r="G202" s="56">
        <f>IF(VLOOKUP(B202,Datum!D:G,4,FALSE)&lt;&gt;$A$7,VLOOKUP(B202,Datum!$D:$F,3,FALSE),IF(YEAR('VAA PW'!$H$1)=YEAR('VAA PW'!$G$13),'VAA PW'!$G$13-1,VLOOKUP(B202,Datum!$D:$F,3,FALSE)))</f>
        <v>49034</v>
      </c>
      <c r="H202" s="55">
        <f>IF(AND(E202=1,E201=0),Maanden!G202-'VAA PW'!$XEX$12+1,G202-F202+1)</f>
        <v>31</v>
      </c>
      <c r="I202" s="55">
        <f t="shared" si="13"/>
        <v>0</v>
      </c>
      <c r="J202" s="55">
        <f t="shared" si="14"/>
        <v>365</v>
      </c>
      <c r="L202" s="56">
        <f>VLOOKUP(B202,Datum!$D:$F,2,FALSE)</f>
        <v>49004</v>
      </c>
      <c r="M202" s="56">
        <f>VLOOKUP(B202,Datum!$D:$F,3,FALSE)</f>
        <v>49034</v>
      </c>
      <c r="N202" s="55">
        <f t="shared" si="15"/>
        <v>31</v>
      </c>
    </row>
    <row r="203" spans="2:14" x14ac:dyDescent="0.25">
      <c r="B203" s="53">
        <v>202</v>
      </c>
      <c r="C203" s="54">
        <v>0.7</v>
      </c>
      <c r="D203" s="55">
        <f t="shared" si="12"/>
        <v>0</v>
      </c>
      <c r="E203" s="55">
        <f>IF('VAA PW'!$G$13&lt;&gt;"",IF(VLOOKUP(B203,Datum!D:G,2,FALSE)&gt;'VAA PW'!$G$13,0,IF(G203&gt;'VAA PW'!$G$12,1,0)),IF(G203&gt;='VAA PW'!$G$12,1,0))</f>
        <v>1</v>
      </c>
      <c r="F203" s="56">
        <f>IF(AND(E203=1,E202=0),'VAA PW'!$XEX$12,VLOOKUP(B203,Datum!$D:$F,2,FALSE))</f>
        <v>49035</v>
      </c>
      <c r="G203" s="56">
        <f>IF(VLOOKUP(B203,Datum!D:G,4,FALSE)&lt;&gt;$A$7,VLOOKUP(B203,Datum!$D:$F,3,FALSE),IF(YEAR('VAA PW'!$H$1)=YEAR('VAA PW'!$G$13),'VAA PW'!$G$13-1,VLOOKUP(B203,Datum!$D:$F,3,FALSE)))</f>
        <v>49064</v>
      </c>
      <c r="H203" s="55">
        <f>IF(AND(E203=1,E202=0),Maanden!G203-'VAA PW'!$XEX$12+1,G203-F203+1)</f>
        <v>30</v>
      </c>
      <c r="I203" s="55">
        <f t="shared" si="13"/>
        <v>0</v>
      </c>
      <c r="J203" s="55">
        <f t="shared" si="14"/>
        <v>365</v>
      </c>
      <c r="L203" s="56">
        <f>VLOOKUP(B203,Datum!$D:$F,2,FALSE)</f>
        <v>49035</v>
      </c>
      <c r="M203" s="56">
        <f>VLOOKUP(B203,Datum!$D:$F,3,FALSE)</f>
        <v>49064</v>
      </c>
      <c r="N203" s="55">
        <f t="shared" si="15"/>
        <v>30</v>
      </c>
    </row>
    <row r="204" spans="2:14" x14ac:dyDescent="0.25">
      <c r="B204" s="53">
        <v>203</v>
      </c>
      <c r="C204" s="54">
        <v>0.7</v>
      </c>
      <c r="D204" s="55">
        <f t="shared" si="12"/>
        <v>0</v>
      </c>
      <c r="E204" s="55">
        <f>IF('VAA PW'!$G$13&lt;&gt;"",IF(VLOOKUP(B204,Datum!D:G,2,FALSE)&gt;'VAA PW'!$G$13,0,IF(G204&gt;'VAA PW'!$G$12,1,0)),IF(G204&gt;='VAA PW'!$G$12,1,0))</f>
        <v>1</v>
      </c>
      <c r="F204" s="56">
        <f>IF(AND(E204=1,E203=0),'VAA PW'!$XEX$12,VLOOKUP(B204,Datum!$D:$F,2,FALSE))</f>
        <v>49065</v>
      </c>
      <c r="G204" s="56">
        <f>IF(VLOOKUP(B204,Datum!D:G,4,FALSE)&lt;&gt;$A$7,VLOOKUP(B204,Datum!$D:$F,3,FALSE),IF(YEAR('VAA PW'!$H$1)=YEAR('VAA PW'!$G$13),'VAA PW'!$G$13-1,VLOOKUP(B204,Datum!$D:$F,3,FALSE)))</f>
        <v>49095</v>
      </c>
      <c r="H204" s="55">
        <f>IF(AND(E204=1,E203=0),Maanden!G204-'VAA PW'!$XEX$12+1,G204-F204+1)</f>
        <v>31</v>
      </c>
      <c r="I204" s="55">
        <f t="shared" si="13"/>
        <v>0</v>
      </c>
      <c r="J204" s="55">
        <f t="shared" si="14"/>
        <v>365</v>
      </c>
      <c r="L204" s="56">
        <f>VLOOKUP(B204,Datum!$D:$F,2,FALSE)</f>
        <v>49065</v>
      </c>
      <c r="M204" s="56">
        <f>VLOOKUP(B204,Datum!$D:$F,3,FALSE)</f>
        <v>49095</v>
      </c>
      <c r="N204" s="55">
        <f t="shared" si="15"/>
        <v>31</v>
      </c>
    </row>
    <row r="205" spans="2:14" x14ac:dyDescent="0.25">
      <c r="B205" s="53">
        <v>204</v>
      </c>
      <c r="C205" s="54">
        <v>0.7</v>
      </c>
      <c r="D205" s="55">
        <f t="shared" si="12"/>
        <v>0</v>
      </c>
      <c r="E205" s="55">
        <f>IF('VAA PW'!$G$13&lt;&gt;"",IF(VLOOKUP(B205,Datum!D:G,2,FALSE)&gt;'VAA PW'!$G$13,0,IF(G205&gt;'VAA PW'!$G$12,1,0)),IF(G205&gt;='VAA PW'!$G$12,1,0))</f>
        <v>1</v>
      </c>
      <c r="F205" s="56">
        <f>IF(AND(E205=1,E204=0),'VAA PW'!$XEX$12,VLOOKUP(B205,Datum!$D:$F,2,FALSE))</f>
        <v>49096</v>
      </c>
      <c r="G205" s="56">
        <f>IF(VLOOKUP(B205,Datum!D:G,4,FALSE)&lt;&gt;$A$7,VLOOKUP(B205,Datum!$D:$F,3,FALSE),IF(YEAR('VAA PW'!$H$1)=YEAR('VAA PW'!$G$13),'VAA PW'!$G$13-1,VLOOKUP(B205,Datum!$D:$F,3,FALSE)))</f>
        <v>49125</v>
      </c>
      <c r="H205" s="55">
        <f>IF(AND(E205=1,E204=0),Maanden!G205-'VAA PW'!$XEX$12+1,G205-F205+1)</f>
        <v>30</v>
      </c>
      <c r="I205" s="55">
        <f t="shared" si="13"/>
        <v>0</v>
      </c>
      <c r="J205" s="55">
        <f t="shared" si="14"/>
        <v>365</v>
      </c>
      <c r="L205" s="56">
        <f>VLOOKUP(B205,Datum!$D:$F,2,FALSE)</f>
        <v>49096</v>
      </c>
      <c r="M205" s="56">
        <f>VLOOKUP(B205,Datum!$D:$F,3,FALSE)</f>
        <v>49125</v>
      </c>
      <c r="N205" s="55">
        <f t="shared" si="15"/>
        <v>30</v>
      </c>
    </row>
    <row r="206" spans="2:14" x14ac:dyDescent="0.25">
      <c r="B206" s="53">
        <v>205</v>
      </c>
      <c r="C206" s="54">
        <v>0.7</v>
      </c>
      <c r="D206" s="55">
        <f t="shared" si="12"/>
        <v>0</v>
      </c>
      <c r="E206" s="55">
        <f>IF('VAA PW'!$G$13&lt;&gt;"",IF(VLOOKUP(B206,Datum!D:G,2,FALSE)&gt;'VAA PW'!$G$13,0,IF(G206&gt;'VAA PW'!$G$12,1,0)),IF(G206&gt;='VAA PW'!$G$12,1,0))</f>
        <v>1</v>
      </c>
      <c r="F206" s="56">
        <f>IF(AND(E206=1,E205=0),'VAA PW'!$XEX$12,VLOOKUP(B206,Datum!$D:$F,2,FALSE))</f>
        <v>49126</v>
      </c>
      <c r="G206" s="56">
        <f>IF(VLOOKUP(B206,Datum!D:G,4,FALSE)&lt;&gt;$A$7,VLOOKUP(B206,Datum!$D:$F,3,FALSE),IF(YEAR('VAA PW'!$H$1)=YEAR('VAA PW'!$G$13),'VAA PW'!$G$13-1,VLOOKUP(B206,Datum!$D:$F,3,FALSE)))</f>
        <v>49156</v>
      </c>
      <c r="H206" s="55">
        <f>IF(AND(E206=1,E205=0),Maanden!G206-'VAA PW'!$XEX$12+1,G206-F206+1)</f>
        <v>31</v>
      </c>
      <c r="I206" s="55">
        <f t="shared" si="13"/>
        <v>0</v>
      </c>
      <c r="J206" s="55">
        <f t="shared" si="14"/>
        <v>365</v>
      </c>
      <c r="L206" s="56">
        <f>VLOOKUP(B206,Datum!$D:$F,2,FALSE)</f>
        <v>49126</v>
      </c>
      <c r="M206" s="56">
        <f>VLOOKUP(B206,Datum!$D:$F,3,FALSE)</f>
        <v>49156</v>
      </c>
      <c r="N206" s="55">
        <f t="shared" si="15"/>
        <v>31</v>
      </c>
    </row>
    <row r="207" spans="2:14" x14ac:dyDescent="0.25">
      <c r="B207" s="53">
        <v>206</v>
      </c>
      <c r="C207" s="54">
        <v>0.7</v>
      </c>
      <c r="D207" s="55">
        <f t="shared" si="12"/>
        <v>0</v>
      </c>
      <c r="E207" s="55">
        <f>IF('VAA PW'!$G$13&lt;&gt;"",IF(VLOOKUP(B207,Datum!D:G,2,FALSE)&gt;'VAA PW'!$G$13,0,IF(G207&gt;'VAA PW'!$G$12,1,0)),IF(G207&gt;='VAA PW'!$G$12,1,0))</f>
        <v>1</v>
      </c>
      <c r="F207" s="56">
        <f>IF(AND(E207=1,E206=0),'VAA PW'!$XEX$12,VLOOKUP(B207,Datum!$D:$F,2,FALSE))</f>
        <v>49157</v>
      </c>
      <c r="G207" s="56">
        <f>IF(VLOOKUP(B207,Datum!D:G,4,FALSE)&lt;&gt;$A$7,VLOOKUP(B207,Datum!$D:$F,3,FALSE),IF(YEAR('VAA PW'!$H$1)=YEAR('VAA PW'!$G$13),'VAA PW'!$G$13-1,VLOOKUP(B207,Datum!$D:$F,3,FALSE)))</f>
        <v>49187</v>
      </c>
      <c r="H207" s="55">
        <f>IF(AND(E207=1,E206=0),Maanden!G207-'VAA PW'!$XEX$12+1,G207-F207+1)</f>
        <v>31</v>
      </c>
      <c r="I207" s="55">
        <f t="shared" si="13"/>
        <v>0</v>
      </c>
      <c r="J207" s="55">
        <f t="shared" si="14"/>
        <v>365</v>
      </c>
      <c r="L207" s="56">
        <f>VLOOKUP(B207,Datum!$D:$F,2,FALSE)</f>
        <v>49157</v>
      </c>
      <c r="M207" s="56">
        <f>VLOOKUP(B207,Datum!$D:$F,3,FALSE)</f>
        <v>49187</v>
      </c>
      <c r="N207" s="55">
        <f t="shared" si="15"/>
        <v>31</v>
      </c>
    </row>
    <row r="208" spans="2:14" x14ac:dyDescent="0.25">
      <c r="B208" s="53">
        <v>207</v>
      </c>
      <c r="C208" s="54">
        <v>0.7</v>
      </c>
      <c r="D208" s="55">
        <f t="shared" si="12"/>
        <v>0</v>
      </c>
      <c r="E208" s="55">
        <f>IF('VAA PW'!$G$13&lt;&gt;"",IF(VLOOKUP(B208,Datum!D:G,2,FALSE)&gt;'VAA PW'!$G$13,0,IF(G208&gt;'VAA PW'!$G$12,1,0)),IF(G208&gt;='VAA PW'!$G$12,1,0))</f>
        <v>1</v>
      </c>
      <c r="F208" s="56">
        <f>IF(AND(E208=1,E207=0),'VAA PW'!$XEX$12,VLOOKUP(B208,Datum!$D:$F,2,FALSE))</f>
        <v>49188</v>
      </c>
      <c r="G208" s="56">
        <f>IF(VLOOKUP(B208,Datum!D:G,4,FALSE)&lt;&gt;$A$7,VLOOKUP(B208,Datum!$D:$F,3,FALSE),IF(YEAR('VAA PW'!$H$1)=YEAR('VAA PW'!$G$13),'VAA PW'!$G$13-1,VLOOKUP(B208,Datum!$D:$F,3,FALSE)))</f>
        <v>49217</v>
      </c>
      <c r="H208" s="55">
        <f>IF(AND(E208=1,E207=0),Maanden!G208-'VAA PW'!$XEX$12+1,G208-F208+1)</f>
        <v>30</v>
      </c>
      <c r="I208" s="55">
        <f t="shared" si="13"/>
        <v>0</v>
      </c>
      <c r="J208" s="55">
        <f t="shared" si="14"/>
        <v>365</v>
      </c>
      <c r="L208" s="56">
        <f>VLOOKUP(B208,Datum!$D:$F,2,FALSE)</f>
        <v>49188</v>
      </c>
      <c r="M208" s="56">
        <f>VLOOKUP(B208,Datum!$D:$F,3,FALSE)</f>
        <v>49217</v>
      </c>
      <c r="N208" s="55">
        <f t="shared" si="15"/>
        <v>30</v>
      </c>
    </row>
    <row r="209" spans="2:14" x14ac:dyDescent="0.25">
      <c r="B209" s="53">
        <v>208</v>
      </c>
      <c r="C209" s="54">
        <v>0.7</v>
      </c>
      <c r="D209" s="55">
        <f t="shared" si="12"/>
        <v>0</v>
      </c>
      <c r="E209" s="55">
        <f>IF('VAA PW'!$G$13&lt;&gt;"",IF(VLOOKUP(B209,Datum!D:G,2,FALSE)&gt;'VAA PW'!$G$13,0,IF(G209&gt;'VAA PW'!$G$12,1,0)),IF(G209&gt;='VAA PW'!$G$12,1,0))</f>
        <v>1</v>
      </c>
      <c r="F209" s="56">
        <f>IF(AND(E209=1,E208=0),'VAA PW'!$XEX$12,VLOOKUP(B209,Datum!$D:$F,2,FALSE))</f>
        <v>49218</v>
      </c>
      <c r="G209" s="56">
        <f>IF(VLOOKUP(B209,Datum!D:G,4,FALSE)&lt;&gt;$A$7,VLOOKUP(B209,Datum!$D:$F,3,FALSE),IF(YEAR('VAA PW'!$H$1)=YEAR('VAA PW'!$G$13),'VAA PW'!$G$13-1,VLOOKUP(B209,Datum!$D:$F,3,FALSE)))</f>
        <v>49248</v>
      </c>
      <c r="H209" s="55">
        <f>IF(AND(E209=1,E208=0),Maanden!G209-'VAA PW'!$XEX$12+1,G209-F209+1)</f>
        <v>31</v>
      </c>
      <c r="I209" s="55">
        <f t="shared" si="13"/>
        <v>0</v>
      </c>
      <c r="J209" s="55">
        <f t="shared" si="14"/>
        <v>365</v>
      </c>
      <c r="L209" s="56">
        <f>VLOOKUP(B209,Datum!$D:$F,2,FALSE)</f>
        <v>49218</v>
      </c>
      <c r="M209" s="56">
        <f>VLOOKUP(B209,Datum!$D:$F,3,FALSE)</f>
        <v>49248</v>
      </c>
      <c r="N209" s="55">
        <f t="shared" si="15"/>
        <v>31</v>
      </c>
    </row>
    <row r="210" spans="2:14" x14ac:dyDescent="0.25">
      <c r="B210" s="53">
        <v>209</v>
      </c>
      <c r="C210" s="54">
        <v>0.7</v>
      </c>
      <c r="D210" s="55">
        <f t="shared" si="12"/>
        <v>0</v>
      </c>
      <c r="E210" s="55">
        <f>IF('VAA PW'!$G$13&lt;&gt;"",IF(VLOOKUP(B210,Datum!D:G,2,FALSE)&gt;'VAA PW'!$G$13,0,IF(G210&gt;'VAA PW'!$G$12,1,0)),IF(G210&gt;='VAA PW'!$G$12,1,0))</f>
        <v>1</v>
      </c>
      <c r="F210" s="56">
        <f>IF(AND(E210=1,E209=0),'VAA PW'!$XEX$12,VLOOKUP(B210,Datum!$D:$F,2,FALSE))</f>
        <v>49249</v>
      </c>
      <c r="G210" s="56">
        <f>IF(VLOOKUP(B210,Datum!D:G,4,FALSE)&lt;&gt;$A$7,VLOOKUP(B210,Datum!$D:$F,3,FALSE),IF(YEAR('VAA PW'!$H$1)=YEAR('VAA PW'!$G$13),'VAA PW'!$G$13-1,VLOOKUP(B210,Datum!$D:$F,3,FALSE)))</f>
        <v>49278</v>
      </c>
      <c r="H210" s="55">
        <f>IF(AND(E210=1,E209=0),Maanden!G210-'VAA PW'!$XEX$12+1,G210-F210+1)</f>
        <v>30</v>
      </c>
      <c r="I210" s="55">
        <f t="shared" si="13"/>
        <v>0</v>
      </c>
      <c r="J210" s="55">
        <f t="shared" si="14"/>
        <v>365</v>
      </c>
      <c r="L210" s="56">
        <f>VLOOKUP(B210,Datum!$D:$F,2,FALSE)</f>
        <v>49249</v>
      </c>
      <c r="M210" s="56">
        <f>VLOOKUP(B210,Datum!$D:$F,3,FALSE)</f>
        <v>49278</v>
      </c>
      <c r="N210" s="55">
        <f t="shared" si="15"/>
        <v>30</v>
      </c>
    </row>
    <row r="211" spans="2:14" x14ac:dyDescent="0.25">
      <c r="B211" s="53">
        <v>210</v>
      </c>
      <c r="C211" s="54">
        <v>0.7</v>
      </c>
      <c r="D211" s="55">
        <f t="shared" si="12"/>
        <v>0</v>
      </c>
      <c r="E211" s="55">
        <f>IF('VAA PW'!$G$13&lt;&gt;"",IF(VLOOKUP(B211,Datum!D:G,2,FALSE)&gt;'VAA PW'!$G$13,0,IF(G211&gt;'VAA PW'!$G$12,1,0)),IF(G211&gt;='VAA PW'!$G$12,1,0))</f>
        <v>1</v>
      </c>
      <c r="F211" s="56">
        <f>IF(AND(E211=1,E210=0),'VAA PW'!$XEX$12,VLOOKUP(B211,Datum!$D:$F,2,FALSE))</f>
        <v>49279</v>
      </c>
      <c r="G211" s="56">
        <f>IF(VLOOKUP(B211,Datum!D:G,4,FALSE)&lt;&gt;$A$7,VLOOKUP(B211,Datum!$D:$F,3,FALSE),IF(YEAR('VAA PW'!$H$1)=YEAR('VAA PW'!$G$13),'VAA PW'!$G$13-1,VLOOKUP(B211,Datum!$D:$F,3,FALSE)))</f>
        <v>49309</v>
      </c>
      <c r="H211" s="55">
        <f>IF(AND(E211=1,E210=0),Maanden!G211-'VAA PW'!$XEX$12+1,G211-F211+1)</f>
        <v>31</v>
      </c>
      <c r="I211" s="55">
        <f t="shared" si="13"/>
        <v>0</v>
      </c>
      <c r="J211" s="55">
        <f t="shared" si="14"/>
        <v>365</v>
      </c>
      <c r="L211" s="56">
        <f>VLOOKUP(B211,Datum!$D:$F,2,FALSE)</f>
        <v>49279</v>
      </c>
      <c r="M211" s="56">
        <f>VLOOKUP(B211,Datum!$D:$F,3,FALSE)</f>
        <v>49309</v>
      </c>
      <c r="N211" s="55">
        <f t="shared" si="15"/>
        <v>31</v>
      </c>
    </row>
    <row r="212" spans="2:14" x14ac:dyDescent="0.25">
      <c r="B212" s="53">
        <v>211</v>
      </c>
      <c r="C212" s="54">
        <v>0.7</v>
      </c>
      <c r="D212" s="55">
        <f t="shared" si="12"/>
        <v>0</v>
      </c>
      <c r="E212" s="55">
        <f>IF('VAA PW'!$G$13&lt;&gt;"",IF(VLOOKUP(B212,Datum!D:G,2,FALSE)&gt;'VAA PW'!$G$13,0,IF(G212&gt;'VAA PW'!$G$12,1,0)),IF(G212&gt;='VAA PW'!$G$12,1,0))</f>
        <v>1</v>
      </c>
      <c r="F212" s="56">
        <f>IF(AND(E212=1,E211=0),'VAA PW'!$XEX$12,VLOOKUP(B212,Datum!$D:$F,2,FALSE))</f>
        <v>49310</v>
      </c>
      <c r="G212" s="56">
        <f>IF(VLOOKUP(B212,Datum!D:G,4,FALSE)&lt;&gt;$A$7,VLOOKUP(B212,Datum!$D:$F,3,FALSE),IF(YEAR('VAA PW'!$H$1)=YEAR('VAA PW'!$G$13),'VAA PW'!$G$13-1,VLOOKUP(B212,Datum!$D:$F,3,FALSE)))</f>
        <v>49340</v>
      </c>
      <c r="H212" s="55">
        <f>IF(AND(E212=1,E211=0),Maanden!G212-'VAA PW'!$XEX$12+1,G212-F212+1)</f>
        <v>31</v>
      </c>
      <c r="I212" s="55">
        <f t="shared" si="13"/>
        <v>0</v>
      </c>
      <c r="J212" s="55">
        <f t="shared" si="14"/>
        <v>365</v>
      </c>
      <c r="L212" s="56">
        <f>VLOOKUP(B212,Datum!$D:$F,2,FALSE)</f>
        <v>49310</v>
      </c>
      <c r="M212" s="56">
        <f>VLOOKUP(B212,Datum!$D:$F,3,FALSE)</f>
        <v>49340</v>
      </c>
      <c r="N212" s="55">
        <f t="shared" si="15"/>
        <v>31</v>
      </c>
    </row>
    <row r="213" spans="2:14" x14ac:dyDescent="0.25">
      <c r="B213" s="53">
        <v>212</v>
      </c>
      <c r="C213" s="54">
        <v>0.7</v>
      </c>
      <c r="D213" s="55">
        <f t="shared" si="12"/>
        <v>0</v>
      </c>
      <c r="E213" s="55">
        <f>IF('VAA PW'!$G$13&lt;&gt;"",IF(VLOOKUP(B213,Datum!D:G,2,FALSE)&gt;'VAA PW'!$G$13,0,IF(G213&gt;'VAA PW'!$G$12,1,0)),IF(G213&gt;='VAA PW'!$G$12,1,0))</f>
        <v>1</v>
      </c>
      <c r="F213" s="56">
        <f>IF(AND(E213=1,E212=0),'VAA PW'!$XEX$12,VLOOKUP(B213,Datum!$D:$F,2,FALSE))</f>
        <v>49341</v>
      </c>
      <c r="G213" s="56">
        <f>IF(VLOOKUP(B213,Datum!D:G,4,FALSE)&lt;&gt;$A$7,VLOOKUP(B213,Datum!$D:$F,3,FALSE),IF(YEAR('VAA PW'!$H$1)=YEAR('VAA PW'!$G$13),'VAA PW'!$G$13-1,VLOOKUP(B213,Datum!$D:$F,3,FALSE)))</f>
        <v>49368</v>
      </c>
      <c r="H213" s="55">
        <f>IF(AND(E213=1,E212=0),Maanden!G213-'VAA PW'!$XEX$12+1,G213-F213+1)</f>
        <v>28</v>
      </c>
      <c r="I213" s="55">
        <f t="shared" si="13"/>
        <v>0</v>
      </c>
      <c r="J213" s="55">
        <f t="shared" si="14"/>
        <v>365</v>
      </c>
      <c r="L213" s="56">
        <f>VLOOKUP(B213,Datum!$D:$F,2,FALSE)</f>
        <v>49341</v>
      </c>
      <c r="M213" s="56">
        <f>VLOOKUP(B213,Datum!$D:$F,3,FALSE)</f>
        <v>49368</v>
      </c>
      <c r="N213" s="55">
        <f t="shared" si="15"/>
        <v>28</v>
      </c>
    </row>
    <row r="214" spans="2:14" x14ac:dyDescent="0.25">
      <c r="B214" s="53">
        <v>213</v>
      </c>
      <c r="C214" s="54">
        <v>0.7</v>
      </c>
      <c r="D214" s="55">
        <f t="shared" si="12"/>
        <v>0</v>
      </c>
      <c r="E214" s="55">
        <f>IF('VAA PW'!$G$13&lt;&gt;"",IF(VLOOKUP(B214,Datum!D:G,2,FALSE)&gt;'VAA PW'!$G$13,0,IF(G214&gt;'VAA PW'!$G$12,1,0)),IF(G214&gt;='VAA PW'!$G$12,1,0))</f>
        <v>1</v>
      </c>
      <c r="F214" s="56">
        <f>IF(AND(E214=1,E213=0),'VAA PW'!$XEX$12,VLOOKUP(B214,Datum!$D:$F,2,FALSE))</f>
        <v>49369</v>
      </c>
      <c r="G214" s="56">
        <f>IF(VLOOKUP(B214,Datum!D:G,4,FALSE)&lt;&gt;$A$7,VLOOKUP(B214,Datum!$D:$F,3,FALSE),IF(YEAR('VAA PW'!$H$1)=YEAR('VAA PW'!$G$13),'VAA PW'!$G$13-1,VLOOKUP(B214,Datum!$D:$F,3,FALSE)))</f>
        <v>49399</v>
      </c>
      <c r="H214" s="55">
        <f>IF(AND(E214=1,E213=0),Maanden!G214-'VAA PW'!$XEX$12+1,G214-F214+1)</f>
        <v>31</v>
      </c>
      <c r="I214" s="55">
        <f t="shared" si="13"/>
        <v>0</v>
      </c>
      <c r="J214" s="55">
        <f t="shared" si="14"/>
        <v>365</v>
      </c>
      <c r="L214" s="56">
        <f>VLOOKUP(B214,Datum!$D:$F,2,FALSE)</f>
        <v>49369</v>
      </c>
      <c r="M214" s="56">
        <f>VLOOKUP(B214,Datum!$D:$F,3,FALSE)</f>
        <v>49399</v>
      </c>
      <c r="N214" s="55">
        <f t="shared" si="15"/>
        <v>31</v>
      </c>
    </row>
    <row r="215" spans="2:14" x14ac:dyDescent="0.25">
      <c r="B215" s="53">
        <v>214</v>
      </c>
      <c r="C215" s="54">
        <v>0.7</v>
      </c>
      <c r="D215" s="55">
        <f t="shared" si="12"/>
        <v>0</v>
      </c>
      <c r="E215" s="55">
        <f>IF('VAA PW'!$G$13&lt;&gt;"",IF(VLOOKUP(B215,Datum!D:G,2,FALSE)&gt;'VAA PW'!$G$13,0,IF(G215&gt;'VAA PW'!$G$12,1,0)),IF(G215&gt;='VAA PW'!$G$12,1,0))</f>
        <v>1</v>
      </c>
      <c r="F215" s="56">
        <f>IF(AND(E215=1,E214=0),'VAA PW'!$XEX$12,VLOOKUP(B215,Datum!$D:$F,2,FALSE))</f>
        <v>49400</v>
      </c>
      <c r="G215" s="56">
        <f>IF(VLOOKUP(B215,Datum!D:G,4,FALSE)&lt;&gt;$A$7,VLOOKUP(B215,Datum!$D:$F,3,FALSE),IF(YEAR('VAA PW'!$H$1)=YEAR('VAA PW'!$G$13),'VAA PW'!$G$13-1,VLOOKUP(B215,Datum!$D:$F,3,FALSE)))</f>
        <v>49429</v>
      </c>
      <c r="H215" s="55">
        <f>IF(AND(E215=1,E214=0),Maanden!G215-'VAA PW'!$XEX$12+1,G215-F215+1)</f>
        <v>30</v>
      </c>
      <c r="I215" s="55">
        <f t="shared" si="13"/>
        <v>0</v>
      </c>
      <c r="J215" s="55">
        <f t="shared" si="14"/>
        <v>365</v>
      </c>
      <c r="L215" s="56">
        <f>VLOOKUP(B215,Datum!$D:$F,2,FALSE)</f>
        <v>49400</v>
      </c>
      <c r="M215" s="56">
        <f>VLOOKUP(B215,Datum!$D:$F,3,FALSE)</f>
        <v>49429</v>
      </c>
      <c r="N215" s="55">
        <f t="shared" si="15"/>
        <v>30</v>
      </c>
    </row>
    <row r="216" spans="2:14" x14ac:dyDescent="0.25">
      <c r="B216" s="53">
        <v>215</v>
      </c>
      <c r="C216" s="54">
        <v>0.7</v>
      </c>
      <c r="D216" s="55">
        <f t="shared" si="12"/>
        <v>0</v>
      </c>
      <c r="E216" s="55">
        <f>IF('VAA PW'!$G$13&lt;&gt;"",IF(VLOOKUP(B216,Datum!D:G,2,FALSE)&gt;'VAA PW'!$G$13,0,IF(G216&gt;'VAA PW'!$G$12,1,0)),IF(G216&gt;='VAA PW'!$G$12,1,0))</f>
        <v>1</v>
      </c>
      <c r="F216" s="56">
        <f>IF(AND(E216=1,E215=0),'VAA PW'!$XEX$12,VLOOKUP(B216,Datum!$D:$F,2,FALSE))</f>
        <v>49430</v>
      </c>
      <c r="G216" s="56">
        <f>IF(VLOOKUP(B216,Datum!D:G,4,FALSE)&lt;&gt;$A$7,VLOOKUP(B216,Datum!$D:$F,3,FALSE),IF(YEAR('VAA PW'!$H$1)=YEAR('VAA PW'!$G$13),'VAA PW'!$G$13-1,VLOOKUP(B216,Datum!$D:$F,3,FALSE)))</f>
        <v>49460</v>
      </c>
      <c r="H216" s="55">
        <f>IF(AND(E216=1,E215=0),Maanden!G216-'VAA PW'!$XEX$12+1,G216-F216+1)</f>
        <v>31</v>
      </c>
      <c r="I216" s="55">
        <f t="shared" si="13"/>
        <v>0</v>
      </c>
      <c r="J216" s="55">
        <f t="shared" si="14"/>
        <v>365</v>
      </c>
      <c r="L216" s="56">
        <f>VLOOKUP(B216,Datum!$D:$F,2,FALSE)</f>
        <v>49430</v>
      </c>
      <c r="M216" s="56">
        <f>VLOOKUP(B216,Datum!$D:$F,3,FALSE)</f>
        <v>49460</v>
      </c>
      <c r="N216" s="55">
        <f t="shared" si="15"/>
        <v>31</v>
      </c>
    </row>
    <row r="217" spans="2:14" x14ac:dyDescent="0.25">
      <c r="B217" s="53">
        <v>216</v>
      </c>
      <c r="C217" s="54">
        <v>0.7</v>
      </c>
      <c r="D217" s="55">
        <f t="shared" si="12"/>
        <v>0</v>
      </c>
      <c r="E217" s="55">
        <f>IF('VAA PW'!$G$13&lt;&gt;"",IF(VLOOKUP(B217,Datum!D:G,2,FALSE)&gt;'VAA PW'!$G$13,0,IF(G217&gt;'VAA PW'!$G$12,1,0)),IF(G217&gt;='VAA PW'!$G$12,1,0))</f>
        <v>1</v>
      </c>
      <c r="F217" s="56">
        <f>IF(AND(E217=1,E216=0),'VAA PW'!$XEX$12,VLOOKUP(B217,Datum!$D:$F,2,FALSE))</f>
        <v>49461</v>
      </c>
      <c r="G217" s="56">
        <f>IF(VLOOKUP(B217,Datum!D:G,4,FALSE)&lt;&gt;$A$7,VLOOKUP(B217,Datum!$D:$F,3,FALSE),IF(YEAR('VAA PW'!$H$1)=YEAR('VAA PW'!$G$13),'VAA PW'!$G$13-1,VLOOKUP(B217,Datum!$D:$F,3,FALSE)))</f>
        <v>49490</v>
      </c>
      <c r="H217" s="55">
        <f>IF(AND(E217=1,E216=0),Maanden!G217-'VAA PW'!$XEX$12+1,G217-F217+1)</f>
        <v>30</v>
      </c>
      <c r="I217" s="55">
        <f t="shared" si="13"/>
        <v>0</v>
      </c>
      <c r="J217" s="55">
        <f t="shared" si="14"/>
        <v>365</v>
      </c>
      <c r="L217" s="56">
        <f>VLOOKUP(B217,Datum!$D:$F,2,FALSE)</f>
        <v>49461</v>
      </c>
      <c r="M217" s="56">
        <f>VLOOKUP(B217,Datum!$D:$F,3,FALSE)</f>
        <v>49490</v>
      </c>
      <c r="N217" s="55">
        <f t="shared" si="15"/>
        <v>30</v>
      </c>
    </row>
    <row r="218" spans="2:14" x14ac:dyDescent="0.25">
      <c r="B218" s="53">
        <v>217</v>
      </c>
      <c r="C218" s="54">
        <v>0.7</v>
      </c>
      <c r="D218" s="55">
        <f t="shared" si="12"/>
        <v>0</v>
      </c>
      <c r="E218" s="55">
        <f>IF('VAA PW'!$G$13&lt;&gt;"",IF(VLOOKUP(B218,Datum!D:G,2,FALSE)&gt;'VAA PW'!$G$13,0,IF(G218&gt;'VAA PW'!$G$12,1,0)),IF(G218&gt;='VAA PW'!$G$12,1,0))</f>
        <v>1</v>
      </c>
      <c r="F218" s="56">
        <f>IF(AND(E218=1,E217=0),'VAA PW'!$XEX$12,VLOOKUP(B218,Datum!$D:$F,2,FALSE))</f>
        <v>49491</v>
      </c>
      <c r="G218" s="56">
        <f>IF(VLOOKUP(B218,Datum!D:G,4,FALSE)&lt;&gt;$A$7,VLOOKUP(B218,Datum!$D:$F,3,FALSE),IF(YEAR('VAA PW'!$H$1)=YEAR('VAA PW'!$G$13),'VAA PW'!$G$13-1,VLOOKUP(B218,Datum!$D:$F,3,FALSE)))</f>
        <v>49521</v>
      </c>
      <c r="H218" s="55">
        <f>IF(AND(E218=1,E217=0),Maanden!G218-'VAA PW'!$XEX$12+1,G218-F218+1)</f>
        <v>31</v>
      </c>
      <c r="I218" s="55">
        <f t="shared" si="13"/>
        <v>0</v>
      </c>
      <c r="J218" s="55">
        <f t="shared" si="14"/>
        <v>365</v>
      </c>
      <c r="L218" s="56">
        <f>VLOOKUP(B218,Datum!$D:$F,2,FALSE)</f>
        <v>49491</v>
      </c>
      <c r="M218" s="56">
        <f>VLOOKUP(B218,Datum!$D:$F,3,FALSE)</f>
        <v>49521</v>
      </c>
      <c r="N218" s="55">
        <f t="shared" si="15"/>
        <v>31</v>
      </c>
    </row>
    <row r="219" spans="2:14" x14ac:dyDescent="0.25">
      <c r="B219" s="53">
        <v>218</v>
      </c>
      <c r="C219" s="54">
        <v>0.7</v>
      </c>
      <c r="D219" s="55">
        <f t="shared" si="12"/>
        <v>0</v>
      </c>
      <c r="E219" s="55">
        <f>IF('VAA PW'!$G$13&lt;&gt;"",IF(VLOOKUP(B219,Datum!D:G,2,FALSE)&gt;'VAA PW'!$G$13,0,IF(G219&gt;'VAA PW'!$G$12,1,0)),IF(G219&gt;='VAA PW'!$G$12,1,0))</f>
        <v>1</v>
      </c>
      <c r="F219" s="56">
        <f>IF(AND(E219=1,E218=0),'VAA PW'!$XEX$12,VLOOKUP(B219,Datum!$D:$F,2,FALSE))</f>
        <v>49522</v>
      </c>
      <c r="G219" s="56">
        <f>IF(VLOOKUP(B219,Datum!D:G,4,FALSE)&lt;&gt;$A$7,VLOOKUP(B219,Datum!$D:$F,3,FALSE),IF(YEAR('VAA PW'!$H$1)=YEAR('VAA PW'!$G$13),'VAA PW'!$G$13-1,VLOOKUP(B219,Datum!$D:$F,3,FALSE)))</f>
        <v>49552</v>
      </c>
      <c r="H219" s="55">
        <f>IF(AND(E219=1,E218=0),Maanden!G219-'VAA PW'!$XEX$12+1,G219-F219+1)</f>
        <v>31</v>
      </c>
      <c r="I219" s="55">
        <f t="shared" si="13"/>
        <v>0</v>
      </c>
      <c r="J219" s="55">
        <f t="shared" si="14"/>
        <v>365</v>
      </c>
      <c r="L219" s="56">
        <f>VLOOKUP(B219,Datum!$D:$F,2,FALSE)</f>
        <v>49522</v>
      </c>
      <c r="M219" s="56">
        <f>VLOOKUP(B219,Datum!$D:$F,3,FALSE)</f>
        <v>49552</v>
      </c>
      <c r="N219" s="55">
        <f t="shared" si="15"/>
        <v>31</v>
      </c>
    </row>
    <row r="220" spans="2:14" x14ac:dyDescent="0.25">
      <c r="B220" s="53">
        <v>219</v>
      </c>
      <c r="C220" s="54">
        <v>0.7</v>
      </c>
      <c r="D220" s="55">
        <f t="shared" si="12"/>
        <v>0</v>
      </c>
      <c r="E220" s="55">
        <f>IF('VAA PW'!$G$13&lt;&gt;"",IF(VLOOKUP(B220,Datum!D:G,2,FALSE)&gt;'VAA PW'!$G$13,0,IF(G220&gt;'VAA PW'!$G$12,1,0)),IF(G220&gt;='VAA PW'!$G$12,1,0))</f>
        <v>1</v>
      </c>
      <c r="F220" s="56">
        <f>IF(AND(E220=1,E219=0),'VAA PW'!$XEX$12,VLOOKUP(B220,Datum!$D:$F,2,FALSE))</f>
        <v>49553</v>
      </c>
      <c r="G220" s="56">
        <f>IF(VLOOKUP(B220,Datum!D:G,4,FALSE)&lt;&gt;$A$7,VLOOKUP(B220,Datum!$D:$F,3,FALSE),IF(YEAR('VAA PW'!$H$1)=YEAR('VAA PW'!$G$13),'VAA PW'!$G$13-1,VLOOKUP(B220,Datum!$D:$F,3,FALSE)))</f>
        <v>49582</v>
      </c>
      <c r="H220" s="55">
        <f>IF(AND(E220=1,E219=0),Maanden!G220-'VAA PW'!$XEX$12+1,G220-F220+1)</f>
        <v>30</v>
      </c>
      <c r="I220" s="55">
        <f t="shared" si="13"/>
        <v>0</v>
      </c>
      <c r="J220" s="55">
        <f t="shared" si="14"/>
        <v>365</v>
      </c>
      <c r="L220" s="56">
        <f>VLOOKUP(B220,Datum!$D:$F,2,FALSE)</f>
        <v>49553</v>
      </c>
      <c r="M220" s="56">
        <f>VLOOKUP(B220,Datum!$D:$F,3,FALSE)</f>
        <v>49582</v>
      </c>
      <c r="N220" s="55">
        <f t="shared" si="15"/>
        <v>30</v>
      </c>
    </row>
    <row r="221" spans="2:14" x14ac:dyDescent="0.25">
      <c r="B221" s="53">
        <v>220</v>
      </c>
      <c r="C221" s="54">
        <v>0.7</v>
      </c>
      <c r="D221" s="55">
        <f t="shared" si="12"/>
        <v>0</v>
      </c>
      <c r="E221" s="55">
        <f>IF('VAA PW'!$G$13&lt;&gt;"",IF(VLOOKUP(B221,Datum!D:G,2,FALSE)&gt;'VAA PW'!$G$13,0,IF(G221&gt;'VAA PW'!$G$12,1,0)),IF(G221&gt;='VAA PW'!$G$12,1,0))</f>
        <v>1</v>
      </c>
      <c r="F221" s="56">
        <f>IF(AND(E221=1,E220=0),'VAA PW'!$XEX$12,VLOOKUP(B221,Datum!$D:$F,2,FALSE))</f>
        <v>49583</v>
      </c>
      <c r="G221" s="56">
        <f>IF(VLOOKUP(B221,Datum!D:G,4,FALSE)&lt;&gt;$A$7,VLOOKUP(B221,Datum!$D:$F,3,FALSE),IF(YEAR('VAA PW'!$H$1)=YEAR('VAA PW'!$G$13),'VAA PW'!$G$13-1,VLOOKUP(B221,Datum!$D:$F,3,FALSE)))</f>
        <v>49613</v>
      </c>
      <c r="H221" s="55">
        <f>IF(AND(E221=1,E220=0),Maanden!G221-'VAA PW'!$XEX$12+1,G221-F221+1)</f>
        <v>31</v>
      </c>
      <c r="I221" s="55">
        <f t="shared" si="13"/>
        <v>0</v>
      </c>
      <c r="J221" s="55">
        <f t="shared" si="14"/>
        <v>365</v>
      </c>
      <c r="L221" s="56">
        <f>VLOOKUP(B221,Datum!$D:$F,2,FALSE)</f>
        <v>49583</v>
      </c>
      <c r="M221" s="56">
        <f>VLOOKUP(B221,Datum!$D:$F,3,FALSE)</f>
        <v>49613</v>
      </c>
      <c r="N221" s="55">
        <f t="shared" si="15"/>
        <v>31</v>
      </c>
    </row>
    <row r="222" spans="2:14" x14ac:dyDescent="0.25">
      <c r="B222" s="53">
        <v>221</v>
      </c>
      <c r="C222" s="54">
        <v>0.7</v>
      </c>
      <c r="D222" s="55">
        <f t="shared" si="12"/>
        <v>0</v>
      </c>
      <c r="E222" s="55">
        <f>IF('VAA PW'!$G$13&lt;&gt;"",IF(VLOOKUP(B222,Datum!D:G,2,FALSE)&gt;'VAA PW'!$G$13,0,IF(G222&gt;'VAA PW'!$G$12,1,0)),IF(G222&gt;='VAA PW'!$G$12,1,0))</f>
        <v>1</v>
      </c>
      <c r="F222" s="56">
        <f>IF(AND(E222=1,E221=0),'VAA PW'!$XEX$12,VLOOKUP(B222,Datum!$D:$F,2,FALSE))</f>
        <v>49614</v>
      </c>
      <c r="G222" s="56">
        <f>IF(VLOOKUP(B222,Datum!D:G,4,FALSE)&lt;&gt;$A$7,VLOOKUP(B222,Datum!$D:$F,3,FALSE),IF(YEAR('VAA PW'!$H$1)=YEAR('VAA PW'!$G$13),'VAA PW'!$G$13-1,VLOOKUP(B222,Datum!$D:$F,3,FALSE)))</f>
        <v>49643</v>
      </c>
      <c r="H222" s="55">
        <f>IF(AND(E222=1,E221=0),Maanden!G222-'VAA PW'!$XEX$12+1,G222-F222+1)</f>
        <v>30</v>
      </c>
      <c r="I222" s="55">
        <f t="shared" si="13"/>
        <v>0</v>
      </c>
      <c r="J222" s="55">
        <f t="shared" si="14"/>
        <v>365</v>
      </c>
      <c r="L222" s="56">
        <f>VLOOKUP(B222,Datum!$D:$F,2,FALSE)</f>
        <v>49614</v>
      </c>
      <c r="M222" s="56">
        <f>VLOOKUP(B222,Datum!$D:$F,3,FALSE)</f>
        <v>49643</v>
      </c>
      <c r="N222" s="55">
        <f t="shared" si="15"/>
        <v>30</v>
      </c>
    </row>
    <row r="223" spans="2:14" x14ac:dyDescent="0.25">
      <c r="B223" s="53">
        <v>222</v>
      </c>
      <c r="C223" s="54">
        <v>0.7</v>
      </c>
      <c r="D223" s="55">
        <f t="shared" si="12"/>
        <v>0</v>
      </c>
      <c r="E223" s="55">
        <f>IF('VAA PW'!$G$13&lt;&gt;"",IF(VLOOKUP(B223,Datum!D:G,2,FALSE)&gt;'VAA PW'!$G$13,0,IF(G223&gt;'VAA PW'!$G$12,1,0)),IF(G223&gt;='VAA PW'!$G$12,1,0))</f>
        <v>1</v>
      </c>
      <c r="F223" s="56">
        <f>IF(AND(E223=1,E222=0),'VAA PW'!$XEX$12,VLOOKUP(B223,Datum!$D:$F,2,FALSE))</f>
        <v>49644</v>
      </c>
      <c r="G223" s="56">
        <f>IF(VLOOKUP(B223,Datum!D:G,4,FALSE)&lt;&gt;$A$7,VLOOKUP(B223,Datum!$D:$F,3,FALSE),IF(YEAR('VAA PW'!$H$1)=YEAR('VAA PW'!$G$13),'VAA PW'!$G$13-1,VLOOKUP(B223,Datum!$D:$F,3,FALSE)))</f>
        <v>49674</v>
      </c>
      <c r="H223" s="55">
        <f>IF(AND(E223=1,E222=0),Maanden!G223-'VAA PW'!$XEX$12+1,G223-F223+1)</f>
        <v>31</v>
      </c>
      <c r="I223" s="55">
        <f t="shared" si="13"/>
        <v>0</v>
      </c>
      <c r="J223" s="55">
        <f t="shared" si="14"/>
        <v>365</v>
      </c>
      <c r="L223" s="56">
        <f>VLOOKUP(B223,Datum!$D:$F,2,FALSE)</f>
        <v>49644</v>
      </c>
      <c r="M223" s="56">
        <f>VLOOKUP(B223,Datum!$D:$F,3,FALSE)</f>
        <v>49674</v>
      </c>
      <c r="N223" s="55">
        <f t="shared" si="15"/>
        <v>31</v>
      </c>
    </row>
    <row r="224" spans="2:14" x14ac:dyDescent="0.25">
      <c r="B224" s="53">
        <v>223</v>
      </c>
      <c r="C224" s="54">
        <v>0.7</v>
      </c>
      <c r="D224" s="55">
        <f t="shared" si="12"/>
        <v>0</v>
      </c>
      <c r="E224" s="55">
        <f>IF('VAA PW'!$G$13&lt;&gt;"",IF(VLOOKUP(B224,Datum!D:G,2,FALSE)&gt;'VAA PW'!$G$13,0,IF(G224&gt;'VAA PW'!$G$12,1,0)),IF(G224&gt;='VAA PW'!$G$12,1,0))</f>
        <v>1</v>
      </c>
      <c r="F224" s="56">
        <f>IF(AND(E224=1,E223=0),'VAA PW'!$XEX$12,VLOOKUP(B224,Datum!$D:$F,2,FALSE))</f>
        <v>49675</v>
      </c>
      <c r="G224" s="56">
        <f>IF(VLOOKUP(B224,Datum!D:G,4,FALSE)&lt;&gt;$A$7,VLOOKUP(B224,Datum!$D:$F,3,FALSE),IF(YEAR('VAA PW'!$H$1)=YEAR('VAA PW'!$G$13),'VAA PW'!$G$13-1,VLOOKUP(B224,Datum!$D:$F,3,FALSE)))</f>
        <v>49705</v>
      </c>
      <c r="H224" s="55">
        <f>IF(AND(E224=1,E223=0),Maanden!G224-'VAA PW'!$XEX$12+1,G224-F224+1)</f>
        <v>31</v>
      </c>
      <c r="I224" s="55">
        <f t="shared" si="13"/>
        <v>0</v>
      </c>
      <c r="J224" s="55">
        <f t="shared" si="14"/>
        <v>366</v>
      </c>
      <c r="L224" s="56">
        <f>VLOOKUP(B224,Datum!$D:$F,2,FALSE)</f>
        <v>49675</v>
      </c>
      <c r="M224" s="56">
        <f>VLOOKUP(B224,Datum!$D:$F,3,FALSE)</f>
        <v>49705</v>
      </c>
      <c r="N224" s="55">
        <f t="shared" si="15"/>
        <v>31</v>
      </c>
    </row>
    <row r="225" spans="2:14" x14ac:dyDescent="0.25">
      <c r="B225" s="53">
        <v>224</v>
      </c>
      <c r="C225" s="54">
        <v>0.7</v>
      </c>
      <c r="D225" s="55">
        <f t="shared" si="12"/>
        <v>0</v>
      </c>
      <c r="E225" s="55">
        <f>IF('VAA PW'!$G$13&lt;&gt;"",IF(VLOOKUP(B225,Datum!D:G,2,FALSE)&gt;'VAA PW'!$G$13,0,IF(G225&gt;'VAA PW'!$G$12,1,0)),IF(G225&gt;='VAA PW'!$G$12,1,0))</f>
        <v>1</v>
      </c>
      <c r="F225" s="56">
        <f>IF(AND(E225=1,E224=0),'VAA PW'!$XEX$12,VLOOKUP(B225,Datum!$D:$F,2,FALSE))</f>
        <v>49706</v>
      </c>
      <c r="G225" s="56">
        <f>IF(VLOOKUP(B225,Datum!D:G,4,FALSE)&lt;&gt;$A$7,VLOOKUP(B225,Datum!$D:$F,3,FALSE),IF(YEAR('VAA PW'!$H$1)=YEAR('VAA PW'!$G$13),'VAA PW'!$G$13-1,VLOOKUP(B225,Datum!$D:$F,3,FALSE)))</f>
        <v>49734</v>
      </c>
      <c r="H225" s="55">
        <f>IF(AND(E225=1,E224=0),Maanden!G225-'VAA PW'!$XEX$12+1,G225-F225+1)</f>
        <v>29</v>
      </c>
      <c r="I225" s="55">
        <f t="shared" si="13"/>
        <v>0</v>
      </c>
      <c r="J225" s="55">
        <f t="shared" si="14"/>
        <v>366</v>
      </c>
      <c r="L225" s="56">
        <f>VLOOKUP(B225,Datum!$D:$F,2,FALSE)</f>
        <v>49706</v>
      </c>
      <c r="M225" s="56">
        <f>VLOOKUP(B225,Datum!$D:$F,3,FALSE)</f>
        <v>49734</v>
      </c>
      <c r="N225" s="55">
        <f t="shared" si="15"/>
        <v>29</v>
      </c>
    </row>
    <row r="226" spans="2:14" x14ac:dyDescent="0.25">
      <c r="B226" s="53">
        <v>225</v>
      </c>
      <c r="C226" s="54">
        <v>0.7</v>
      </c>
      <c r="D226" s="55">
        <f t="shared" si="12"/>
        <v>0</v>
      </c>
      <c r="E226" s="55">
        <f>IF('VAA PW'!$G$13&lt;&gt;"",IF(VLOOKUP(B226,Datum!D:G,2,FALSE)&gt;'VAA PW'!$G$13,0,IF(G226&gt;'VAA PW'!$G$12,1,0)),IF(G226&gt;='VAA PW'!$G$12,1,0))</f>
        <v>1</v>
      </c>
      <c r="F226" s="56">
        <f>IF(AND(E226=1,E225=0),'VAA PW'!$XEX$12,VLOOKUP(B226,Datum!$D:$F,2,FALSE))</f>
        <v>49735</v>
      </c>
      <c r="G226" s="56">
        <f>IF(VLOOKUP(B226,Datum!D:G,4,FALSE)&lt;&gt;$A$7,VLOOKUP(B226,Datum!$D:$F,3,FALSE),IF(YEAR('VAA PW'!$H$1)=YEAR('VAA PW'!$G$13),'VAA PW'!$G$13-1,VLOOKUP(B226,Datum!$D:$F,3,FALSE)))</f>
        <v>49765</v>
      </c>
      <c r="H226" s="55">
        <f>IF(AND(E226=1,E225=0),Maanden!G226-'VAA PW'!$XEX$12+1,G226-F226+1)</f>
        <v>31</v>
      </c>
      <c r="I226" s="55">
        <f t="shared" si="13"/>
        <v>0</v>
      </c>
      <c r="J226" s="55">
        <f t="shared" si="14"/>
        <v>366</v>
      </c>
      <c r="L226" s="56">
        <f>VLOOKUP(B226,Datum!$D:$F,2,FALSE)</f>
        <v>49735</v>
      </c>
      <c r="M226" s="56">
        <f>VLOOKUP(B226,Datum!$D:$F,3,FALSE)</f>
        <v>49765</v>
      </c>
      <c r="N226" s="55">
        <f t="shared" si="15"/>
        <v>31</v>
      </c>
    </row>
    <row r="227" spans="2:14" x14ac:dyDescent="0.25">
      <c r="B227" s="53">
        <v>226</v>
      </c>
      <c r="C227" s="54">
        <v>0.7</v>
      </c>
      <c r="D227" s="55">
        <f t="shared" si="12"/>
        <v>0</v>
      </c>
      <c r="E227" s="55">
        <f>IF('VAA PW'!$G$13&lt;&gt;"",IF(VLOOKUP(B227,Datum!D:G,2,FALSE)&gt;'VAA PW'!$G$13,0,IF(G227&gt;'VAA PW'!$G$12,1,0)),IF(G227&gt;='VAA PW'!$G$12,1,0))</f>
        <v>1</v>
      </c>
      <c r="F227" s="56">
        <f>IF(AND(E227=1,E226=0),'VAA PW'!$XEX$12,VLOOKUP(B227,Datum!$D:$F,2,FALSE))</f>
        <v>49766</v>
      </c>
      <c r="G227" s="56">
        <f>IF(VLOOKUP(B227,Datum!D:G,4,FALSE)&lt;&gt;$A$7,VLOOKUP(B227,Datum!$D:$F,3,FALSE),IF(YEAR('VAA PW'!$H$1)=YEAR('VAA PW'!$G$13),'VAA PW'!$G$13-1,VLOOKUP(B227,Datum!$D:$F,3,FALSE)))</f>
        <v>49795</v>
      </c>
      <c r="H227" s="55">
        <f>IF(AND(E227=1,E226=0),Maanden!G227-'VAA PW'!$XEX$12+1,G227-F227+1)</f>
        <v>30</v>
      </c>
      <c r="I227" s="55">
        <f t="shared" si="13"/>
        <v>0</v>
      </c>
      <c r="J227" s="55">
        <f t="shared" si="14"/>
        <v>366</v>
      </c>
      <c r="L227" s="56">
        <f>VLOOKUP(B227,Datum!$D:$F,2,FALSE)</f>
        <v>49766</v>
      </c>
      <c r="M227" s="56">
        <f>VLOOKUP(B227,Datum!$D:$F,3,FALSE)</f>
        <v>49795</v>
      </c>
      <c r="N227" s="55">
        <f t="shared" si="15"/>
        <v>30</v>
      </c>
    </row>
    <row r="228" spans="2:14" x14ac:dyDescent="0.25">
      <c r="B228" s="53">
        <v>227</v>
      </c>
      <c r="C228" s="54">
        <v>0.7</v>
      </c>
      <c r="D228" s="55">
        <f t="shared" si="12"/>
        <v>0</v>
      </c>
      <c r="E228" s="55">
        <f>IF('VAA PW'!$G$13&lt;&gt;"",IF(VLOOKUP(B228,Datum!D:G,2,FALSE)&gt;'VAA PW'!$G$13,0,IF(G228&gt;'VAA PW'!$G$12,1,0)),IF(G228&gt;='VAA PW'!$G$12,1,0))</f>
        <v>1</v>
      </c>
      <c r="F228" s="56">
        <f>IF(AND(E228=1,E227=0),'VAA PW'!$XEX$12,VLOOKUP(B228,Datum!$D:$F,2,FALSE))</f>
        <v>49796</v>
      </c>
      <c r="G228" s="56">
        <f>IF(VLOOKUP(B228,Datum!D:G,4,FALSE)&lt;&gt;$A$7,VLOOKUP(B228,Datum!$D:$F,3,FALSE),IF(YEAR('VAA PW'!$H$1)=YEAR('VAA PW'!$G$13),'VAA PW'!$G$13-1,VLOOKUP(B228,Datum!$D:$F,3,FALSE)))</f>
        <v>49826</v>
      </c>
      <c r="H228" s="55">
        <f>IF(AND(E228=1,E227=0),Maanden!G228-'VAA PW'!$XEX$12+1,G228-F228+1)</f>
        <v>31</v>
      </c>
      <c r="I228" s="55">
        <f t="shared" si="13"/>
        <v>0</v>
      </c>
      <c r="J228" s="55">
        <f t="shared" si="14"/>
        <v>366</v>
      </c>
      <c r="L228" s="56">
        <f>VLOOKUP(B228,Datum!$D:$F,2,FALSE)</f>
        <v>49796</v>
      </c>
      <c r="M228" s="56">
        <f>VLOOKUP(B228,Datum!$D:$F,3,FALSE)</f>
        <v>49826</v>
      </c>
      <c r="N228" s="55">
        <f t="shared" si="15"/>
        <v>31</v>
      </c>
    </row>
    <row r="229" spans="2:14" x14ac:dyDescent="0.25">
      <c r="B229" s="53">
        <v>228</v>
      </c>
      <c r="C229" s="54">
        <v>0.7</v>
      </c>
      <c r="D229" s="55">
        <f t="shared" si="12"/>
        <v>0</v>
      </c>
      <c r="E229" s="55">
        <f>IF('VAA PW'!$G$13&lt;&gt;"",IF(VLOOKUP(B229,Datum!D:G,2,FALSE)&gt;'VAA PW'!$G$13,0,IF(G229&gt;'VAA PW'!$G$12,1,0)),IF(G229&gt;='VAA PW'!$G$12,1,0))</f>
        <v>1</v>
      </c>
      <c r="F229" s="56">
        <f>IF(AND(E229=1,E228=0),'VAA PW'!$XEX$12,VLOOKUP(B229,Datum!$D:$F,2,FALSE))</f>
        <v>49827</v>
      </c>
      <c r="G229" s="56">
        <f>IF(VLOOKUP(B229,Datum!D:G,4,FALSE)&lt;&gt;$A$7,VLOOKUP(B229,Datum!$D:$F,3,FALSE),IF(YEAR('VAA PW'!$H$1)=YEAR('VAA PW'!$G$13),'VAA PW'!$G$13-1,VLOOKUP(B229,Datum!$D:$F,3,FALSE)))</f>
        <v>49856</v>
      </c>
      <c r="H229" s="55">
        <f>IF(AND(E229=1,E228=0),Maanden!G229-'VAA PW'!$XEX$12+1,G229-F229+1)</f>
        <v>30</v>
      </c>
      <c r="I229" s="55">
        <f t="shared" si="13"/>
        <v>0</v>
      </c>
      <c r="J229" s="55">
        <f t="shared" si="14"/>
        <v>366</v>
      </c>
      <c r="L229" s="56">
        <f>VLOOKUP(B229,Datum!$D:$F,2,FALSE)</f>
        <v>49827</v>
      </c>
      <c r="M229" s="56">
        <f>VLOOKUP(B229,Datum!$D:$F,3,FALSE)</f>
        <v>49856</v>
      </c>
      <c r="N229" s="55">
        <f t="shared" si="15"/>
        <v>30</v>
      </c>
    </row>
    <row r="230" spans="2:14" x14ac:dyDescent="0.25">
      <c r="B230" s="53">
        <v>229</v>
      </c>
      <c r="C230" s="54">
        <v>0.7</v>
      </c>
      <c r="D230" s="55">
        <f t="shared" si="12"/>
        <v>0</v>
      </c>
      <c r="E230" s="55">
        <f>IF('VAA PW'!$G$13&lt;&gt;"",IF(VLOOKUP(B230,Datum!D:G,2,FALSE)&gt;'VAA PW'!$G$13,0,IF(G230&gt;'VAA PW'!$G$12,1,0)),IF(G230&gt;='VAA PW'!$G$12,1,0))</f>
        <v>1</v>
      </c>
      <c r="F230" s="56">
        <f>IF(AND(E230=1,E229=0),'VAA PW'!$XEX$12,VLOOKUP(B230,Datum!$D:$F,2,FALSE))</f>
        <v>49857</v>
      </c>
      <c r="G230" s="56">
        <f>IF(VLOOKUP(B230,Datum!D:G,4,FALSE)&lt;&gt;$A$7,VLOOKUP(B230,Datum!$D:$F,3,FALSE),IF(YEAR('VAA PW'!$H$1)=YEAR('VAA PW'!$G$13),'VAA PW'!$G$13-1,VLOOKUP(B230,Datum!$D:$F,3,FALSE)))</f>
        <v>49887</v>
      </c>
      <c r="H230" s="55">
        <f>IF(AND(E230=1,E229=0),Maanden!G230-'VAA PW'!$XEX$12+1,G230-F230+1)</f>
        <v>31</v>
      </c>
      <c r="I230" s="55">
        <f t="shared" si="13"/>
        <v>0</v>
      </c>
      <c r="J230" s="55">
        <f t="shared" si="14"/>
        <v>366</v>
      </c>
      <c r="L230" s="56">
        <f>VLOOKUP(B230,Datum!$D:$F,2,FALSE)</f>
        <v>49857</v>
      </c>
      <c r="M230" s="56">
        <f>VLOOKUP(B230,Datum!$D:$F,3,FALSE)</f>
        <v>49887</v>
      </c>
      <c r="N230" s="55">
        <f t="shared" si="15"/>
        <v>31</v>
      </c>
    </row>
    <row r="231" spans="2:14" x14ac:dyDescent="0.25">
      <c r="B231" s="53">
        <v>230</v>
      </c>
      <c r="C231" s="54">
        <v>0.7</v>
      </c>
      <c r="D231" s="55">
        <f t="shared" si="12"/>
        <v>0</v>
      </c>
      <c r="E231" s="55">
        <f>IF('VAA PW'!$G$13&lt;&gt;"",IF(VLOOKUP(B231,Datum!D:G,2,FALSE)&gt;'VAA PW'!$G$13,0,IF(G231&gt;'VAA PW'!$G$12,1,0)),IF(G231&gt;='VAA PW'!$G$12,1,0))</f>
        <v>1</v>
      </c>
      <c r="F231" s="56">
        <f>IF(AND(E231=1,E230=0),'VAA PW'!$XEX$12,VLOOKUP(B231,Datum!$D:$F,2,FALSE))</f>
        <v>49888</v>
      </c>
      <c r="G231" s="56">
        <f>IF(VLOOKUP(B231,Datum!D:G,4,FALSE)&lt;&gt;$A$7,VLOOKUP(B231,Datum!$D:$F,3,FALSE),IF(YEAR('VAA PW'!$H$1)=YEAR('VAA PW'!$G$13),'VAA PW'!$G$13-1,VLOOKUP(B231,Datum!$D:$F,3,FALSE)))</f>
        <v>49918</v>
      </c>
      <c r="H231" s="55">
        <f>IF(AND(E231=1,E230=0),Maanden!G231-'VAA PW'!$XEX$12+1,G231-F231+1)</f>
        <v>31</v>
      </c>
      <c r="I231" s="55">
        <f t="shared" si="13"/>
        <v>0</v>
      </c>
      <c r="J231" s="55">
        <f t="shared" si="14"/>
        <v>366</v>
      </c>
      <c r="L231" s="56">
        <f>VLOOKUP(B231,Datum!$D:$F,2,FALSE)</f>
        <v>49888</v>
      </c>
      <c r="M231" s="56">
        <f>VLOOKUP(B231,Datum!$D:$F,3,FALSE)</f>
        <v>49918</v>
      </c>
      <c r="N231" s="55">
        <f t="shared" si="15"/>
        <v>31</v>
      </c>
    </row>
    <row r="232" spans="2:14" x14ac:dyDescent="0.25">
      <c r="B232" s="53">
        <v>231</v>
      </c>
      <c r="C232" s="54">
        <v>0.7</v>
      </c>
      <c r="D232" s="55">
        <f t="shared" si="12"/>
        <v>0</v>
      </c>
      <c r="E232" s="55">
        <f>IF('VAA PW'!$G$13&lt;&gt;"",IF(VLOOKUP(B232,Datum!D:G,2,FALSE)&gt;'VAA PW'!$G$13,0,IF(G232&gt;'VAA PW'!$G$12,1,0)),IF(G232&gt;='VAA PW'!$G$12,1,0))</f>
        <v>1</v>
      </c>
      <c r="F232" s="56">
        <f>IF(AND(E232=1,E231=0),'VAA PW'!$XEX$12,VLOOKUP(B232,Datum!$D:$F,2,FALSE))</f>
        <v>49919</v>
      </c>
      <c r="G232" s="56">
        <f>IF(VLOOKUP(B232,Datum!D:G,4,FALSE)&lt;&gt;$A$7,VLOOKUP(B232,Datum!$D:$F,3,FALSE),IF(YEAR('VAA PW'!$H$1)=YEAR('VAA PW'!$G$13),'VAA PW'!$G$13-1,VLOOKUP(B232,Datum!$D:$F,3,FALSE)))</f>
        <v>49948</v>
      </c>
      <c r="H232" s="55">
        <f>IF(AND(E232=1,E231=0),Maanden!G232-'VAA PW'!$XEX$12+1,G232-F232+1)</f>
        <v>30</v>
      </c>
      <c r="I232" s="55">
        <f t="shared" si="13"/>
        <v>0</v>
      </c>
      <c r="J232" s="55">
        <f t="shared" si="14"/>
        <v>366</v>
      </c>
      <c r="L232" s="56">
        <f>VLOOKUP(B232,Datum!$D:$F,2,FALSE)</f>
        <v>49919</v>
      </c>
      <c r="M232" s="56">
        <f>VLOOKUP(B232,Datum!$D:$F,3,FALSE)</f>
        <v>49948</v>
      </c>
      <c r="N232" s="55">
        <f t="shared" si="15"/>
        <v>30</v>
      </c>
    </row>
    <row r="233" spans="2:14" x14ac:dyDescent="0.25">
      <c r="B233" s="53">
        <v>232</v>
      </c>
      <c r="C233" s="54">
        <v>0.7</v>
      </c>
      <c r="D233" s="55">
        <f t="shared" si="12"/>
        <v>0</v>
      </c>
      <c r="E233" s="55">
        <f>IF('VAA PW'!$G$13&lt;&gt;"",IF(VLOOKUP(B233,Datum!D:G,2,FALSE)&gt;'VAA PW'!$G$13,0,IF(G233&gt;'VAA PW'!$G$12,1,0)),IF(G233&gt;='VAA PW'!$G$12,1,0))</f>
        <v>1</v>
      </c>
      <c r="F233" s="56">
        <f>IF(AND(E233=1,E232=0),'VAA PW'!$XEX$12,VLOOKUP(B233,Datum!$D:$F,2,FALSE))</f>
        <v>49949</v>
      </c>
      <c r="G233" s="56">
        <f>IF(VLOOKUP(B233,Datum!D:G,4,FALSE)&lt;&gt;$A$7,VLOOKUP(B233,Datum!$D:$F,3,FALSE),IF(YEAR('VAA PW'!$H$1)=YEAR('VAA PW'!$G$13),'VAA PW'!$G$13-1,VLOOKUP(B233,Datum!$D:$F,3,FALSE)))</f>
        <v>49979</v>
      </c>
      <c r="H233" s="55">
        <f>IF(AND(E233=1,E232=0),Maanden!G233-'VAA PW'!$XEX$12+1,G233-F233+1)</f>
        <v>31</v>
      </c>
      <c r="I233" s="55">
        <f t="shared" si="13"/>
        <v>0</v>
      </c>
      <c r="J233" s="55">
        <f t="shared" si="14"/>
        <v>366</v>
      </c>
      <c r="L233" s="56">
        <f>VLOOKUP(B233,Datum!$D:$F,2,FALSE)</f>
        <v>49949</v>
      </c>
      <c r="M233" s="56">
        <f>VLOOKUP(B233,Datum!$D:$F,3,FALSE)</f>
        <v>49979</v>
      </c>
      <c r="N233" s="55">
        <f t="shared" si="15"/>
        <v>31</v>
      </c>
    </row>
    <row r="234" spans="2:14" x14ac:dyDescent="0.25">
      <c r="B234" s="53">
        <v>233</v>
      </c>
      <c r="C234" s="54">
        <v>0.7</v>
      </c>
      <c r="D234" s="55">
        <f t="shared" si="12"/>
        <v>0</v>
      </c>
      <c r="E234" s="55">
        <f>IF('VAA PW'!$G$13&lt;&gt;"",IF(VLOOKUP(B234,Datum!D:G,2,FALSE)&gt;'VAA PW'!$G$13,0,IF(G234&gt;'VAA PW'!$G$12,1,0)),IF(G234&gt;='VAA PW'!$G$12,1,0))</f>
        <v>1</v>
      </c>
      <c r="F234" s="56">
        <f>IF(AND(E234=1,E233=0),'VAA PW'!$XEX$12,VLOOKUP(B234,Datum!$D:$F,2,FALSE))</f>
        <v>49980</v>
      </c>
      <c r="G234" s="56">
        <f>IF(VLOOKUP(B234,Datum!D:G,4,FALSE)&lt;&gt;$A$7,VLOOKUP(B234,Datum!$D:$F,3,FALSE),IF(YEAR('VAA PW'!$H$1)=YEAR('VAA PW'!$G$13),'VAA PW'!$G$13-1,VLOOKUP(B234,Datum!$D:$F,3,FALSE)))</f>
        <v>50009</v>
      </c>
      <c r="H234" s="55">
        <f>IF(AND(E234=1,E233=0),Maanden!G234-'VAA PW'!$XEX$12+1,G234-F234+1)</f>
        <v>30</v>
      </c>
      <c r="I234" s="55">
        <f t="shared" si="13"/>
        <v>0</v>
      </c>
      <c r="J234" s="55">
        <f t="shared" si="14"/>
        <v>366</v>
      </c>
      <c r="L234" s="56">
        <f>VLOOKUP(B234,Datum!$D:$F,2,FALSE)</f>
        <v>49980</v>
      </c>
      <c r="M234" s="56">
        <f>VLOOKUP(B234,Datum!$D:$F,3,FALSE)</f>
        <v>50009</v>
      </c>
      <c r="N234" s="55">
        <f t="shared" si="15"/>
        <v>30</v>
      </c>
    </row>
    <row r="235" spans="2:14" x14ac:dyDescent="0.25">
      <c r="B235" s="53">
        <v>234</v>
      </c>
      <c r="C235" s="54">
        <v>0.7</v>
      </c>
      <c r="D235" s="55">
        <f t="shared" si="12"/>
        <v>0</v>
      </c>
      <c r="E235" s="55">
        <f>IF('VAA PW'!$G$13&lt;&gt;"",IF(VLOOKUP(B235,Datum!D:G,2,FALSE)&gt;'VAA PW'!$G$13,0,IF(G235&gt;'VAA PW'!$G$12,1,0)),IF(G235&gt;='VAA PW'!$G$12,1,0))</f>
        <v>1</v>
      </c>
      <c r="F235" s="56">
        <f>IF(AND(E235=1,E234=0),'VAA PW'!$XEX$12,VLOOKUP(B235,Datum!$D:$F,2,FALSE))</f>
        <v>50010</v>
      </c>
      <c r="G235" s="56">
        <f>IF(VLOOKUP(B235,Datum!D:G,4,FALSE)&lt;&gt;$A$7,VLOOKUP(B235,Datum!$D:$F,3,FALSE),IF(YEAR('VAA PW'!$H$1)=YEAR('VAA PW'!$G$13),'VAA PW'!$G$13-1,VLOOKUP(B235,Datum!$D:$F,3,FALSE)))</f>
        <v>50040</v>
      </c>
      <c r="H235" s="55">
        <f>IF(AND(E235=1,E234=0),Maanden!G235-'VAA PW'!$XEX$12+1,G235-F235+1)</f>
        <v>31</v>
      </c>
      <c r="I235" s="55">
        <f t="shared" si="13"/>
        <v>0</v>
      </c>
      <c r="J235" s="55">
        <f t="shared" si="14"/>
        <v>366</v>
      </c>
      <c r="L235" s="56">
        <f>VLOOKUP(B235,Datum!$D:$F,2,FALSE)</f>
        <v>50010</v>
      </c>
      <c r="M235" s="56">
        <f>VLOOKUP(B235,Datum!$D:$F,3,FALSE)</f>
        <v>50040</v>
      </c>
      <c r="N235" s="55">
        <f t="shared" si="15"/>
        <v>31</v>
      </c>
    </row>
    <row r="236" spans="2:14" x14ac:dyDescent="0.25">
      <c r="B236" s="53">
        <v>235</v>
      </c>
      <c r="C236" s="54">
        <v>0.7</v>
      </c>
      <c r="D236" s="55">
        <f t="shared" si="12"/>
        <v>0</v>
      </c>
      <c r="E236" s="55">
        <f>IF('VAA PW'!$G$13&lt;&gt;"",IF(VLOOKUP(B236,Datum!D:G,2,FALSE)&gt;'VAA PW'!$G$13,0,IF(G236&gt;'VAA PW'!$G$12,1,0)),IF(G236&gt;='VAA PW'!$G$12,1,0))</f>
        <v>1</v>
      </c>
      <c r="F236" s="56">
        <f>IF(AND(E236=1,E235=0),'VAA PW'!$XEX$12,VLOOKUP(B236,Datum!$D:$F,2,FALSE))</f>
        <v>50041</v>
      </c>
      <c r="G236" s="56">
        <f>IF(VLOOKUP(B236,Datum!D:G,4,FALSE)&lt;&gt;$A$7,VLOOKUP(B236,Datum!$D:$F,3,FALSE),IF(YEAR('VAA PW'!$H$1)=YEAR('VAA PW'!$G$13),'VAA PW'!$G$13-1,VLOOKUP(B236,Datum!$D:$F,3,FALSE)))</f>
        <v>50071</v>
      </c>
      <c r="H236" s="55">
        <f>IF(AND(E236=1,E235=0),Maanden!G236-'VAA PW'!$XEX$12+1,G236-F236+1)</f>
        <v>31</v>
      </c>
      <c r="I236" s="55">
        <f t="shared" si="13"/>
        <v>0</v>
      </c>
      <c r="J236" s="55">
        <f t="shared" si="14"/>
        <v>365</v>
      </c>
      <c r="L236" s="56">
        <f>VLOOKUP(B236,Datum!$D:$F,2,FALSE)</f>
        <v>50041</v>
      </c>
      <c r="M236" s="56">
        <f>VLOOKUP(B236,Datum!$D:$F,3,FALSE)</f>
        <v>50071</v>
      </c>
      <c r="N236" s="55">
        <f t="shared" si="15"/>
        <v>31</v>
      </c>
    </row>
    <row r="237" spans="2:14" x14ac:dyDescent="0.25">
      <c r="B237" s="53">
        <v>236</v>
      </c>
      <c r="C237" s="54">
        <v>0.7</v>
      </c>
      <c r="D237" s="55">
        <f t="shared" si="12"/>
        <v>0</v>
      </c>
      <c r="E237" s="55">
        <f>IF('VAA PW'!$G$13&lt;&gt;"",IF(VLOOKUP(B237,Datum!D:G,2,FALSE)&gt;'VAA PW'!$G$13,0,IF(G237&gt;'VAA PW'!$G$12,1,0)),IF(G237&gt;='VAA PW'!$G$12,1,0))</f>
        <v>1</v>
      </c>
      <c r="F237" s="56">
        <f>IF(AND(E237=1,E236=0),'VAA PW'!$XEX$12,VLOOKUP(B237,Datum!$D:$F,2,FALSE))</f>
        <v>50072</v>
      </c>
      <c r="G237" s="56">
        <f>IF(VLOOKUP(B237,Datum!D:G,4,FALSE)&lt;&gt;$A$7,VLOOKUP(B237,Datum!$D:$F,3,FALSE),IF(YEAR('VAA PW'!$H$1)=YEAR('VAA PW'!$G$13),'VAA PW'!$G$13-1,VLOOKUP(B237,Datum!$D:$F,3,FALSE)))</f>
        <v>50099</v>
      </c>
      <c r="H237" s="55">
        <f>IF(AND(E237=1,E236=0),Maanden!G237-'VAA PW'!$XEX$12+1,G237-F237+1)</f>
        <v>28</v>
      </c>
      <c r="I237" s="55">
        <f t="shared" si="13"/>
        <v>0</v>
      </c>
      <c r="J237" s="55">
        <f t="shared" si="14"/>
        <v>365</v>
      </c>
      <c r="L237" s="56">
        <f>VLOOKUP(B237,Datum!$D:$F,2,FALSE)</f>
        <v>50072</v>
      </c>
      <c r="M237" s="56">
        <f>VLOOKUP(B237,Datum!$D:$F,3,FALSE)</f>
        <v>50099</v>
      </c>
      <c r="N237" s="55">
        <f t="shared" si="15"/>
        <v>28</v>
      </c>
    </row>
    <row r="238" spans="2:14" x14ac:dyDescent="0.25">
      <c r="B238" s="53">
        <v>237</v>
      </c>
      <c r="C238" s="54">
        <v>0.7</v>
      </c>
      <c r="D238" s="55">
        <f t="shared" si="12"/>
        <v>0</v>
      </c>
      <c r="E238" s="55">
        <f>IF('VAA PW'!$G$13&lt;&gt;"",IF(VLOOKUP(B238,Datum!D:G,2,FALSE)&gt;'VAA PW'!$G$13,0,IF(G238&gt;'VAA PW'!$G$12,1,0)),IF(G238&gt;='VAA PW'!$G$12,1,0))</f>
        <v>1</v>
      </c>
      <c r="F238" s="56">
        <f>IF(AND(E238=1,E237=0),'VAA PW'!$XEX$12,VLOOKUP(B238,Datum!$D:$F,2,FALSE))</f>
        <v>50100</v>
      </c>
      <c r="G238" s="56">
        <f>IF(VLOOKUP(B238,Datum!D:G,4,FALSE)&lt;&gt;$A$7,VLOOKUP(B238,Datum!$D:$F,3,FALSE),IF(YEAR('VAA PW'!$H$1)=YEAR('VAA PW'!$G$13),'VAA PW'!$G$13-1,VLOOKUP(B238,Datum!$D:$F,3,FALSE)))</f>
        <v>50130</v>
      </c>
      <c r="H238" s="55">
        <f>IF(AND(E238=1,E237=0),Maanden!G238-'VAA PW'!$XEX$12+1,G238-F238+1)</f>
        <v>31</v>
      </c>
      <c r="I238" s="55">
        <f t="shared" si="13"/>
        <v>0</v>
      </c>
      <c r="J238" s="55">
        <f t="shared" si="14"/>
        <v>365</v>
      </c>
      <c r="L238" s="56">
        <f>VLOOKUP(B238,Datum!$D:$F,2,FALSE)</f>
        <v>50100</v>
      </c>
      <c r="M238" s="56">
        <f>VLOOKUP(B238,Datum!$D:$F,3,FALSE)</f>
        <v>50130</v>
      </c>
      <c r="N238" s="55">
        <f t="shared" si="15"/>
        <v>31</v>
      </c>
    </row>
    <row r="239" spans="2:14" x14ac:dyDescent="0.25">
      <c r="B239" s="53">
        <v>238</v>
      </c>
      <c r="C239" s="54">
        <v>0.7</v>
      </c>
      <c r="D239" s="55">
        <f t="shared" si="12"/>
        <v>0</v>
      </c>
      <c r="E239" s="55">
        <f>IF('VAA PW'!$G$13&lt;&gt;"",IF(VLOOKUP(B239,Datum!D:G,2,FALSE)&gt;'VAA PW'!$G$13,0,IF(G239&gt;'VAA PW'!$G$12,1,0)),IF(G239&gt;='VAA PW'!$G$12,1,0))</f>
        <v>1</v>
      </c>
      <c r="F239" s="56">
        <f>IF(AND(E239=1,E238=0),'VAA PW'!$XEX$12,VLOOKUP(B239,Datum!$D:$F,2,FALSE))</f>
        <v>50131</v>
      </c>
      <c r="G239" s="56">
        <f>IF(VLOOKUP(B239,Datum!D:G,4,FALSE)&lt;&gt;$A$7,VLOOKUP(B239,Datum!$D:$F,3,FALSE),IF(YEAR('VAA PW'!$H$1)=YEAR('VAA PW'!$G$13),'VAA PW'!$G$13-1,VLOOKUP(B239,Datum!$D:$F,3,FALSE)))</f>
        <v>50160</v>
      </c>
      <c r="H239" s="55">
        <f>IF(AND(E239=1,E238=0),Maanden!G239-'VAA PW'!$XEX$12+1,G239-F239+1)</f>
        <v>30</v>
      </c>
      <c r="I239" s="55">
        <f t="shared" si="13"/>
        <v>0</v>
      </c>
      <c r="J239" s="55">
        <f t="shared" si="14"/>
        <v>365</v>
      </c>
      <c r="L239" s="56">
        <f>VLOOKUP(B239,Datum!$D:$F,2,FALSE)</f>
        <v>50131</v>
      </c>
      <c r="M239" s="56">
        <f>VLOOKUP(B239,Datum!$D:$F,3,FALSE)</f>
        <v>50160</v>
      </c>
      <c r="N239" s="55">
        <f t="shared" si="15"/>
        <v>30</v>
      </c>
    </row>
    <row r="240" spans="2:14" x14ac:dyDescent="0.25">
      <c r="B240" s="53">
        <v>239</v>
      </c>
      <c r="C240" s="54">
        <v>0.7</v>
      </c>
      <c r="D240" s="55">
        <f t="shared" si="12"/>
        <v>0</v>
      </c>
      <c r="E240" s="55">
        <f>IF('VAA PW'!$G$13&lt;&gt;"",IF(VLOOKUP(B240,Datum!D:G,2,FALSE)&gt;'VAA PW'!$G$13,0,IF(G240&gt;'VAA PW'!$G$12,1,0)),IF(G240&gt;='VAA PW'!$G$12,1,0))</f>
        <v>1</v>
      </c>
      <c r="F240" s="56">
        <f>IF(AND(E240=1,E239=0),'VAA PW'!$XEX$12,VLOOKUP(B240,Datum!$D:$F,2,FALSE))</f>
        <v>50161</v>
      </c>
      <c r="G240" s="56">
        <f>IF(VLOOKUP(B240,Datum!D:G,4,FALSE)&lt;&gt;$A$7,VLOOKUP(B240,Datum!$D:$F,3,FALSE),IF(YEAR('VAA PW'!$H$1)=YEAR('VAA PW'!$G$13),'VAA PW'!$G$13-1,VLOOKUP(B240,Datum!$D:$F,3,FALSE)))</f>
        <v>50191</v>
      </c>
      <c r="H240" s="55">
        <f>IF(AND(E240=1,E239=0),Maanden!G240-'VAA PW'!$XEX$12+1,G240-F240+1)</f>
        <v>31</v>
      </c>
      <c r="I240" s="55">
        <f t="shared" si="13"/>
        <v>0</v>
      </c>
      <c r="J240" s="55">
        <f t="shared" si="14"/>
        <v>365</v>
      </c>
      <c r="L240" s="56">
        <f>VLOOKUP(B240,Datum!$D:$F,2,FALSE)</f>
        <v>50161</v>
      </c>
      <c r="M240" s="56">
        <f>VLOOKUP(B240,Datum!$D:$F,3,FALSE)</f>
        <v>50191</v>
      </c>
      <c r="N240" s="55">
        <f t="shared" si="15"/>
        <v>31</v>
      </c>
    </row>
    <row r="241" spans="2:14" x14ac:dyDescent="0.25">
      <c r="B241" s="53">
        <v>240</v>
      </c>
      <c r="C241" s="54">
        <v>0.7</v>
      </c>
      <c r="D241" s="55">
        <f t="shared" si="12"/>
        <v>0</v>
      </c>
      <c r="E241" s="55">
        <f>IF('VAA PW'!$G$13&lt;&gt;"",IF(VLOOKUP(B241,Datum!D:G,2,FALSE)&gt;'VAA PW'!$G$13,0,IF(G241&gt;'VAA PW'!$G$12,1,0)),IF(G241&gt;='VAA PW'!$G$12,1,0))</f>
        <v>1</v>
      </c>
      <c r="F241" s="56">
        <f>IF(AND(E241=1,E240=0),'VAA PW'!$XEX$12,VLOOKUP(B241,Datum!$D:$F,2,FALSE))</f>
        <v>50192</v>
      </c>
      <c r="G241" s="56">
        <f>IF(VLOOKUP(B241,Datum!D:G,4,FALSE)&lt;&gt;$A$7,VLOOKUP(B241,Datum!$D:$F,3,FALSE),IF(YEAR('VAA PW'!$H$1)=YEAR('VAA PW'!$G$13),'VAA PW'!$G$13-1,VLOOKUP(B241,Datum!$D:$F,3,FALSE)))</f>
        <v>50221</v>
      </c>
      <c r="H241" s="55">
        <f>IF(AND(E241=1,E240=0),Maanden!G241-'VAA PW'!$XEX$12+1,G241-F241+1)</f>
        <v>30</v>
      </c>
      <c r="I241" s="55">
        <f t="shared" si="13"/>
        <v>0</v>
      </c>
      <c r="J241" s="55">
        <f t="shared" si="14"/>
        <v>365</v>
      </c>
      <c r="L241" s="56">
        <f>VLOOKUP(B241,Datum!$D:$F,2,FALSE)</f>
        <v>50192</v>
      </c>
      <c r="M241" s="56">
        <f>VLOOKUP(B241,Datum!$D:$F,3,FALSE)</f>
        <v>50221</v>
      </c>
      <c r="N241" s="55">
        <f t="shared" si="15"/>
        <v>30</v>
      </c>
    </row>
    <row r="242" spans="2:14" x14ac:dyDescent="0.25">
      <c r="B242" s="53">
        <v>241</v>
      </c>
      <c r="C242" s="54">
        <v>0.7</v>
      </c>
      <c r="D242" s="55">
        <f t="shared" si="12"/>
        <v>0</v>
      </c>
      <c r="E242" s="55">
        <f>IF('VAA PW'!$G$13&lt;&gt;"",IF(VLOOKUP(B242,Datum!D:G,2,FALSE)&gt;'VAA PW'!$G$13,0,IF(G242&gt;'VAA PW'!$G$12,1,0)),IF(G242&gt;='VAA PW'!$G$12,1,0))</f>
        <v>1</v>
      </c>
      <c r="F242" s="56">
        <f>IF(AND(E242=1,E241=0),'VAA PW'!$XEX$12,VLOOKUP(B242,Datum!$D:$F,2,FALSE))</f>
        <v>50222</v>
      </c>
      <c r="G242" s="56">
        <f>IF(VLOOKUP(B242,Datum!D:G,4,FALSE)&lt;&gt;$A$7,VLOOKUP(B242,Datum!$D:$F,3,FALSE),IF(YEAR('VAA PW'!$H$1)=YEAR('VAA PW'!$G$13),'VAA PW'!$G$13-1,VLOOKUP(B242,Datum!$D:$F,3,FALSE)))</f>
        <v>50252</v>
      </c>
      <c r="H242" s="55">
        <f>IF(AND(E242=1,E241=0),Maanden!G242-'VAA PW'!$XEX$12+1,G242-F242+1)</f>
        <v>31</v>
      </c>
      <c r="I242" s="55">
        <f t="shared" si="13"/>
        <v>0</v>
      </c>
      <c r="J242" s="55">
        <f t="shared" si="14"/>
        <v>365</v>
      </c>
      <c r="L242" s="56">
        <f>VLOOKUP(B242,Datum!$D:$F,2,FALSE)</f>
        <v>50222</v>
      </c>
      <c r="M242" s="56">
        <f>VLOOKUP(B242,Datum!$D:$F,3,FALSE)</f>
        <v>50252</v>
      </c>
      <c r="N242" s="55">
        <f t="shared" si="15"/>
        <v>31</v>
      </c>
    </row>
    <row r="243" spans="2:14" x14ac:dyDescent="0.25">
      <c r="B243" s="53">
        <v>242</v>
      </c>
      <c r="C243" s="54">
        <v>0.7</v>
      </c>
      <c r="D243" s="55">
        <f t="shared" si="12"/>
        <v>0</v>
      </c>
      <c r="E243" s="55">
        <f>IF('VAA PW'!$G$13&lt;&gt;"",IF(VLOOKUP(B243,Datum!D:G,2,FALSE)&gt;'VAA PW'!$G$13,0,IF(G243&gt;'VAA PW'!$G$12,1,0)),IF(G243&gt;='VAA PW'!$G$12,1,0))</f>
        <v>1</v>
      </c>
      <c r="F243" s="56">
        <f>IF(AND(E243=1,E242=0),'VAA PW'!$XEX$12,VLOOKUP(B243,Datum!$D:$F,2,FALSE))</f>
        <v>50253</v>
      </c>
      <c r="G243" s="56">
        <f>IF(VLOOKUP(B243,Datum!D:G,4,FALSE)&lt;&gt;$A$7,VLOOKUP(B243,Datum!$D:$F,3,FALSE),IF(YEAR('VAA PW'!$H$1)=YEAR('VAA PW'!$G$13),'VAA PW'!$G$13-1,VLOOKUP(B243,Datum!$D:$F,3,FALSE)))</f>
        <v>50283</v>
      </c>
      <c r="H243" s="55">
        <f>IF(AND(E243=1,E242=0),Maanden!G243-'VAA PW'!$XEX$12+1,G243-F243+1)</f>
        <v>31</v>
      </c>
      <c r="I243" s="55">
        <f t="shared" si="13"/>
        <v>0</v>
      </c>
      <c r="J243" s="55">
        <f t="shared" si="14"/>
        <v>365</v>
      </c>
      <c r="L243" s="56">
        <f>VLOOKUP(B243,Datum!$D:$F,2,FALSE)</f>
        <v>50253</v>
      </c>
      <c r="M243" s="56">
        <f>VLOOKUP(B243,Datum!$D:$F,3,FALSE)</f>
        <v>50283</v>
      </c>
      <c r="N243" s="55">
        <f t="shared" si="15"/>
        <v>31</v>
      </c>
    </row>
    <row r="244" spans="2:14" x14ac:dyDescent="0.25">
      <c r="B244" s="53">
        <v>243</v>
      </c>
      <c r="C244" s="54">
        <v>0.7</v>
      </c>
      <c r="D244" s="55">
        <f t="shared" si="12"/>
        <v>0</v>
      </c>
      <c r="E244" s="55">
        <f>IF('VAA PW'!$G$13&lt;&gt;"",IF(VLOOKUP(B244,Datum!D:G,2,FALSE)&gt;'VAA PW'!$G$13,0,IF(G244&gt;'VAA PW'!$G$12,1,0)),IF(G244&gt;='VAA PW'!$G$12,1,0))</f>
        <v>1</v>
      </c>
      <c r="F244" s="56">
        <f>IF(AND(E244=1,E243=0),'VAA PW'!$XEX$12,VLOOKUP(B244,Datum!$D:$F,2,FALSE))</f>
        <v>50284</v>
      </c>
      <c r="G244" s="56">
        <f>IF(VLOOKUP(B244,Datum!D:G,4,FALSE)&lt;&gt;$A$7,VLOOKUP(B244,Datum!$D:$F,3,FALSE),IF(YEAR('VAA PW'!$H$1)=YEAR('VAA PW'!$G$13),'VAA PW'!$G$13-1,VLOOKUP(B244,Datum!$D:$F,3,FALSE)))</f>
        <v>50313</v>
      </c>
      <c r="H244" s="55">
        <f>IF(AND(E244=1,E243=0),Maanden!G244-'VAA PW'!$XEX$12+1,G244-F244+1)</f>
        <v>30</v>
      </c>
      <c r="I244" s="55">
        <f t="shared" si="13"/>
        <v>0</v>
      </c>
      <c r="J244" s="55">
        <f t="shared" si="14"/>
        <v>365</v>
      </c>
      <c r="L244" s="56">
        <f>VLOOKUP(B244,Datum!$D:$F,2,FALSE)</f>
        <v>50284</v>
      </c>
      <c r="M244" s="56">
        <f>VLOOKUP(B244,Datum!$D:$F,3,FALSE)</f>
        <v>50313</v>
      </c>
      <c r="N244" s="55">
        <f t="shared" si="15"/>
        <v>30</v>
      </c>
    </row>
    <row r="245" spans="2:14" x14ac:dyDescent="0.25">
      <c r="B245" s="53">
        <v>244</v>
      </c>
      <c r="C245" s="54">
        <v>0.7</v>
      </c>
      <c r="D245" s="55">
        <f t="shared" si="12"/>
        <v>0</v>
      </c>
      <c r="E245" s="55">
        <f>IF('VAA PW'!$G$13&lt;&gt;"",IF(VLOOKUP(B245,Datum!D:G,2,FALSE)&gt;'VAA PW'!$G$13,0,IF(G245&gt;'VAA PW'!$G$12,1,0)),IF(G245&gt;='VAA PW'!$G$12,1,0))</f>
        <v>1</v>
      </c>
      <c r="F245" s="56">
        <f>IF(AND(E245=1,E244=0),'VAA PW'!$XEX$12,VLOOKUP(B245,Datum!$D:$F,2,FALSE))</f>
        <v>50314</v>
      </c>
      <c r="G245" s="56">
        <f>IF(VLOOKUP(B245,Datum!D:G,4,FALSE)&lt;&gt;$A$7,VLOOKUP(B245,Datum!$D:$F,3,FALSE),IF(YEAR('VAA PW'!$H$1)=YEAR('VAA PW'!$G$13),'VAA PW'!$G$13-1,VLOOKUP(B245,Datum!$D:$F,3,FALSE)))</f>
        <v>50344</v>
      </c>
      <c r="H245" s="55">
        <f>IF(AND(E245=1,E244=0),Maanden!G245-'VAA PW'!$XEX$12+1,G245-F245+1)</f>
        <v>31</v>
      </c>
      <c r="I245" s="55">
        <f t="shared" si="13"/>
        <v>0</v>
      </c>
      <c r="J245" s="55">
        <f t="shared" si="14"/>
        <v>365</v>
      </c>
      <c r="L245" s="56">
        <f>VLOOKUP(B245,Datum!$D:$F,2,FALSE)</f>
        <v>50314</v>
      </c>
      <c r="M245" s="56">
        <f>VLOOKUP(B245,Datum!$D:$F,3,FALSE)</f>
        <v>50344</v>
      </c>
      <c r="N245" s="55">
        <f t="shared" si="15"/>
        <v>31</v>
      </c>
    </row>
    <row r="246" spans="2:14" x14ac:dyDescent="0.25">
      <c r="B246" s="53">
        <v>245</v>
      </c>
      <c r="C246" s="54">
        <v>0.7</v>
      </c>
      <c r="D246" s="55">
        <f t="shared" si="12"/>
        <v>0</v>
      </c>
      <c r="E246" s="55">
        <f>IF('VAA PW'!$G$13&lt;&gt;"",IF(VLOOKUP(B246,Datum!D:G,2,FALSE)&gt;'VAA PW'!$G$13,0,IF(G246&gt;'VAA PW'!$G$12,1,0)),IF(G246&gt;='VAA PW'!$G$12,1,0))</f>
        <v>1</v>
      </c>
      <c r="F246" s="56">
        <f>IF(AND(E246=1,E245=0),'VAA PW'!$XEX$12,VLOOKUP(B246,Datum!$D:$F,2,FALSE))</f>
        <v>50345</v>
      </c>
      <c r="G246" s="56">
        <f>IF(VLOOKUP(B246,Datum!D:G,4,FALSE)&lt;&gt;$A$7,VLOOKUP(B246,Datum!$D:$F,3,FALSE),IF(YEAR('VAA PW'!$H$1)=YEAR('VAA PW'!$G$13),'VAA PW'!$G$13-1,VLOOKUP(B246,Datum!$D:$F,3,FALSE)))</f>
        <v>50374</v>
      </c>
      <c r="H246" s="55">
        <f>IF(AND(E246=1,E245=0),Maanden!G246-'VAA PW'!$XEX$12+1,G246-F246+1)</f>
        <v>30</v>
      </c>
      <c r="I246" s="55">
        <f t="shared" si="13"/>
        <v>0</v>
      </c>
      <c r="J246" s="55">
        <f t="shared" si="14"/>
        <v>365</v>
      </c>
      <c r="L246" s="56">
        <f>VLOOKUP(B246,Datum!$D:$F,2,FALSE)</f>
        <v>50345</v>
      </c>
      <c r="M246" s="56">
        <f>VLOOKUP(B246,Datum!$D:$F,3,FALSE)</f>
        <v>50374</v>
      </c>
      <c r="N246" s="55">
        <f t="shared" si="15"/>
        <v>30</v>
      </c>
    </row>
    <row r="247" spans="2:14" x14ac:dyDescent="0.25">
      <c r="B247" s="53">
        <v>246</v>
      </c>
      <c r="C247" s="54">
        <v>0.7</v>
      </c>
      <c r="D247" s="55">
        <f t="shared" si="12"/>
        <v>0</v>
      </c>
      <c r="E247" s="55">
        <f>IF('VAA PW'!$G$13&lt;&gt;"",IF(VLOOKUP(B247,Datum!D:G,2,FALSE)&gt;'VAA PW'!$G$13,0,IF(G247&gt;'VAA PW'!$G$12,1,0)),IF(G247&gt;='VAA PW'!$G$12,1,0))</f>
        <v>1</v>
      </c>
      <c r="F247" s="56">
        <f>IF(AND(E247=1,E246=0),'VAA PW'!$XEX$12,VLOOKUP(B247,Datum!$D:$F,2,FALSE))</f>
        <v>50375</v>
      </c>
      <c r="G247" s="56">
        <f>IF(VLOOKUP(B247,Datum!D:G,4,FALSE)&lt;&gt;$A$7,VLOOKUP(B247,Datum!$D:$F,3,FALSE),IF(YEAR('VAA PW'!$H$1)=YEAR('VAA PW'!$G$13),'VAA PW'!$G$13-1,VLOOKUP(B247,Datum!$D:$F,3,FALSE)))</f>
        <v>50405</v>
      </c>
      <c r="H247" s="55">
        <f>IF(AND(E247=1,E246=0),Maanden!G247-'VAA PW'!$XEX$12+1,G247-F247+1)</f>
        <v>31</v>
      </c>
      <c r="I247" s="55">
        <f t="shared" si="13"/>
        <v>0</v>
      </c>
      <c r="J247" s="55">
        <f t="shared" si="14"/>
        <v>365</v>
      </c>
      <c r="L247" s="56">
        <f>VLOOKUP(B247,Datum!$D:$F,2,FALSE)</f>
        <v>50375</v>
      </c>
      <c r="M247" s="56">
        <f>VLOOKUP(B247,Datum!$D:$F,3,FALSE)</f>
        <v>50405</v>
      </c>
      <c r="N247" s="55">
        <f t="shared" si="15"/>
        <v>31</v>
      </c>
    </row>
    <row r="248" spans="2:14" x14ac:dyDescent="0.25">
      <c r="B248" s="53">
        <v>247</v>
      </c>
      <c r="C248" s="54">
        <v>0.7</v>
      </c>
      <c r="D248" s="55">
        <f t="shared" si="12"/>
        <v>0</v>
      </c>
      <c r="E248" s="55">
        <f>IF('VAA PW'!$G$13&lt;&gt;"",IF(VLOOKUP(B248,Datum!D:G,2,FALSE)&gt;'VAA PW'!$G$13,0,IF(G248&gt;'VAA PW'!$G$12,1,0)),IF(G248&gt;='VAA PW'!$G$12,1,0))</f>
        <v>1</v>
      </c>
      <c r="F248" s="56">
        <f>IF(AND(E248=1,E247=0),'VAA PW'!$XEX$12,VLOOKUP(B248,Datum!$D:$F,2,FALSE))</f>
        <v>50406</v>
      </c>
      <c r="G248" s="56">
        <f>IF(VLOOKUP(B248,Datum!D:G,4,FALSE)&lt;&gt;$A$7,VLOOKUP(B248,Datum!$D:$F,3,FALSE),IF(YEAR('VAA PW'!$H$1)=YEAR('VAA PW'!$G$13),'VAA PW'!$G$13-1,VLOOKUP(B248,Datum!$D:$F,3,FALSE)))</f>
        <v>50436</v>
      </c>
      <c r="H248" s="55">
        <f>IF(AND(E248=1,E247=0),Maanden!G248-'VAA PW'!$XEX$12+1,G248-F248+1)</f>
        <v>31</v>
      </c>
      <c r="I248" s="55">
        <f t="shared" si="13"/>
        <v>0</v>
      </c>
      <c r="J248" s="55">
        <f t="shared" si="14"/>
        <v>365</v>
      </c>
      <c r="L248" s="56">
        <f>VLOOKUP(B248,Datum!$D:$F,2,FALSE)</f>
        <v>50406</v>
      </c>
      <c r="M248" s="56">
        <f>VLOOKUP(B248,Datum!$D:$F,3,FALSE)</f>
        <v>50436</v>
      </c>
      <c r="N248" s="55">
        <f t="shared" si="15"/>
        <v>31</v>
      </c>
    </row>
    <row r="249" spans="2:14" x14ac:dyDescent="0.25">
      <c r="B249" s="53">
        <v>248</v>
      </c>
      <c r="C249" s="54">
        <v>0.7</v>
      </c>
      <c r="D249" s="55">
        <f t="shared" si="12"/>
        <v>0</v>
      </c>
      <c r="E249" s="55">
        <f>IF('VAA PW'!$G$13&lt;&gt;"",IF(VLOOKUP(B249,Datum!D:G,2,FALSE)&gt;'VAA PW'!$G$13,0,IF(G249&gt;'VAA PW'!$G$12,1,0)),IF(G249&gt;='VAA PW'!$G$12,1,0))</f>
        <v>1</v>
      </c>
      <c r="F249" s="56">
        <f>IF(AND(E249=1,E248=0),'VAA PW'!$XEX$12,VLOOKUP(B249,Datum!$D:$F,2,FALSE))</f>
        <v>50437</v>
      </c>
      <c r="G249" s="56">
        <f>IF(VLOOKUP(B249,Datum!D:G,4,FALSE)&lt;&gt;$A$7,VLOOKUP(B249,Datum!$D:$F,3,FALSE),IF(YEAR('VAA PW'!$H$1)=YEAR('VAA PW'!$G$13),'VAA PW'!$G$13-1,VLOOKUP(B249,Datum!$D:$F,3,FALSE)))</f>
        <v>50464</v>
      </c>
      <c r="H249" s="55">
        <f>IF(AND(E249=1,E248=0),Maanden!G249-'VAA PW'!$XEX$12+1,G249-F249+1)</f>
        <v>28</v>
      </c>
      <c r="I249" s="55">
        <f t="shared" si="13"/>
        <v>0</v>
      </c>
      <c r="J249" s="55">
        <f t="shared" si="14"/>
        <v>365</v>
      </c>
      <c r="L249" s="56">
        <f>VLOOKUP(B249,Datum!$D:$F,2,FALSE)</f>
        <v>50437</v>
      </c>
      <c r="M249" s="56">
        <f>VLOOKUP(B249,Datum!$D:$F,3,FALSE)</f>
        <v>50464</v>
      </c>
      <c r="N249" s="55">
        <f t="shared" si="15"/>
        <v>28</v>
      </c>
    </row>
    <row r="250" spans="2:14" x14ac:dyDescent="0.25">
      <c r="B250" s="53">
        <v>249</v>
      </c>
      <c r="C250" s="54">
        <v>0.7</v>
      </c>
      <c r="D250" s="55">
        <f t="shared" si="12"/>
        <v>0</v>
      </c>
      <c r="E250" s="55">
        <f>IF('VAA PW'!$G$13&lt;&gt;"",IF(VLOOKUP(B250,Datum!D:G,2,FALSE)&gt;'VAA PW'!$G$13,0,IF(G250&gt;'VAA PW'!$G$12,1,0)),IF(G250&gt;='VAA PW'!$G$12,1,0))</f>
        <v>1</v>
      </c>
      <c r="F250" s="56">
        <f>IF(AND(E250=1,E249=0),'VAA PW'!$XEX$12,VLOOKUP(B250,Datum!$D:$F,2,FALSE))</f>
        <v>50465</v>
      </c>
      <c r="G250" s="56">
        <f>IF(VLOOKUP(B250,Datum!D:G,4,FALSE)&lt;&gt;$A$7,VLOOKUP(B250,Datum!$D:$F,3,FALSE),IF(YEAR('VAA PW'!$H$1)=YEAR('VAA PW'!$G$13),'VAA PW'!$G$13-1,VLOOKUP(B250,Datum!$D:$F,3,FALSE)))</f>
        <v>50495</v>
      </c>
      <c r="H250" s="55">
        <f>IF(AND(E250=1,E249=0),Maanden!G250-'VAA PW'!$XEX$12+1,G250-F250+1)</f>
        <v>31</v>
      </c>
      <c r="I250" s="55">
        <f t="shared" si="13"/>
        <v>0</v>
      </c>
      <c r="J250" s="55">
        <f t="shared" si="14"/>
        <v>365</v>
      </c>
      <c r="L250" s="56">
        <f>VLOOKUP(B250,Datum!$D:$F,2,FALSE)</f>
        <v>50465</v>
      </c>
      <c r="M250" s="56">
        <f>VLOOKUP(B250,Datum!$D:$F,3,FALSE)</f>
        <v>50495</v>
      </c>
      <c r="N250" s="55">
        <f t="shared" si="15"/>
        <v>31</v>
      </c>
    </row>
    <row r="251" spans="2:14" x14ac:dyDescent="0.25">
      <c r="B251" s="53">
        <v>250</v>
      </c>
      <c r="C251" s="54">
        <v>0.7</v>
      </c>
      <c r="D251" s="55">
        <f t="shared" si="12"/>
        <v>0</v>
      </c>
      <c r="E251" s="55">
        <f>IF('VAA PW'!$G$13&lt;&gt;"",IF(VLOOKUP(B251,Datum!D:G,2,FALSE)&gt;'VAA PW'!$G$13,0,IF(G251&gt;'VAA PW'!$G$12,1,0)),IF(G251&gt;='VAA PW'!$G$12,1,0))</f>
        <v>1</v>
      </c>
      <c r="F251" s="56">
        <f>IF(AND(E251=1,E250=0),'VAA PW'!$XEX$12,VLOOKUP(B251,Datum!$D:$F,2,FALSE))</f>
        <v>50496</v>
      </c>
      <c r="G251" s="56">
        <f>IF(VLOOKUP(B251,Datum!D:G,4,FALSE)&lt;&gt;$A$7,VLOOKUP(B251,Datum!$D:$F,3,FALSE),IF(YEAR('VAA PW'!$H$1)=YEAR('VAA PW'!$G$13),'VAA PW'!$G$13-1,VLOOKUP(B251,Datum!$D:$F,3,FALSE)))</f>
        <v>50525</v>
      </c>
      <c r="H251" s="55">
        <f>IF(AND(E251=1,E250=0),Maanden!G251-'VAA PW'!$XEX$12+1,G251-F251+1)</f>
        <v>30</v>
      </c>
      <c r="I251" s="55">
        <f t="shared" si="13"/>
        <v>0</v>
      </c>
      <c r="J251" s="55">
        <f t="shared" si="14"/>
        <v>365</v>
      </c>
      <c r="L251" s="56">
        <f>VLOOKUP(B251,Datum!$D:$F,2,FALSE)</f>
        <v>50496</v>
      </c>
      <c r="M251" s="56">
        <f>VLOOKUP(B251,Datum!$D:$F,3,FALSE)</f>
        <v>50525</v>
      </c>
      <c r="N251" s="55">
        <f t="shared" si="15"/>
        <v>30</v>
      </c>
    </row>
    <row r="252" spans="2:14" x14ac:dyDescent="0.25">
      <c r="B252" s="53">
        <v>251</v>
      </c>
      <c r="C252" s="54">
        <v>0.7</v>
      </c>
      <c r="D252" s="55">
        <f t="shared" si="12"/>
        <v>0</v>
      </c>
      <c r="E252" s="55">
        <f>IF('VAA PW'!$G$13&lt;&gt;"",IF(VLOOKUP(B252,Datum!D:G,2,FALSE)&gt;'VAA PW'!$G$13,0,IF(G252&gt;'VAA PW'!$G$12,1,0)),IF(G252&gt;='VAA PW'!$G$12,1,0))</f>
        <v>1</v>
      </c>
      <c r="F252" s="56">
        <f>IF(AND(E252=1,E251=0),'VAA PW'!$XEX$12,VLOOKUP(B252,Datum!$D:$F,2,FALSE))</f>
        <v>50526</v>
      </c>
      <c r="G252" s="56">
        <f>IF(VLOOKUP(B252,Datum!D:G,4,FALSE)&lt;&gt;$A$7,VLOOKUP(B252,Datum!$D:$F,3,FALSE),IF(YEAR('VAA PW'!$H$1)=YEAR('VAA PW'!$G$13),'VAA PW'!$G$13-1,VLOOKUP(B252,Datum!$D:$F,3,FALSE)))</f>
        <v>50556</v>
      </c>
      <c r="H252" s="55">
        <f>IF(AND(E252=1,E251=0),Maanden!G252-'VAA PW'!$XEX$12+1,G252-F252+1)</f>
        <v>31</v>
      </c>
      <c r="I252" s="55">
        <f t="shared" si="13"/>
        <v>0</v>
      </c>
      <c r="J252" s="55">
        <f t="shared" si="14"/>
        <v>365</v>
      </c>
      <c r="L252" s="56">
        <f>VLOOKUP(B252,Datum!$D:$F,2,FALSE)</f>
        <v>50526</v>
      </c>
      <c r="M252" s="56">
        <f>VLOOKUP(B252,Datum!$D:$F,3,FALSE)</f>
        <v>50556</v>
      </c>
      <c r="N252" s="55">
        <f t="shared" si="15"/>
        <v>31</v>
      </c>
    </row>
    <row r="253" spans="2:14" x14ac:dyDescent="0.25">
      <c r="B253" s="53">
        <v>252</v>
      </c>
      <c r="C253" s="54">
        <v>0.7</v>
      </c>
      <c r="D253" s="55">
        <f t="shared" si="12"/>
        <v>0</v>
      </c>
      <c r="E253" s="55">
        <f>IF('VAA PW'!$G$13&lt;&gt;"",IF(VLOOKUP(B253,Datum!D:G,2,FALSE)&gt;'VAA PW'!$G$13,0,IF(G253&gt;'VAA PW'!$G$12,1,0)),IF(G253&gt;='VAA PW'!$G$12,1,0))</f>
        <v>1</v>
      </c>
      <c r="F253" s="56">
        <f>IF(AND(E253=1,E252=0),'VAA PW'!$XEX$12,VLOOKUP(B253,Datum!$D:$F,2,FALSE))</f>
        <v>50557</v>
      </c>
      <c r="G253" s="56">
        <f>IF(VLOOKUP(B253,Datum!D:G,4,FALSE)&lt;&gt;$A$7,VLOOKUP(B253,Datum!$D:$F,3,FALSE),IF(YEAR('VAA PW'!$H$1)=YEAR('VAA PW'!$G$13),'VAA PW'!$G$13-1,VLOOKUP(B253,Datum!$D:$F,3,FALSE)))</f>
        <v>50586</v>
      </c>
      <c r="H253" s="55">
        <f>IF(AND(E253=1,E252=0),Maanden!G253-'VAA PW'!$XEX$12+1,G253-F253+1)</f>
        <v>30</v>
      </c>
      <c r="I253" s="55">
        <f t="shared" si="13"/>
        <v>0</v>
      </c>
      <c r="J253" s="55">
        <f t="shared" si="14"/>
        <v>365</v>
      </c>
      <c r="L253" s="56">
        <f>VLOOKUP(B253,Datum!$D:$F,2,FALSE)</f>
        <v>50557</v>
      </c>
      <c r="M253" s="56">
        <f>VLOOKUP(B253,Datum!$D:$F,3,FALSE)</f>
        <v>50586</v>
      </c>
      <c r="N253" s="55">
        <f t="shared" si="15"/>
        <v>30</v>
      </c>
    </row>
    <row r="254" spans="2:14" x14ac:dyDescent="0.25">
      <c r="B254" s="53">
        <v>253</v>
      </c>
      <c r="C254" s="54">
        <v>0.7</v>
      </c>
      <c r="D254" s="55">
        <f t="shared" si="12"/>
        <v>0</v>
      </c>
      <c r="E254" s="55">
        <f>IF('VAA PW'!$G$13&lt;&gt;"",IF(VLOOKUP(B254,Datum!D:G,2,FALSE)&gt;'VAA PW'!$G$13,0,IF(G254&gt;'VAA PW'!$G$12,1,0)),IF(G254&gt;='VAA PW'!$G$12,1,0))</f>
        <v>1</v>
      </c>
      <c r="F254" s="56">
        <f>IF(AND(E254=1,E253=0),'VAA PW'!$XEX$12,VLOOKUP(B254,Datum!$D:$F,2,FALSE))</f>
        <v>50587</v>
      </c>
      <c r="G254" s="56">
        <f>IF(VLOOKUP(B254,Datum!D:G,4,FALSE)&lt;&gt;$A$7,VLOOKUP(B254,Datum!$D:$F,3,FALSE),IF(YEAR('VAA PW'!$H$1)=YEAR('VAA PW'!$G$13),'VAA PW'!$G$13-1,VLOOKUP(B254,Datum!$D:$F,3,FALSE)))</f>
        <v>50617</v>
      </c>
      <c r="H254" s="55">
        <f>IF(AND(E254=1,E253=0),Maanden!G254-'VAA PW'!$XEX$12+1,G254-F254+1)</f>
        <v>31</v>
      </c>
      <c r="I254" s="55">
        <f t="shared" si="13"/>
        <v>0</v>
      </c>
      <c r="J254" s="55">
        <f t="shared" si="14"/>
        <v>365</v>
      </c>
      <c r="L254" s="56">
        <f>VLOOKUP(B254,Datum!$D:$F,2,FALSE)</f>
        <v>50587</v>
      </c>
      <c r="M254" s="56">
        <f>VLOOKUP(B254,Datum!$D:$F,3,FALSE)</f>
        <v>50617</v>
      </c>
      <c r="N254" s="55">
        <f t="shared" si="15"/>
        <v>31</v>
      </c>
    </row>
    <row r="255" spans="2:14" x14ac:dyDescent="0.25">
      <c r="B255" s="53">
        <v>254</v>
      </c>
      <c r="C255" s="54">
        <v>0.7</v>
      </c>
      <c r="D255" s="55">
        <f t="shared" si="12"/>
        <v>0</v>
      </c>
      <c r="E255" s="55">
        <f>IF('VAA PW'!$G$13&lt;&gt;"",IF(VLOOKUP(B255,Datum!D:G,2,FALSE)&gt;'VAA PW'!$G$13,0,IF(G255&gt;'VAA PW'!$G$12,1,0)),IF(G255&gt;='VAA PW'!$G$12,1,0))</f>
        <v>1</v>
      </c>
      <c r="F255" s="56">
        <f>IF(AND(E255=1,E254=0),'VAA PW'!$XEX$12,VLOOKUP(B255,Datum!$D:$F,2,FALSE))</f>
        <v>50618</v>
      </c>
      <c r="G255" s="56">
        <f>IF(VLOOKUP(B255,Datum!D:G,4,FALSE)&lt;&gt;$A$7,VLOOKUP(B255,Datum!$D:$F,3,FALSE),IF(YEAR('VAA PW'!$H$1)=YEAR('VAA PW'!$G$13),'VAA PW'!$G$13-1,VLOOKUP(B255,Datum!$D:$F,3,FALSE)))</f>
        <v>50648</v>
      </c>
      <c r="H255" s="55">
        <f>IF(AND(E255=1,E254=0),Maanden!G255-'VAA PW'!$XEX$12+1,G255-F255+1)</f>
        <v>31</v>
      </c>
      <c r="I255" s="55">
        <f t="shared" si="13"/>
        <v>0</v>
      </c>
      <c r="J255" s="55">
        <f t="shared" si="14"/>
        <v>365</v>
      </c>
      <c r="L255" s="56">
        <f>VLOOKUP(B255,Datum!$D:$F,2,FALSE)</f>
        <v>50618</v>
      </c>
      <c r="M255" s="56">
        <f>VLOOKUP(B255,Datum!$D:$F,3,FALSE)</f>
        <v>50648</v>
      </c>
      <c r="N255" s="55">
        <f t="shared" si="15"/>
        <v>31</v>
      </c>
    </row>
    <row r="256" spans="2:14" x14ac:dyDescent="0.25">
      <c r="B256" s="53">
        <v>255</v>
      </c>
      <c r="C256" s="54">
        <v>0.7</v>
      </c>
      <c r="D256" s="55">
        <f t="shared" si="12"/>
        <v>0</v>
      </c>
      <c r="E256" s="55">
        <f>IF('VAA PW'!$G$13&lt;&gt;"",IF(VLOOKUP(B256,Datum!D:G,2,FALSE)&gt;'VAA PW'!$G$13,0,IF(G256&gt;'VAA PW'!$G$12,1,0)),IF(G256&gt;='VAA PW'!$G$12,1,0))</f>
        <v>1</v>
      </c>
      <c r="F256" s="56">
        <f>IF(AND(E256=1,E255=0),'VAA PW'!$XEX$12,VLOOKUP(B256,Datum!$D:$F,2,FALSE))</f>
        <v>50649</v>
      </c>
      <c r="G256" s="56">
        <f>IF(VLOOKUP(B256,Datum!D:G,4,FALSE)&lt;&gt;$A$7,VLOOKUP(B256,Datum!$D:$F,3,FALSE),IF(YEAR('VAA PW'!$H$1)=YEAR('VAA PW'!$G$13),'VAA PW'!$G$13-1,VLOOKUP(B256,Datum!$D:$F,3,FALSE)))</f>
        <v>50678</v>
      </c>
      <c r="H256" s="55">
        <f>IF(AND(E256=1,E255=0),Maanden!G256-'VAA PW'!$XEX$12+1,G256-F256+1)</f>
        <v>30</v>
      </c>
      <c r="I256" s="55">
        <f t="shared" si="13"/>
        <v>0</v>
      </c>
      <c r="J256" s="55">
        <f t="shared" si="14"/>
        <v>365</v>
      </c>
      <c r="L256" s="56">
        <f>VLOOKUP(B256,Datum!$D:$F,2,FALSE)</f>
        <v>50649</v>
      </c>
      <c r="M256" s="56">
        <f>VLOOKUP(B256,Datum!$D:$F,3,FALSE)</f>
        <v>50678</v>
      </c>
      <c r="N256" s="55">
        <f t="shared" si="15"/>
        <v>30</v>
      </c>
    </row>
    <row r="257" spans="2:14" x14ac:dyDescent="0.25">
      <c r="B257" s="53">
        <v>256</v>
      </c>
      <c r="C257" s="54">
        <v>0.7</v>
      </c>
      <c r="D257" s="55">
        <f t="shared" si="12"/>
        <v>0</v>
      </c>
      <c r="E257" s="55">
        <f>IF('VAA PW'!$G$13&lt;&gt;"",IF(VLOOKUP(B257,Datum!D:G,2,FALSE)&gt;'VAA PW'!$G$13,0,IF(G257&gt;'VAA PW'!$G$12,1,0)),IF(G257&gt;='VAA PW'!$G$12,1,0))</f>
        <v>1</v>
      </c>
      <c r="F257" s="56">
        <f>IF(AND(E257=1,E256=0),'VAA PW'!$XEX$12,VLOOKUP(B257,Datum!$D:$F,2,FALSE))</f>
        <v>50679</v>
      </c>
      <c r="G257" s="56">
        <f>IF(VLOOKUP(B257,Datum!D:G,4,FALSE)&lt;&gt;$A$7,VLOOKUP(B257,Datum!$D:$F,3,FALSE),IF(YEAR('VAA PW'!$H$1)=YEAR('VAA PW'!$G$13),'VAA PW'!$G$13-1,VLOOKUP(B257,Datum!$D:$F,3,FALSE)))</f>
        <v>50709</v>
      </c>
      <c r="H257" s="55">
        <f>IF(AND(E257=1,E256=0),Maanden!G257-'VAA PW'!$XEX$12+1,G257-F257+1)</f>
        <v>31</v>
      </c>
      <c r="I257" s="55">
        <f t="shared" si="13"/>
        <v>0</v>
      </c>
      <c r="J257" s="55">
        <f t="shared" si="14"/>
        <v>365</v>
      </c>
      <c r="L257" s="56">
        <f>VLOOKUP(B257,Datum!$D:$F,2,FALSE)</f>
        <v>50679</v>
      </c>
      <c r="M257" s="56">
        <f>VLOOKUP(B257,Datum!$D:$F,3,FALSE)</f>
        <v>50709</v>
      </c>
      <c r="N257" s="55">
        <f t="shared" si="15"/>
        <v>31</v>
      </c>
    </row>
    <row r="258" spans="2:14" x14ac:dyDescent="0.25">
      <c r="B258" s="53">
        <v>257</v>
      </c>
      <c r="C258" s="54">
        <v>0.7</v>
      </c>
      <c r="D258" s="55">
        <f t="shared" ref="D258:D321" si="16">IF(AND(($A$3-11)&lt;=B258,B258&lt;=$A$3),1,0)</f>
        <v>0</v>
      </c>
      <c r="E258" s="55">
        <f>IF('VAA PW'!$G$13&lt;&gt;"",IF(VLOOKUP(B258,Datum!D:G,2,FALSE)&gt;'VAA PW'!$G$13,0,IF(G258&gt;'VAA PW'!$G$12,1,0)),IF(G258&gt;='VAA PW'!$G$12,1,0))</f>
        <v>1</v>
      </c>
      <c r="F258" s="56">
        <f>IF(AND(E258=1,E257=0),'VAA PW'!$XEX$12,VLOOKUP(B258,Datum!$D:$F,2,FALSE))</f>
        <v>50710</v>
      </c>
      <c r="G258" s="56">
        <f>IF(VLOOKUP(B258,Datum!D:G,4,FALSE)&lt;&gt;$A$7,VLOOKUP(B258,Datum!$D:$F,3,FALSE),IF(YEAR('VAA PW'!$H$1)=YEAR('VAA PW'!$G$13),'VAA PW'!$G$13-1,VLOOKUP(B258,Datum!$D:$F,3,FALSE)))</f>
        <v>50739</v>
      </c>
      <c r="H258" s="55">
        <f>IF(AND(E258=1,E257=0),Maanden!G258-'VAA PW'!$XEX$12+1,G258-F258+1)</f>
        <v>30</v>
      </c>
      <c r="I258" s="55">
        <f t="shared" si="13"/>
        <v>0</v>
      </c>
      <c r="J258" s="55">
        <f t="shared" si="14"/>
        <v>365</v>
      </c>
      <c r="L258" s="56">
        <f>VLOOKUP(B258,Datum!$D:$F,2,FALSE)</f>
        <v>50710</v>
      </c>
      <c r="M258" s="56">
        <f>VLOOKUP(B258,Datum!$D:$F,3,FALSE)</f>
        <v>50739</v>
      </c>
      <c r="N258" s="55">
        <f t="shared" si="15"/>
        <v>30</v>
      </c>
    </row>
    <row r="259" spans="2:14" x14ac:dyDescent="0.25">
      <c r="B259" s="53">
        <v>258</v>
      </c>
      <c r="C259" s="54">
        <v>0.7</v>
      </c>
      <c r="D259" s="55">
        <f t="shared" si="16"/>
        <v>0</v>
      </c>
      <c r="E259" s="55">
        <f>IF('VAA PW'!$G$13&lt;&gt;"",IF(VLOOKUP(B259,Datum!D:G,2,FALSE)&gt;'VAA PW'!$G$13,0,IF(G259&gt;'VAA PW'!$G$12,1,0)),IF(G259&gt;='VAA PW'!$G$12,1,0))</f>
        <v>1</v>
      </c>
      <c r="F259" s="56">
        <f>IF(AND(E259=1,E258=0),'VAA PW'!$XEX$12,VLOOKUP(B259,Datum!$D:$F,2,FALSE))</f>
        <v>50740</v>
      </c>
      <c r="G259" s="56">
        <f>IF(VLOOKUP(B259,Datum!D:G,4,FALSE)&lt;&gt;$A$7,VLOOKUP(B259,Datum!$D:$F,3,FALSE),IF(YEAR('VAA PW'!$H$1)=YEAR('VAA PW'!$G$13),'VAA PW'!$G$13-1,VLOOKUP(B259,Datum!$D:$F,3,FALSE)))</f>
        <v>50770</v>
      </c>
      <c r="H259" s="55">
        <f>IF(AND(E259=1,E258=0),Maanden!G259-'VAA PW'!$XEX$12+1,G259-F259+1)</f>
        <v>31</v>
      </c>
      <c r="I259" s="55">
        <f t="shared" ref="I259:I322" si="17">D259*E259*H259</f>
        <v>0</v>
      </c>
      <c r="J259" s="55">
        <f t="shared" ref="J259:J322" si="18">IF(MOD(YEAR(G259),4)=0,366,365)</f>
        <v>365</v>
      </c>
      <c r="L259" s="56">
        <f>VLOOKUP(B259,Datum!$D:$F,2,FALSE)</f>
        <v>50740</v>
      </c>
      <c r="M259" s="56">
        <f>VLOOKUP(B259,Datum!$D:$F,3,FALSE)</f>
        <v>50770</v>
      </c>
      <c r="N259" s="55">
        <f t="shared" ref="N259:N322" si="19">M259-L259+1</f>
        <v>31</v>
      </c>
    </row>
    <row r="260" spans="2:14" x14ac:dyDescent="0.25">
      <c r="B260" s="53">
        <v>259</v>
      </c>
      <c r="C260" s="54">
        <v>0.7</v>
      </c>
      <c r="D260" s="55">
        <f t="shared" si="16"/>
        <v>0</v>
      </c>
      <c r="E260" s="55">
        <f>IF('VAA PW'!$G$13&lt;&gt;"",IF(VLOOKUP(B260,Datum!D:G,2,FALSE)&gt;'VAA PW'!$G$13,0,IF(G260&gt;'VAA PW'!$G$12,1,0)),IF(G260&gt;='VAA PW'!$G$12,1,0))</f>
        <v>1</v>
      </c>
      <c r="F260" s="56">
        <f>IF(AND(E260=1,E259=0),'VAA PW'!$XEX$12,VLOOKUP(B260,Datum!$D:$F,2,FALSE))</f>
        <v>50771</v>
      </c>
      <c r="G260" s="56">
        <f>IF(VLOOKUP(B260,Datum!D:G,4,FALSE)&lt;&gt;$A$7,VLOOKUP(B260,Datum!$D:$F,3,FALSE),IF(YEAR('VAA PW'!$H$1)=YEAR('VAA PW'!$G$13),'VAA PW'!$G$13-1,VLOOKUP(B260,Datum!$D:$F,3,FALSE)))</f>
        <v>50801</v>
      </c>
      <c r="H260" s="55">
        <f>IF(AND(E260=1,E259=0),Maanden!G260-'VAA PW'!$XEX$12+1,G260-F260+1)</f>
        <v>31</v>
      </c>
      <c r="I260" s="55">
        <f t="shared" si="17"/>
        <v>0</v>
      </c>
      <c r="J260" s="55">
        <f t="shared" si="18"/>
        <v>365</v>
      </c>
      <c r="L260" s="56">
        <f>VLOOKUP(B260,Datum!$D:$F,2,FALSE)</f>
        <v>50771</v>
      </c>
      <c r="M260" s="56">
        <f>VLOOKUP(B260,Datum!$D:$F,3,FALSE)</f>
        <v>50801</v>
      </c>
      <c r="N260" s="55">
        <f t="shared" si="19"/>
        <v>31</v>
      </c>
    </row>
    <row r="261" spans="2:14" x14ac:dyDescent="0.25">
      <c r="B261" s="53">
        <v>260</v>
      </c>
      <c r="C261" s="54">
        <v>0.7</v>
      </c>
      <c r="D261" s="55">
        <f t="shared" si="16"/>
        <v>0</v>
      </c>
      <c r="E261" s="55">
        <f>IF('VAA PW'!$G$13&lt;&gt;"",IF(VLOOKUP(B261,Datum!D:G,2,FALSE)&gt;'VAA PW'!$G$13,0,IF(G261&gt;'VAA PW'!$G$12,1,0)),IF(G261&gt;='VAA PW'!$G$12,1,0))</f>
        <v>1</v>
      </c>
      <c r="F261" s="56">
        <f>IF(AND(E261=1,E260=0),'VAA PW'!$XEX$12,VLOOKUP(B261,Datum!$D:$F,2,FALSE))</f>
        <v>50802</v>
      </c>
      <c r="G261" s="56">
        <f>IF(VLOOKUP(B261,Datum!D:G,4,FALSE)&lt;&gt;$A$7,VLOOKUP(B261,Datum!$D:$F,3,FALSE),IF(YEAR('VAA PW'!$H$1)=YEAR('VAA PW'!$G$13),'VAA PW'!$G$13-1,VLOOKUP(B261,Datum!$D:$F,3,FALSE)))</f>
        <v>50829</v>
      </c>
      <c r="H261" s="55">
        <f>IF(AND(E261=1,E260=0),Maanden!G261-'VAA PW'!$XEX$12+1,G261-F261+1)</f>
        <v>28</v>
      </c>
      <c r="I261" s="55">
        <f t="shared" si="17"/>
        <v>0</v>
      </c>
      <c r="J261" s="55">
        <f t="shared" si="18"/>
        <v>365</v>
      </c>
      <c r="L261" s="56">
        <f>VLOOKUP(B261,Datum!$D:$F,2,FALSE)</f>
        <v>50802</v>
      </c>
      <c r="M261" s="56">
        <f>VLOOKUP(B261,Datum!$D:$F,3,FALSE)</f>
        <v>50829</v>
      </c>
      <c r="N261" s="55">
        <f t="shared" si="19"/>
        <v>28</v>
      </c>
    </row>
    <row r="262" spans="2:14" x14ac:dyDescent="0.25">
      <c r="B262" s="53">
        <v>261</v>
      </c>
      <c r="C262" s="54">
        <v>0.7</v>
      </c>
      <c r="D262" s="55">
        <f t="shared" si="16"/>
        <v>0</v>
      </c>
      <c r="E262" s="55">
        <f>IF('VAA PW'!$G$13&lt;&gt;"",IF(VLOOKUP(B262,Datum!D:G,2,FALSE)&gt;'VAA PW'!$G$13,0,IF(G262&gt;'VAA PW'!$G$12,1,0)),IF(G262&gt;='VAA PW'!$G$12,1,0))</f>
        <v>1</v>
      </c>
      <c r="F262" s="56">
        <f>IF(AND(E262=1,E261=0),'VAA PW'!$XEX$12,VLOOKUP(B262,Datum!$D:$F,2,FALSE))</f>
        <v>50830</v>
      </c>
      <c r="G262" s="56">
        <f>IF(VLOOKUP(B262,Datum!D:G,4,FALSE)&lt;&gt;$A$7,VLOOKUP(B262,Datum!$D:$F,3,FALSE),IF(YEAR('VAA PW'!$H$1)=YEAR('VAA PW'!$G$13),'VAA PW'!$G$13-1,VLOOKUP(B262,Datum!$D:$F,3,FALSE)))</f>
        <v>50860</v>
      </c>
      <c r="H262" s="55">
        <f>IF(AND(E262=1,E261=0),Maanden!G262-'VAA PW'!$XEX$12+1,G262-F262+1)</f>
        <v>31</v>
      </c>
      <c r="I262" s="55">
        <f t="shared" si="17"/>
        <v>0</v>
      </c>
      <c r="J262" s="55">
        <f t="shared" si="18"/>
        <v>365</v>
      </c>
      <c r="L262" s="56">
        <f>VLOOKUP(B262,Datum!$D:$F,2,FALSE)</f>
        <v>50830</v>
      </c>
      <c r="M262" s="56">
        <f>VLOOKUP(B262,Datum!$D:$F,3,FALSE)</f>
        <v>50860</v>
      </c>
      <c r="N262" s="55">
        <f t="shared" si="19"/>
        <v>31</v>
      </c>
    </row>
    <row r="263" spans="2:14" x14ac:dyDescent="0.25">
      <c r="B263" s="53">
        <v>262</v>
      </c>
      <c r="C263" s="54">
        <v>0.7</v>
      </c>
      <c r="D263" s="55">
        <f t="shared" si="16"/>
        <v>0</v>
      </c>
      <c r="E263" s="55">
        <f>IF('VAA PW'!$G$13&lt;&gt;"",IF(VLOOKUP(B263,Datum!D:G,2,FALSE)&gt;'VAA PW'!$G$13,0,IF(G263&gt;'VAA PW'!$G$12,1,0)),IF(G263&gt;='VAA PW'!$G$12,1,0))</f>
        <v>1</v>
      </c>
      <c r="F263" s="56">
        <f>IF(AND(E263=1,E262=0),'VAA PW'!$XEX$12,VLOOKUP(B263,Datum!$D:$F,2,FALSE))</f>
        <v>50861</v>
      </c>
      <c r="G263" s="56">
        <f>IF(VLOOKUP(B263,Datum!D:G,4,FALSE)&lt;&gt;$A$7,VLOOKUP(B263,Datum!$D:$F,3,FALSE),IF(YEAR('VAA PW'!$H$1)=YEAR('VAA PW'!$G$13),'VAA PW'!$G$13-1,VLOOKUP(B263,Datum!$D:$F,3,FALSE)))</f>
        <v>50890</v>
      </c>
      <c r="H263" s="55">
        <f>IF(AND(E263=1,E262=0),Maanden!G263-'VAA PW'!$XEX$12+1,G263-F263+1)</f>
        <v>30</v>
      </c>
      <c r="I263" s="55">
        <f t="shared" si="17"/>
        <v>0</v>
      </c>
      <c r="J263" s="55">
        <f t="shared" si="18"/>
        <v>365</v>
      </c>
      <c r="L263" s="56">
        <f>VLOOKUP(B263,Datum!$D:$F,2,FALSE)</f>
        <v>50861</v>
      </c>
      <c r="M263" s="56">
        <f>VLOOKUP(B263,Datum!$D:$F,3,FALSE)</f>
        <v>50890</v>
      </c>
      <c r="N263" s="55">
        <f t="shared" si="19"/>
        <v>30</v>
      </c>
    </row>
    <row r="264" spans="2:14" x14ac:dyDescent="0.25">
      <c r="B264" s="53">
        <v>263</v>
      </c>
      <c r="C264" s="54">
        <v>0.7</v>
      </c>
      <c r="D264" s="55">
        <f t="shared" si="16"/>
        <v>0</v>
      </c>
      <c r="E264" s="55">
        <f>IF('VAA PW'!$G$13&lt;&gt;"",IF(VLOOKUP(B264,Datum!D:G,2,FALSE)&gt;'VAA PW'!$G$13,0,IF(G264&gt;'VAA PW'!$G$12,1,0)),IF(G264&gt;='VAA PW'!$G$12,1,0))</f>
        <v>1</v>
      </c>
      <c r="F264" s="56">
        <f>IF(AND(E264=1,E263=0),'VAA PW'!$XEX$12,VLOOKUP(B264,Datum!$D:$F,2,FALSE))</f>
        <v>50891</v>
      </c>
      <c r="G264" s="56">
        <f>IF(VLOOKUP(B264,Datum!D:G,4,FALSE)&lt;&gt;$A$7,VLOOKUP(B264,Datum!$D:$F,3,FALSE),IF(YEAR('VAA PW'!$H$1)=YEAR('VAA PW'!$G$13),'VAA PW'!$G$13-1,VLOOKUP(B264,Datum!$D:$F,3,FALSE)))</f>
        <v>50921</v>
      </c>
      <c r="H264" s="55">
        <f>IF(AND(E264=1,E263=0),Maanden!G264-'VAA PW'!$XEX$12+1,G264-F264+1)</f>
        <v>31</v>
      </c>
      <c r="I264" s="55">
        <f t="shared" si="17"/>
        <v>0</v>
      </c>
      <c r="J264" s="55">
        <f t="shared" si="18"/>
        <v>365</v>
      </c>
      <c r="L264" s="56">
        <f>VLOOKUP(B264,Datum!$D:$F,2,FALSE)</f>
        <v>50891</v>
      </c>
      <c r="M264" s="56">
        <f>VLOOKUP(B264,Datum!$D:$F,3,FALSE)</f>
        <v>50921</v>
      </c>
      <c r="N264" s="55">
        <f t="shared" si="19"/>
        <v>31</v>
      </c>
    </row>
    <row r="265" spans="2:14" x14ac:dyDescent="0.25">
      <c r="B265" s="53">
        <v>264</v>
      </c>
      <c r="C265" s="54">
        <v>0.7</v>
      </c>
      <c r="D265" s="55">
        <f t="shared" si="16"/>
        <v>0</v>
      </c>
      <c r="E265" s="55">
        <f>IF('VAA PW'!$G$13&lt;&gt;"",IF(VLOOKUP(B265,Datum!D:G,2,FALSE)&gt;'VAA PW'!$G$13,0,IF(G265&gt;'VAA PW'!$G$12,1,0)),IF(G265&gt;='VAA PW'!$G$12,1,0))</f>
        <v>1</v>
      </c>
      <c r="F265" s="56">
        <f>IF(AND(E265=1,E264=0),'VAA PW'!$XEX$12,VLOOKUP(B265,Datum!$D:$F,2,FALSE))</f>
        <v>50922</v>
      </c>
      <c r="G265" s="56">
        <f>IF(VLOOKUP(B265,Datum!D:G,4,FALSE)&lt;&gt;$A$7,VLOOKUP(B265,Datum!$D:$F,3,FALSE),IF(YEAR('VAA PW'!$H$1)=YEAR('VAA PW'!$G$13),'VAA PW'!$G$13-1,VLOOKUP(B265,Datum!$D:$F,3,FALSE)))</f>
        <v>50951</v>
      </c>
      <c r="H265" s="55">
        <f>IF(AND(E265=1,E264=0),Maanden!G265-'VAA PW'!$XEX$12+1,G265-F265+1)</f>
        <v>30</v>
      </c>
      <c r="I265" s="55">
        <f t="shared" si="17"/>
        <v>0</v>
      </c>
      <c r="J265" s="55">
        <f t="shared" si="18"/>
        <v>365</v>
      </c>
      <c r="L265" s="56">
        <f>VLOOKUP(B265,Datum!$D:$F,2,FALSE)</f>
        <v>50922</v>
      </c>
      <c r="M265" s="56">
        <f>VLOOKUP(B265,Datum!$D:$F,3,FALSE)</f>
        <v>50951</v>
      </c>
      <c r="N265" s="55">
        <f t="shared" si="19"/>
        <v>30</v>
      </c>
    </row>
    <row r="266" spans="2:14" x14ac:dyDescent="0.25">
      <c r="B266" s="53">
        <v>265</v>
      </c>
      <c r="C266" s="54">
        <v>0.7</v>
      </c>
      <c r="D266" s="55">
        <f t="shared" si="16"/>
        <v>0</v>
      </c>
      <c r="E266" s="55">
        <f>IF('VAA PW'!$G$13&lt;&gt;"",IF(VLOOKUP(B266,Datum!D:G,2,FALSE)&gt;'VAA PW'!$G$13,0,IF(G266&gt;'VAA PW'!$G$12,1,0)),IF(G266&gt;='VAA PW'!$G$12,1,0))</f>
        <v>1</v>
      </c>
      <c r="F266" s="56">
        <f>IF(AND(E266=1,E265=0),'VAA PW'!$XEX$12,VLOOKUP(B266,Datum!$D:$F,2,FALSE))</f>
        <v>50952</v>
      </c>
      <c r="G266" s="56">
        <f>IF(VLOOKUP(B266,Datum!D:G,4,FALSE)&lt;&gt;$A$7,VLOOKUP(B266,Datum!$D:$F,3,FALSE),IF(YEAR('VAA PW'!$H$1)=YEAR('VAA PW'!$G$13),'VAA PW'!$G$13-1,VLOOKUP(B266,Datum!$D:$F,3,FALSE)))</f>
        <v>50982</v>
      </c>
      <c r="H266" s="55">
        <f>IF(AND(E266=1,E265=0),Maanden!G266-'VAA PW'!$XEX$12+1,G266-F266+1)</f>
        <v>31</v>
      </c>
      <c r="I266" s="55">
        <f t="shared" si="17"/>
        <v>0</v>
      </c>
      <c r="J266" s="55">
        <f t="shared" si="18"/>
        <v>365</v>
      </c>
      <c r="L266" s="56">
        <f>VLOOKUP(B266,Datum!$D:$F,2,FALSE)</f>
        <v>50952</v>
      </c>
      <c r="M266" s="56">
        <f>VLOOKUP(B266,Datum!$D:$F,3,FALSE)</f>
        <v>50982</v>
      </c>
      <c r="N266" s="55">
        <f t="shared" si="19"/>
        <v>31</v>
      </c>
    </row>
    <row r="267" spans="2:14" x14ac:dyDescent="0.25">
      <c r="B267" s="53">
        <v>266</v>
      </c>
      <c r="C267" s="54">
        <v>0.7</v>
      </c>
      <c r="D267" s="55">
        <f t="shared" si="16"/>
        <v>0</v>
      </c>
      <c r="E267" s="55">
        <f>IF('VAA PW'!$G$13&lt;&gt;"",IF(VLOOKUP(B267,Datum!D:G,2,FALSE)&gt;'VAA PW'!$G$13,0,IF(G267&gt;'VAA PW'!$G$12,1,0)),IF(G267&gt;='VAA PW'!$G$12,1,0))</f>
        <v>1</v>
      </c>
      <c r="F267" s="56">
        <f>IF(AND(E267=1,E266=0),'VAA PW'!$XEX$12,VLOOKUP(B267,Datum!$D:$F,2,FALSE))</f>
        <v>50983</v>
      </c>
      <c r="G267" s="56">
        <f>IF(VLOOKUP(B267,Datum!D:G,4,FALSE)&lt;&gt;$A$7,VLOOKUP(B267,Datum!$D:$F,3,FALSE),IF(YEAR('VAA PW'!$H$1)=YEAR('VAA PW'!$G$13),'VAA PW'!$G$13-1,VLOOKUP(B267,Datum!$D:$F,3,FALSE)))</f>
        <v>51013</v>
      </c>
      <c r="H267" s="55">
        <f>IF(AND(E267=1,E266=0),Maanden!G267-'VAA PW'!$XEX$12+1,G267-F267+1)</f>
        <v>31</v>
      </c>
      <c r="I267" s="55">
        <f t="shared" si="17"/>
        <v>0</v>
      </c>
      <c r="J267" s="55">
        <f t="shared" si="18"/>
        <v>365</v>
      </c>
      <c r="L267" s="56">
        <f>VLOOKUP(B267,Datum!$D:$F,2,FALSE)</f>
        <v>50983</v>
      </c>
      <c r="M267" s="56">
        <f>VLOOKUP(B267,Datum!$D:$F,3,FALSE)</f>
        <v>51013</v>
      </c>
      <c r="N267" s="55">
        <f t="shared" si="19"/>
        <v>31</v>
      </c>
    </row>
    <row r="268" spans="2:14" x14ac:dyDescent="0.25">
      <c r="B268" s="53">
        <v>267</v>
      </c>
      <c r="C268" s="54">
        <v>0.7</v>
      </c>
      <c r="D268" s="55">
        <f t="shared" si="16"/>
        <v>0</v>
      </c>
      <c r="E268" s="55">
        <f>IF('VAA PW'!$G$13&lt;&gt;"",IF(VLOOKUP(B268,Datum!D:G,2,FALSE)&gt;'VAA PW'!$G$13,0,IF(G268&gt;'VAA PW'!$G$12,1,0)),IF(G268&gt;='VAA PW'!$G$12,1,0))</f>
        <v>1</v>
      </c>
      <c r="F268" s="56">
        <f>IF(AND(E268=1,E267=0),'VAA PW'!$XEX$12,VLOOKUP(B268,Datum!$D:$F,2,FALSE))</f>
        <v>51014</v>
      </c>
      <c r="G268" s="56">
        <f>IF(VLOOKUP(B268,Datum!D:G,4,FALSE)&lt;&gt;$A$7,VLOOKUP(B268,Datum!$D:$F,3,FALSE),IF(YEAR('VAA PW'!$H$1)=YEAR('VAA PW'!$G$13),'VAA PW'!$G$13-1,VLOOKUP(B268,Datum!$D:$F,3,FALSE)))</f>
        <v>51043</v>
      </c>
      <c r="H268" s="55">
        <f>IF(AND(E268=1,E267=0),Maanden!G268-'VAA PW'!$XEX$12+1,G268-F268+1)</f>
        <v>30</v>
      </c>
      <c r="I268" s="55">
        <f t="shared" si="17"/>
        <v>0</v>
      </c>
      <c r="J268" s="55">
        <f t="shared" si="18"/>
        <v>365</v>
      </c>
      <c r="L268" s="56">
        <f>VLOOKUP(B268,Datum!$D:$F,2,FALSE)</f>
        <v>51014</v>
      </c>
      <c r="M268" s="56">
        <f>VLOOKUP(B268,Datum!$D:$F,3,FALSE)</f>
        <v>51043</v>
      </c>
      <c r="N268" s="55">
        <f t="shared" si="19"/>
        <v>30</v>
      </c>
    </row>
    <row r="269" spans="2:14" x14ac:dyDescent="0.25">
      <c r="B269" s="53">
        <v>268</v>
      </c>
      <c r="C269" s="54">
        <v>0.7</v>
      </c>
      <c r="D269" s="55">
        <f t="shared" si="16"/>
        <v>0</v>
      </c>
      <c r="E269" s="55">
        <f>IF('VAA PW'!$G$13&lt;&gt;"",IF(VLOOKUP(B269,Datum!D:G,2,FALSE)&gt;'VAA PW'!$G$13,0,IF(G269&gt;'VAA PW'!$G$12,1,0)),IF(G269&gt;='VAA PW'!$G$12,1,0))</f>
        <v>1</v>
      </c>
      <c r="F269" s="56">
        <f>IF(AND(E269=1,E268=0),'VAA PW'!$XEX$12,VLOOKUP(B269,Datum!$D:$F,2,FALSE))</f>
        <v>51044</v>
      </c>
      <c r="G269" s="56">
        <f>IF(VLOOKUP(B269,Datum!D:G,4,FALSE)&lt;&gt;$A$7,VLOOKUP(B269,Datum!$D:$F,3,FALSE),IF(YEAR('VAA PW'!$H$1)=YEAR('VAA PW'!$G$13),'VAA PW'!$G$13-1,VLOOKUP(B269,Datum!$D:$F,3,FALSE)))</f>
        <v>51074</v>
      </c>
      <c r="H269" s="55">
        <f>IF(AND(E269=1,E268=0),Maanden!G269-'VAA PW'!$XEX$12+1,G269-F269+1)</f>
        <v>31</v>
      </c>
      <c r="I269" s="55">
        <f t="shared" si="17"/>
        <v>0</v>
      </c>
      <c r="J269" s="55">
        <f t="shared" si="18"/>
        <v>365</v>
      </c>
      <c r="L269" s="56">
        <f>VLOOKUP(B269,Datum!$D:$F,2,FALSE)</f>
        <v>51044</v>
      </c>
      <c r="M269" s="56">
        <f>VLOOKUP(B269,Datum!$D:$F,3,FALSE)</f>
        <v>51074</v>
      </c>
      <c r="N269" s="55">
        <f t="shared" si="19"/>
        <v>31</v>
      </c>
    </row>
    <row r="270" spans="2:14" x14ac:dyDescent="0.25">
      <c r="B270" s="53">
        <v>269</v>
      </c>
      <c r="C270" s="54">
        <v>0.7</v>
      </c>
      <c r="D270" s="55">
        <f t="shared" si="16"/>
        <v>0</v>
      </c>
      <c r="E270" s="55">
        <f>IF('VAA PW'!$G$13&lt;&gt;"",IF(VLOOKUP(B270,Datum!D:G,2,FALSE)&gt;'VAA PW'!$G$13,0,IF(G270&gt;'VAA PW'!$G$12,1,0)),IF(G270&gt;='VAA PW'!$G$12,1,0))</f>
        <v>1</v>
      </c>
      <c r="F270" s="56">
        <f>IF(AND(E270=1,E269=0),'VAA PW'!$XEX$12,VLOOKUP(B270,Datum!$D:$F,2,FALSE))</f>
        <v>51075</v>
      </c>
      <c r="G270" s="56">
        <f>IF(VLOOKUP(B270,Datum!D:G,4,FALSE)&lt;&gt;$A$7,VLOOKUP(B270,Datum!$D:$F,3,FALSE),IF(YEAR('VAA PW'!$H$1)=YEAR('VAA PW'!$G$13),'VAA PW'!$G$13-1,VLOOKUP(B270,Datum!$D:$F,3,FALSE)))</f>
        <v>51104</v>
      </c>
      <c r="H270" s="55">
        <f>IF(AND(E270=1,E269=0),Maanden!G270-'VAA PW'!$XEX$12+1,G270-F270+1)</f>
        <v>30</v>
      </c>
      <c r="I270" s="55">
        <f t="shared" si="17"/>
        <v>0</v>
      </c>
      <c r="J270" s="55">
        <f t="shared" si="18"/>
        <v>365</v>
      </c>
      <c r="L270" s="56">
        <f>VLOOKUP(B270,Datum!$D:$F,2,FALSE)</f>
        <v>51075</v>
      </c>
      <c r="M270" s="56">
        <f>VLOOKUP(B270,Datum!$D:$F,3,FALSE)</f>
        <v>51104</v>
      </c>
      <c r="N270" s="55">
        <f t="shared" si="19"/>
        <v>30</v>
      </c>
    </row>
    <row r="271" spans="2:14" x14ac:dyDescent="0.25">
      <c r="B271" s="53">
        <v>270</v>
      </c>
      <c r="C271" s="54">
        <v>0.7</v>
      </c>
      <c r="D271" s="55">
        <f t="shared" si="16"/>
        <v>0</v>
      </c>
      <c r="E271" s="55">
        <f>IF('VAA PW'!$G$13&lt;&gt;"",IF(VLOOKUP(B271,Datum!D:G,2,FALSE)&gt;'VAA PW'!$G$13,0,IF(G271&gt;'VAA PW'!$G$12,1,0)),IF(G271&gt;='VAA PW'!$G$12,1,0))</f>
        <v>1</v>
      </c>
      <c r="F271" s="56">
        <f>IF(AND(E271=1,E270=0),'VAA PW'!$XEX$12,VLOOKUP(B271,Datum!$D:$F,2,FALSE))</f>
        <v>51105</v>
      </c>
      <c r="G271" s="56">
        <f>IF(VLOOKUP(B271,Datum!D:G,4,FALSE)&lt;&gt;$A$7,VLOOKUP(B271,Datum!$D:$F,3,FALSE),IF(YEAR('VAA PW'!$H$1)=YEAR('VAA PW'!$G$13),'VAA PW'!$G$13-1,VLOOKUP(B271,Datum!$D:$F,3,FALSE)))</f>
        <v>51135</v>
      </c>
      <c r="H271" s="55">
        <f>IF(AND(E271=1,E270=0),Maanden!G271-'VAA PW'!$XEX$12+1,G271-F271+1)</f>
        <v>31</v>
      </c>
      <c r="I271" s="55">
        <f t="shared" si="17"/>
        <v>0</v>
      </c>
      <c r="J271" s="55">
        <f t="shared" si="18"/>
        <v>365</v>
      </c>
      <c r="L271" s="56">
        <f>VLOOKUP(B271,Datum!$D:$F,2,FALSE)</f>
        <v>51105</v>
      </c>
      <c r="M271" s="56">
        <f>VLOOKUP(B271,Datum!$D:$F,3,FALSE)</f>
        <v>51135</v>
      </c>
      <c r="N271" s="55">
        <f t="shared" si="19"/>
        <v>31</v>
      </c>
    </row>
    <row r="272" spans="2:14" x14ac:dyDescent="0.25">
      <c r="B272" s="53">
        <v>271</v>
      </c>
      <c r="C272" s="54">
        <v>0.7</v>
      </c>
      <c r="D272" s="55">
        <f t="shared" si="16"/>
        <v>0</v>
      </c>
      <c r="E272" s="55">
        <f>IF('VAA PW'!$G$13&lt;&gt;"",IF(VLOOKUP(B272,Datum!D:G,2,FALSE)&gt;'VAA PW'!$G$13,0,IF(G272&gt;'VAA PW'!$G$12,1,0)),IF(G272&gt;='VAA PW'!$G$12,1,0))</f>
        <v>1</v>
      </c>
      <c r="F272" s="56">
        <f>IF(AND(E272=1,E271=0),'VAA PW'!$XEX$12,VLOOKUP(B272,Datum!$D:$F,2,FALSE))</f>
        <v>51136</v>
      </c>
      <c r="G272" s="56">
        <f>IF(VLOOKUP(B272,Datum!D:G,4,FALSE)&lt;&gt;$A$7,VLOOKUP(B272,Datum!$D:$F,3,FALSE),IF(YEAR('VAA PW'!$H$1)=YEAR('VAA PW'!$G$13),'VAA PW'!$G$13-1,VLOOKUP(B272,Datum!$D:$F,3,FALSE)))</f>
        <v>51166</v>
      </c>
      <c r="H272" s="55">
        <f>IF(AND(E272=1,E271=0),Maanden!G272-'VAA PW'!$XEX$12+1,G272-F272+1)</f>
        <v>31</v>
      </c>
      <c r="I272" s="55">
        <f t="shared" si="17"/>
        <v>0</v>
      </c>
      <c r="J272" s="55">
        <f t="shared" si="18"/>
        <v>366</v>
      </c>
      <c r="L272" s="56">
        <f>VLOOKUP(B272,Datum!$D:$F,2,FALSE)</f>
        <v>51136</v>
      </c>
      <c r="M272" s="56">
        <f>VLOOKUP(B272,Datum!$D:$F,3,FALSE)</f>
        <v>51166</v>
      </c>
      <c r="N272" s="55">
        <f t="shared" si="19"/>
        <v>31</v>
      </c>
    </row>
    <row r="273" spans="2:14" x14ac:dyDescent="0.25">
      <c r="B273" s="53">
        <v>272</v>
      </c>
      <c r="C273" s="54">
        <v>0.7</v>
      </c>
      <c r="D273" s="55">
        <f t="shared" si="16"/>
        <v>0</v>
      </c>
      <c r="E273" s="55">
        <f>IF('VAA PW'!$G$13&lt;&gt;"",IF(VLOOKUP(B273,Datum!D:G,2,FALSE)&gt;'VAA PW'!$G$13,0,IF(G273&gt;'VAA PW'!$G$12,1,0)),IF(G273&gt;='VAA PW'!$G$12,1,0))</f>
        <v>1</v>
      </c>
      <c r="F273" s="56">
        <f>IF(AND(E273=1,E272=0),'VAA PW'!$XEX$12,VLOOKUP(B273,Datum!$D:$F,2,FALSE))</f>
        <v>51167</v>
      </c>
      <c r="G273" s="56">
        <f>IF(VLOOKUP(B273,Datum!D:G,4,FALSE)&lt;&gt;$A$7,VLOOKUP(B273,Datum!$D:$F,3,FALSE),IF(YEAR('VAA PW'!$H$1)=YEAR('VAA PW'!$G$13),'VAA PW'!$G$13-1,VLOOKUP(B273,Datum!$D:$F,3,FALSE)))</f>
        <v>51195</v>
      </c>
      <c r="H273" s="55">
        <f>IF(AND(E273=1,E272=0),Maanden!G273-'VAA PW'!$XEX$12+1,G273-F273+1)</f>
        <v>29</v>
      </c>
      <c r="I273" s="55">
        <f t="shared" si="17"/>
        <v>0</v>
      </c>
      <c r="J273" s="55">
        <f t="shared" si="18"/>
        <v>366</v>
      </c>
      <c r="L273" s="56">
        <f>VLOOKUP(B273,Datum!$D:$F,2,FALSE)</f>
        <v>51167</v>
      </c>
      <c r="M273" s="56">
        <f>VLOOKUP(B273,Datum!$D:$F,3,FALSE)</f>
        <v>51195</v>
      </c>
      <c r="N273" s="55">
        <f t="shared" si="19"/>
        <v>29</v>
      </c>
    </row>
    <row r="274" spans="2:14" x14ac:dyDescent="0.25">
      <c r="B274" s="53">
        <v>273</v>
      </c>
      <c r="C274" s="54">
        <v>0.7</v>
      </c>
      <c r="D274" s="55">
        <f t="shared" si="16"/>
        <v>0</v>
      </c>
      <c r="E274" s="55">
        <f>IF('VAA PW'!$G$13&lt;&gt;"",IF(VLOOKUP(B274,Datum!D:G,2,FALSE)&gt;'VAA PW'!$G$13,0,IF(G274&gt;'VAA PW'!$G$12,1,0)),IF(G274&gt;='VAA PW'!$G$12,1,0))</f>
        <v>1</v>
      </c>
      <c r="F274" s="56">
        <f>IF(AND(E274=1,E273=0),'VAA PW'!$XEX$12,VLOOKUP(B274,Datum!$D:$F,2,FALSE))</f>
        <v>51196</v>
      </c>
      <c r="G274" s="56">
        <f>IF(VLOOKUP(B274,Datum!D:G,4,FALSE)&lt;&gt;$A$7,VLOOKUP(B274,Datum!$D:$F,3,FALSE),IF(YEAR('VAA PW'!$H$1)=YEAR('VAA PW'!$G$13),'VAA PW'!$G$13-1,VLOOKUP(B274,Datum!$D:$F,3,FALSE)))</f>
        <v>51226</v>
      </c>
      <c r="H274" s="55">
        <f>IF(AND(E274=1,E273=0),Maanden!G274-'VAA PW'!$XEX$12+1,G274-F274+1)</f>
        <v>31</v>
      </c>
      <c r="I274" s="55">
        <f t="shared" si="17"/>
        <v>0</v>
      </c>
      <c r="J274" s="55">
        <f t="shared" si="18"/>
        <v>366</v>
      </c>
      <c r="L274" s="56">
        <f>VLOOKUP(B274,Datum!$D:$F,2,FALSE)</f>
        <v>51196</v>
      </c>
      <c r="M274" s="56">
        <f>VLOOKUP(B274,Datum!$D:$F,3,FALSE)</f>
        <v>51226</v>
      </c>
      <c r="N274" s="55">
        <f t="shared" si="19"/>
        <v>31</v>
      </c>
    </row>
    <row r="275" spans="2:14" x14ac:dyDescent="0.25">
      <c r="B275" s="53">
        <v>274</v>
      </c>
      <c r="C275" s="54">
        <v>0.7</v>
      </c>
      <c r="D275" s="55">
        <f t="shared" si="16"/>
        <v>0</v>
      </c>
      <c r="E275" s="55">
        <f>IF('VAA PW'!$G$13&lt;&gt;"",IF(VLOOKUP(B275,Datum!D:G,2,FALSE)&gt;'VAA PW'!$G$13,0,IF(G275&gt;'VAA PW'!$G$12,1,0)),IF(G275&gt;='VAA PW'!$G$12,1,0))</f>
        <v>1</v>
      </c>
      <c r="F275" s="56">
        <f>IF(AND(E275=1,E274=0),'VAA PW'!$XEX$12,VLOOKUP(B275,Datum!$D:$F,2,FALSE))</f>
        <v>51227</v>
      </c>
      <c r="G275" s="56">
        <f>IF(VLOOKUP(B275,Datum!D:G,4,FALSE)&lt;&gt;$A$7,VLOOKUP(B275,Datum!$D:$F,3,FALSE),IF(YEAR('VAA PW'!$H$1)=YEAR('VAA PW'!$G$13),'VAA PW'!$G$13-1,VLOOKUP(B275,Datum!$D:$F,3,FALSE)))</f>
        <v>51256</v>
      </c>
      <c r="H275" s="55">
        <f>IF(AND(E275=1,E274=0),Maanden!G275-'VAA PW'!$XEX$12+1,G275-F275+1)</f>
        <v>30</v>
      </c>
      <c r="I275" s="55">
        <f t="shared" si="17"/>
        <v>0</v>
      </c>
      <c r="J275" s="55">
        <f t="shared" si="18"/>
        <v>366</v>
      </c>
      <c r="L275" s="56">
        <f>VLOOKUP(B275,Datum!$D:$F,2,FALSE)</f>
        <v>51227</v>
      </c>
      <c r="M275" s="56">
        <f>VLOOKUP(B275,Datum!$D:$F,3,FALSE)</f>
        <v>51256</v>
      </c>
      <c r="N275" s="55">
        <f t="shared" si="19"/>
        <v>30</v>
      </c>
    </row>
    <row r="276" spans="2:14" x14ac:dyDescent="0.25">
      <c r="B276" s="53">
        <v>275</v>
      </c>
      <c r="C276" s="54">
        <v>0.7</v>
      </c>
      <c r="D276" s="55">
        <f t="shared" si="16"/>
        <v>0</v>
      </c>
      <c r="E276" s="55">
        <f>IF('VAA PW'!$G$13&lt;&gt;"",IF(VLOOKUP(B276,Datum!D:G,2,FALSE)&gt;'VAA PW'!$G$13,0,IF(G276&gt;'VAA PW'!$G$12,1,0)),IF(G276&gt;='VAA PW'!$G$12,1,0))</f>
        <v>1</v>
      </c>
      <c r="F276" s="56">
        <f>IF(AND(E276=1,E275=0),'VAA PW'!$XEX$12,VLOOKUP(B276,Datum!$D:$F,2,FALSE))</f>
        <v>51257</v>
      </c>
      <c r="G276" s="56">
        <f>IF(VLOOKUP(B276,Datum!D:G,4,FALSE)&lt;&gt;$A$7,VLOOKUP(B276,Datum!$D:$F,3,FALSE),IF(YEAR('VAA PW'!$H$1)=YEAR('VAA PW'!$G$13),'VAA PW'!$G$13-1,VLOOKUP(B276,Datum!$D:$F,3,FALSE)))</f>
        <v>51287</v>
      </c>
      <c r="H276" s="55">
        <f>IF(AND(E276=1,E275=0),Maanden!G276-'VAA PW'!$XEX$12+1,G276-F276+1)</f>
        <v>31</v>
      </c>
      <c r="I276" s="55">
        <f t="shared" si="17"/>
        <v>0</v>
      </c>
      <c r="J276" s="55">
        <f t="shared" si="18"/>
        <v>366</v>
      </c>
      <c r="L276" s="56">
        <f>VLOOKUP(B276,Datum!$D:$F,2,FALSE)</f>
        <v>51257</v>
      </c>
      <c r="M276" s="56">
        <f>VLOOKUP(B276,Datum!$D:$F,3,FALSE)</f>
        <v>51287</v>
      </c>
      <c r="N276" s="55">
        <f t="shared" si="19"/>
        <v>31</v>
      </c>
    </row>
    <row r="277" spans="2:14" x14ac:dyDescent="0.25">
      <c r="B277" s="53">
        <v>276</v>
      </c>
      <c r="C277" s="54">
        <v>0.7</v>
      </c>
      <c r="D277" s="55">
        <f t="shared" si="16"/>
        <v>0</v>
      </c>
      <c r="E277" s="55">
        <f>IF('VAA PW'!$G$13&lt;&gt;"",IF(VLOOKUP(B277,Datum!D:G,2,FALSE)&gt;'VAA PW'!$G$13,0,IF(G277&gt;'VAA PW'!$G$12,1,0)),IF(G277&gt;='VAA PW'!$G$12,1,0))</f>
        <v>1</v>
      </c>
      <c r="F277" s="56">
        <f>IF(AND(E277=1,E276=0),'VAA PW'!$XEX$12,VLOOKUP(B277,Datum!$D:$F,2,FALSE))</f>
        <v>51288</v>
      </c>
      <c r="G277" s="56">
        <f>IF(VLOOKUP(B277,Datum!D:G,4,FALSE)&lt;&gt;$A$7,VLOOKUP(B277,Datum!$D:$F,3,FALSE),IF(YEAR('VAA PW'!$H$1)=YEAR('VAA PW'!$G$13),'VAA PW'!$G$13-1,VLOOKUP(B277,Datum!$D:$F,3,FALSE)))</f>
        <v>51317</v>
      </c>
      <c r="H277" s="55">
        <f>IF(AND(E277=1,E276=0),Maanden!G277-'VAA PW'!$XEX$12+1,G277-F277+1)</f>
        <v>30</v>
      </c>
      <c r="I277" s="55">
        <f t="shared" si="17"/>
        <v>0</v>
      </c>
      <c r="J277" s="55">
        <f t="shared" si="18"/>
        <v>366</v>
      </c>
      <c r="L277" s="56">
        <f>VLOOKUP(B277,Datum!$D:$F,2,FALSE)</f>
        <v>51288</v>
      </c>
      <c r="M277" s="56">
        <f>VLOOKUP(B277,Datum!$D:$F,3,FALSE)</f>
        <v>51317</v>
      </c>
      <c r="N277" s="55">
        <f t="shared" si="19"/>
        <v>30</v>
      </c>
    </row>
    <row r="278" spans="2:14" x14ac:dyDescent="0.25">
      <c r="B278" s="53">
        <v>277</v>
      </c>
      <c r="C278" s="54">
        <v>0.7</v>
      </c>
      <c r="D278" s="55">
        <f t="shared" si="16"/>
        <v>0</v>
      </c>
      <c r="E278" s="55">
        <f>IF('VAA PW'!$G$13&lt;&gt;"",IF(VLOOKUP(B278,Datum!D:G,2,FALSE)&gt;'VAA PW'!$G$13,0,IF(G278&gt;'VAA PW'!$G$12,1,0)),IF(G278&gt;='VAA PW'!$G$12,1,0))</f>
        <v>1</v>
      </c>
      <c r="F278" s="56">
        <f>IF(AND(E278=1,E277=0),'VAA PW'!$XEX$12,VLOOKUP(B278,Datum!$D:$F,2,FALSE))</f>
        <v>51318</v>
      </c>
      <c r="G278" s="56">
        <f>IF(VLOOKUP(B278,Datum!D:G,4,FALSE)&lt;&gt;$A$7,VLOOKUP(B278,Datum!$D:$F,3,FALSE),IF(YEAR('VAA PW'!$H$1)=YEAR('VAA PW'!$G$13),'VAA PW'!$G$13-1,VLOOKUP(B278,Datum!$D:$F,3,FALSE)))</f>
        <v>51348</v>
      </c>
      <c r="H278" s="55">
        <f>IF(AND(E278=1,E277=0),Maanden!G278-'VAA PW'!$XEX$12+1,G278-F278+1)</f>
        <v>31</v>
      </c>
      <c r="I278" s="55">
        <f t="shared" si="17"/>
        <v>0</v>
      </c>
      <c r="J278" s="55">
        <f t="shared" si="18"/>
        <v>366</v>
      </c>
      <c r="L278" s="56">
        <f>VLOOKUP(B278,Datum!$D:$F,2,FALSE)</f>
        <v>51318</v>
      </c>
      <c r="M278" s="56">
        <f>VLOOKUP(B278,Datum!$D:$F,3,FALSE)</f>
        <v>51348</v>
      </c>
      <c r="N278" s="55">
        <f t="shared" si="19"/>
        <v>31</v>
      </c>
    </row>
    <row r="279" spans="2:14" x14ac:dyDescent="0.25">
      <c r="B279" s="53">
        <v>278</v>
      </c>
      <c r="C279" s="54">
        <v>0.7</v>
      </c>
      <c r="D279" s="55">
        <f t="shared" si="16"/>
        <v>0</v>
      </c>
      <c r="E279" s="55">
        <f>IF('VAA PW'!$G$13&lt;&gt;"",IF(VLOOKUP(B279,Datum!D:G,2,FALSE)&gt;'VAA PW'!$G$13,0,IF(G279&gt;'VAA PW'!$G$12,1,0)),IF(G279&gt;='VAA PW'!$G$12,1,0))</f>
        <v>1</v>
      </c>
      <c r="F279" s="56">
        <f>IF(AND(E279=1,E278=0),'VAA PW'!$XEX$12,VLOOKUP(B279,Datum!$D:$F,2,FALSE))</f>
        <v>51349</v>
      </c>
      <c r="G279" s="56">
        <f>IF(VLOOKUP(B279,Datum!D:G,4,FALSE)&lt;&gt;$A$7,VLOOKUP(B279,Datum!$D:$F,3,FALSE),IF(YEAR('VAA PW'!$H$1)=YEAR('VAA PW'!$G$13),'VAA PW'!$G$13-1,VLOOKUP(B279,Datum!$D:$F,3,FALSE)))</f>
        <v>51379</v>
      </c>
      <c r="H279" s="55">
        <f>IF(AND(E279=1,E278=0),Maanden!G279-'VAA PW'!$XEX$12+1,G279-F279+1)</f>
        <v>31</v>
      </c>
      <c r="I279" s="55">
        <f t="shared" si="17"/>
        <v>0</v>
      </c>
      <c r="J279" s="55">
        <f t="shared" si="18"/>
        <v>366</v>
      </c>
      <c r="L279" s="56">
        <f>VLOOKUP(B279,Datum!$D:$F,2,FALSE)</f>
        <v>51349</v>
      </c>
      <c r="M279" s="56">
        <f>VLOOKUP(B279,Datum!$D:$F,3,FALSE)</f>
        <v>51379</v>
      </c>
      <c r="N279" s="55">
        <f t="shared" si="19"/>
        <v>31</v>
      </c>
    </row>
    <row r="280" spans="2:14" x14ac:dyDescent="0.25">
      <c r="B280" s="53">
        <v>279</v>
      </c>
      <c r="C280" s="54">
        <v>0.7</v>
      </c>
      <c r="D280" s="55">
        <f t="shared" si="16"/>
        <v>0</v>
      </c>
      <c r="E280" s="55">
        <f>IF('VAA PW'!$G$13&lt;&gt;"",IF(VLOOKUP(B280,Datum!D:G,2,FALSE)&gt;'VAA PW'!$G$13,0,IF(G280&gt;'VAA PW'!$G$12,1,0)),IF(G280&gt;='VAA PW'!$G$12,1,0))</f>
        <v>1</v>
      </c>
      <c r="F280" s="56">
        <f>IF(AND(E280=1,E279=0),'VAA PW'!$XEX$12,VLOOKUP(B280,Datum!$D:$F,2,FALSE))</f>
        <v>51380</v>
      </c>
      <c r="G280" s="56">
        <f>IF(VLOOKUP(B280,Datum!D:G,4,FALSE)&lt;&gt;$A$7,VLOOKUP(B280,Datum!$D:$F,3,FALSE),IF(YEAR('VAA PW'!$H$1)=YEAR('VAA PW'!$G$13),'VAA PW'!$G$13-1,VLOOKUP(B280,Datum!$D:$F,3,FALSE)))</f>
        <v>51409</v>
      </c>
      <c r="H280" s="55">
        <f>IF(AND(E280=1,E279=0),Maanden!G280-'VAA PW'!$XEX$12+1,G280-F280+1)</f>
        <v>30</v>
      </c>
      <c r="I280" s="55">
        <f t="shared" si="17"/>
        <v>0</v>
      </c>
      <c r="J280" s="55">
        <f t="shared" si="18"/>
        <v>366</v>
      </c>
      <c r="L280" s="56">
        <f>VLOOKUP(B280,Datum!$D:$F,2,FALSE)</f>
        <v>51380</v>
      </c>
      <c r="M280" s="56">
        <f>VLOOKUP(B280,Datum!$D:$F,3,FALSE)</f>
        <v>51409</v>
      </c>
      <c r="N280" s="55">
        <f t="shared" si="19"/>
        <v>30</v>
      </c>
    </row>
    <row r="281" spans="2:14" x14ac:dyDescent="0.25">
      <c r="B281" s="53">
        <v>280</v>
      </c>
      <c r="C281" s="54">
        <v>0.7</v>
      </c>
      <c r="D281" s="55">
        <f t="shared" si="16"/>
        <v>0</v>
      </c>
      <c r="E281" s="55">
        <f>IF('VAA PW'!$G$13&lt;&gt;"",IF(VLOOKUP(B281,Datum!D:G,2,FALSE)&gt;'VAA PW'!$G$13,0,IF(G281&gt;'VAA PW'!$G$12,1,0)),IF(G281&gt;='VAA PW'!$G$12,1,0))</f>
        <v>1</v>
      </c>
      <c r="F281" s="56">
        <f>IF(AND(E281=1,E280=0),'VAA PW'!$XEX$12,VLOOKUP(B281,Datum!$D:$F,2,FALSE))</f>
        <v>51410</v>
      </c>
      <c r="G281" s="56">
        <f>IF(VLOOKUP(B281,Datum!D:G,4,FALSE)&lt;&gt;$A$7,VLOOKUP(B281,Datum!$D:$F,3,FALSE),IF(YEAR('VAA PW'!$H$1)=YEAR('VAA PW'!$G$13),'VAA PW'!$G$13-1,VLOOKUP(B281,Datum!$D:$F,3,FALSE)))</f>
        <v>51440</v>
      </c>
      <c r="H281" s="55">
        <f>IF(AND(E281=1,E280=0),Maanden!G281-'VAA PW'!$XEX$12+1,G281-F281+1)</f>
        <v>31</v>
      </c>
      <c r="I281" s="55">
        <f t="shared" si="17"/>
        <v>0</v>
      </c>
      <c r="J281" s="55">
        <f t="shared" si="18"/>
        <v>366</v>
      </c>
      <c r="L281" s="56">
        <f>VLOOKUP(B281,Datum!$D:$F,2,FALSE)</f>
        <v>51410</v>
      </c>
      <c r="M281" s="56">
        <f>VLOOKUP(B281,Datum!$D:$F,3,FALSE)</f>
        <v>51440</v>
      </c>
      <c r="N281" s="55">
        <f t="shared" si="19"/>
        <v>31</v>
      </c>
    </row>
    <row r="282" spans="2:14" x14ac:dyDescent="0.25">
      <c r="B282" s="53">
        <v>281</v>
      </c>
      <c r="C282" s="54">
        <v>0.7</v>
      </c>
      <c r="D282" s="55">
        <f t="shared" si="16"/>
        <v>0</v>
      </c>
      <c r="E282" s="55">
        <f>IF('VAA PW'!$G$13&lt;&gt;"",IF(VLOOKUP(B282,Datum!D:G,2,FALSE)&gt;'VAA PW'!$G$13,0,IF(G282&gt;'VAA PW'!$G$12,1,0)),IF(G282&gt;='VAA PW'!$G$12,1,0))</f>
        <v>1</v>
      </c>
      <c r="F282" s="56">
        <f>IF(AND(E282=1,E281=0),'VAA PW'!$XEX$12,VLOOKUP(B282,Datum!$D:$F,2,FALSE))</f>
        <v>51441</v>
      </c>
      <c r="G282" s="56">
        <f>IF(VLOOKUP(B282,Datum!D:G,4,FALSE)&lt;&gt;$A$7,VLOOKUP(B282,Datum!$D:$F,3,FALSE),IF(YEAR('VAA PW'!$H$1)=YEAR('VAA PW'!$G$13),'VAA PW'!$G$13-1,VLOOKUP(B282,Datum!$D:$F,3,FALSE)))</f>
        <v>51470</v>
      </c>
      <c r="H282" s="55">
        <f>IF(AND(E282=1,E281=0),Maanden!G282-'VAA PW'!$XEX$12+1,G282-F282+1)</f>
        <v>30</v>
      </c>
      <c r="I282" s="55">
        <f t="shared" si="17"/>
        <v>0</v>
      </c>
      <c r="J282" s="55">
        <f t="shared" si="18"/>
        <v>366</v>
      </c>
      <c r="L282" s="56">
        <f>VLOOKUP(B282,Datum!$D:$F,2,FALSE)</f>
        <v>51441</v>
      </c>
      <c r="M282" s="56">
        <f>VLOOKUP(B282,Datum!$D:$F,3,FALSE)</f>
        <v>51470</v>
      </c>
      <c r="N282" s="55">
        <f t="shared" si="19"/>
        <v>30</v>
      </c>
    </row>
    <row r="283" spans="2:14" x14ac:dyDescent="0.25">
      <c r="B283" s="53">
        <v>282</v>
      </c>
      <c r="C283" s="54">
        <v>0.7</v>
      </c>
      <c r="D283" s="55">
        <f t="shared" si="16"/>
        <v>0</v>
      </c>
      <c r="E283" s="55">
        <f>IF('VAA PW'!$G$13&lt;&gt;"",IF(VLOOKUP(B283,Datum!D:G,2,FALSE)&gt;'VAA PW'!$G$13,0,IF(G283&gt;'VAA PW'!$G$12,1,0)),IF(G283&gt;='VAA PW'!$G$12,1,0))</f>
        <v>1</v>
      </c>
      <c r="F283" s="56">
        <f>IF(AND(E283=1,E282=0),'VAA PW'!$XEX$12,VLOOKUP(B283,Datum!$D:$F,2,FALSE))</f>
        <v>51471</v>
      </c>
      <c r="G283" s="56">
        <f>IF(VLOOKUP(B283,Datum!D:G,4,FALSE)&lt;&gt;$A$7,VLOOKUP(B283,Datum!$D:$F,3,FALSE),IF(YEAR('VAA PW'!$H$1)=YEAR('VAA PW'!$G$13),'VAA PW'!$G$13-1,VLOOKUP(B283,Datum!$D:$F,3,FALSE)))</f>
        <v>51501</v>
      </c>
      <c r="H283" s="55">
        <f>IF(AND(E283=1,E282=0),Maanden!G283-'VAA PW'!$XEX$12+1,G283-F283+1)</f>
        <v>31</v>
      </c>
      <c r="I283" s="55">
        <f t="shared" si="17"/>
        <v>0</v>
      </c>
      <c r="J283" s="55">
        <f t="shared" si="18"/>
        <v>366</v>
      </c>
      <c r="L283" s="56">
        <f>VLOOKUP(B283,Datum!$D:$F,2,FALSE)</f>
        <v>51471</v>
      </c>
      <c r="M283" s="56">
        <f>VLOOKUP(B283,Datum!$D:$F,3,FALSE)</f>
        <v>51501</v>
      </c>
      <c r="N283" s="55">
        <f t="shared" si="19"/>
        <v>31</v>
      </c>
    </row>
    <row r="284" spans="2:14" x14ac:dyDescent="0.25">
      <c r="B284" s="53">
        <v>283</v>
      </c>
      <c r="C284" s="54">
        <v>0.7</v>
      </c>
      <c r="D284" s="55">
        <f t="shared" si="16"/>
        <v>0</v>
      </c>
      <c r="E284" s="55">
        <f>IF('VAA PW'!$G$13&lt;&gt;"",IF(VLOOKUP(B284,Datum!D:G,2,FALSE)&gt;'VAA PW'!$G$13,0,IF(G284&gt;'VAA PW'!$G$12,1,0)),IF(G284&gt;='VAA PW'!$G$12,1,0))</f>
        <v>1</v>
      </c>
      <c r="F284" s="56">
        <f>IF(AND(E284=1,E283=0),'VAA PW'!$XEX$12,VLOOKUP(B284,Datum!$D:$F,2,FALSE))</f>
        <v>51502</v>
      </c>
      <c r="G284" s="56">
        <f>IF(VLOOKUP(B284,Datum!D:G,4,FALSE)&lt;&gt;$A$7,VLOOKUP(B284,Datum!$D:$F,3,FALSE),IF(YEAR('VAA PW'!$H$1)=YEAR('VAA PW'!$G$13),'VAA PW'!$G$13-1,VLOOKUP(B284,Datum!$D:$F,3,FALSE)))</f>
        <v>51532</v>
      </c>
      <c r="H284" s="55">
        <f>IF(AND(E284=1,E283=0),Maanden!G284-'VAA PW'!$XEX$12+1,G284-F284+1)</f>
        <v>31</v>
      </c>
      <c r="I284" s="55">
        <f t="shared" si="17"/>
        <v>0</v>
      </c>
      <c r="J284" s="55">
        <f t="shared" si="18"/>
        <v>365</v>
      </c>
      <c r="L284" s="56">
        <f>VLOOKUP(B284,Datum!$D:$F,2,FALSE)</f>
        <v>51502</v>
      </c>
      <c r="M284" s="56">
        <f>VLOOKUP(B284,Datum!$D:$F,3,FALSE)</f>
        <v>51532</v>
      </c>
      <c r="N284" s="55">
        <f t="shared" si="19"/>
        <v>31</v>
      </c>
    </row>
    <row r="285" spans="2:14" x14ac:dyDescent="0.25">
      <c r="B285" s="53">
        <v>284</v>
      </c>
      <c r="C285" s="54">
        <v>0.7</v>
      </c>
      <c r="D285" s="55">
        <f t="shared" si="16"/>
        <v>0</v>
      </c>
      <c r="E285" s="55">
        <f>IF('VAA PW'!$G$13&lt;&gt;"",IF(VLOOKUP(B285,Datum!D:G,2,FALSE)&gt;'VAA PW'!$G$13,0,IF(G285&gt;'VAA PW'!$G$12,1,0)),IF(G285&gt;='VAA PW'!$G$12,1,0))</f>
        <v>1</v>
      </c>
      <c r="F285" s="56">
        <f>IF(AND(E285=1,E284=0),'VAA PW'!$XEX$12,VLOOKUP(B285,Datum!$D:$F,2,FALSE))</f>
        <v>51533</v>
      </c>
      <c r="G285" s="56">
        <f>IF(VLOOKUP(B285,Datum!D:G,4,FALSE)&lt;&gt;$A$7,VLOOKUP(B285,Datum!$D:$F,3,FALSE),IF(YEAR('VAA PW'!$H$1)=YEAR('VAA PW'!$G$13),'VAA PW'!$G$13-1,VLOOKUP(B285,Datum!$D:$F,3,FALSE)))</f>
        <v>51560</v>
      </c>
      <c r="H285" s="55">
        <f>IF(AND(E285=1,E284=0),Maanden!G285-'VAA PW'!$XEX$12+1,G285-F285+1)</f>
        <v>28</v>
      </c>
      <c r="I285" s="55">
        <f t="shared" si="17"/>
        <v>0</v>
      </c>
      <c r="J285" s="55">
        <f t="shared" si="18"/>
        <v>365</v>
      </c>
      <c r="L285" s="56">
        <f>VLOOKUP(B285,Datum!$D:$F,2,FALSE)</f>
        <v>51533</v>
      </c>
      <c r="M285" s="56">
        <f>VLOOKUP(B285,Datum!$D:$F,3,FALSE)</f>
        <v>51560</v>
      </c>
      <c r="N285" s="55">
        <f t="shared" si="19"/>
        <v>28</v>
      </c>
    </row>
    <row r="286" spans="2:14" x14ac:dyDescent="0.25">
      <c r="B286" s="53">
        <v>285</v>
      </c>
      <c r="C286" s="54">
        <v>0.7</v>
      </c>
      <c r="D286" s="55">
        <f t="shared" si="16"/>
        <v>0</v>
      </c>
      <c r="E286" s="55">
        <f>IF('VAA PW'!$G$13&lt;&gt;"",IF(VLOOKUP(B286,Datum!D:G,2,FALSE)&gt;'VAA PW'!$G$13,0,IF(G286&gt;'VAA PW'!$G$12,1,0)),IF(G286&gt;='VAA PW'!$G$12,1,0))</f>
        <v>1</v>
      </c>
      <c r="F286" s="56">
        <f>IF(AND(E286=1,E285=0),'VAA PW'!$XEX$12,VLOOKUP(B286,Datum!$D:$F,2,FALSE))</f>
        <v>51561</v>
      </c>
      <c r="G286" s="56">
        <f>IF(VLOOKUP(B286,Datum!D:G,4,FALSE)&lt;&gt;$A$7,VLOOKUP(B286,Datum!$D:$F,3,FALSE),IF(YEAR('VAA PW'!$H$1)=YEAR('VAA PW'!$G$13),'VAA PW'!$G$13-1,VLOOKUP(B286,Datum!$D:$F,3,FALSE)))</f>
        <v>51591</v>
      </c>
      <c r="H286" s="55">
        <f>IF(AND(E286=1,E285=0),Maanden!G286-'VAA PW'!$XEX$12+1,G286-F286+1)</f>
        <v>31</v>
      </c>
      <c r="I286" s="55">
        <f t="shared" si="17"/>
        <v>0</v>
      </c>
      <c r="J286" s="55">
        <f t="shared" si="18"/>
        <v>365</v>
      </c>
      <c r="L286" s="56">
        <f>VLOOKUP(B286,Datum!$D:$F,2,FALSE)</f>
        <v>51561</v>
      </c>
      <c r="M286" s="56">
        <f>VLOOKUP(B286,Datum!$D:$F,3,FALSE)</f>
        <v>51591</v>
      </c>
      <c r="N286" s="55">
        <f t="shared" si="19"/>
        <v>31</v>
      </c>
    </row>
    <row r="287" spans="2:14" x14ac:dyDescent="0.25">
      <c r="B287" s="53">
        <v>286</v>
      </c>
      <c r="C287" s="54">
        <v>0.7</v>
      </c>
      <c r="D287" s="55">
        <f t="shared" si="16"/>
        <v>0</v>
      </c>
      <c r="E287" s="55">
        <f>IF('VAA PW'!$G$13&lt;&gt;"",IF(VLOOKUP(B287,Datum!D:G,2,FALSE)&gt;'VAA PW'!$G$13,0,IF(G287&gt;'VAA PW'!$G$12,1,0)),IF(G287&gt;='VAA PW'!$G$12,1,0))</f>
        <v>1</v>
      </c>
      <c r="F287" s="56">
        <f>IF(AND(E287=1,E286=0),'VAA PW'!$XEX$12,VLOOKUP(B287,Datum!$D:$F,2,FALSE))</f>
        <v>51592</v>
      </c>
      <c r="G287" s="56">
        <f>IF(VLOOKUP(B287,Datum!D:G,4,FALSE)&lt;&gt;$A$7,VLOOKUP(B287,Datum!$D:$F,3,FALSE),IF(YEAR('VAA PW'!$H$1)=YEAR('VAA PW'!$G$13),'VAA PW'!$G$13-1,VLOOKUP(B287,Datum!$D:$F,3,FALSE)))</f>
        <v>51621</v>
      </c>
      <c r="H287" s="55">
        <f>IF(AND(E287=1,E286=0),Maanden!G287-'VAA PW'!$XEX$12+1,G287-F287+1)</f>
        <v>30</v>
      </c>
      <c r="I287" s="55">
        <f t="shared" si="17"/>
        <v>0</v>
      </c>
      <c r="J287" s="55">
        <f t="shared" si="18"/>
        <v>365</v>
      </c>
      <c r="L287" s="56">
        <f>VLOOKUP(B287,Datum!$D:$F,2,FALSE)</f>
        <v>51592</v>
      </c>
      <c r="M287" s="56">
        <f>VLOOKUP(B287,Datum!$D:$F,3,FALSE)</f>
        <v>51621</v>
      </c>
      <c r="N287" s="55">
        <f t="shared" si="19"/>
        <v>30</v>
      </c>
    </row>
    <row r="288" spans="2:14" x14ac:dyDescent="0.25">
      <c r="B288" s="53">
        <v>287</v>
      </c>
      <c r="C288" s="54">
        <v>0.7</v>
      </c>
      <c r="D288" s="55">
        <f t="shared" si="16"/>
        <v>0</v>
      </c>
      <c r="E288" s="55">
        <f>IF('VAA PW'!$G$13&lt;&gt;"",IF(VLOOKUP(B288,Datum!D:G,2,FALSE)&gt;'VAA PW'!$G$13,0,IF(G288&gt;'VAA PW'!$G$12,1,0)),IF(G288&gt;='VAA PW'!$G$12,1,0))</f>
        <v>1</v>
      </c>
      <c r="F288" s="56">
        <f>IF(AND(E288=1,E287=0),'VAA PW'!$XEX$12,VLOOKUP(B288,Datum!$D:$F,2,FALSE))</f>
        <v>51622</v>
      </c>
      <c r="G288" s="56">
        <f>IF(VLOOKUP(B288,Datum!D:G,4,FALSE)&lt;&gt;$A$7,VLOOKUP(B288,Datum!$D:$F,3,FALSE),IF(YEAR('VAA PW'!$H$1)=YEAR('VAA PW'!$G$13),'VAA PW'!$G$13-1,VLOOKUP(B288,Datum!$D:$F,3,FALSE)))</f>
        <v>51652</v>
      </c>
      <c r="H288" s="55">
        <f>IF(AND(E288=1,E287=0),Maanden!G288-'VAA PW'!$XEX$12+1,G288-F288+1)</f>
        <v>31</v>
      </c>
      <c r="I288" s="55">
        <f t="shared" si="17"/>
        <v>0</v>
      </c>
      <c r="J288" s="55">
        <f t="shared" si="18"/>
        <v>365</v>
      </c>
      <c r="L288" s="56">
        <f>VLOOKUP(B288,Datum!$D:$F,2,FALSE)</f>
        <v>51622</v>
      </c>
      <c r="M288" s="56">
        <f>VLOOKUP(B288,Datum!$D:$F,3,FALSE)</f>
        <v>51652</v>
      </c>
      <c r="N288" s="55">
        <f t="shared" si="19"/>
        <v>31</v>
      </c>
    </row>
    <row r="289" spans="2:14" x14ac:dyDescent="0.25">
      <c r="B289" s="53">
        <v>288</v>
      </c>
      <c r="C289" s="54">
        <v>0.7</v>
      </c>
      <c r="D289" s="55">
        <f t="shared" si="16"/>
        <v>0</v>
      </c>
      <c r="E289" s="55">
        <f>IF('VAA PW'!$G$13&lt;&gt;"",IF(VLOOKUP(B289,Datum!D:G,2,FALSE)&gt;'VAA PW'!$G$13,0,IF(G289&gt;'VAA PW'!$G$12,1,0)),IF(G289&gt;='VAA PW'!$G$12,1,0))</f>
        <v>1</v>
      </c>
      <c r="F289" s="56">
        <f>IF(AND(E289=1,E288=0),'VAA PW'!$XEX$12,VLOOKUP(B289,Datum!$D:$F,2,FALSE))</f>
        <v>51653</v>
      </c>
      <c r="G289" s="56">
        <f>IF(VLOOKUP(B289,Datum!D:G,4,FALSE)&lt;&gt;$A$7,VLOOKUP(B289,Datum!$D:$F,3,FALSE),IF(YEAR('VAA PW'!$H$1)=YEAR('VAA PW'!$G$13),'VAA PW'!$G$13-1,VLOOKUP(B289,Datum!$D:$F,3,FALSE)))</f>
        <v>51682</v>
      </c>
      <c r="H289" s="55">
        <f>IF(AND(E289=1,E288=0),Maanden!G289-'VAA PW'!$XEX$12+1,G289-F289+1)</f>
        <v>30</v>
      </c>
      <c r="I289" s="55">
        <f t="shared" si="17"/>
        <v>0</v>
      </c>
      <c r="J289" s="55">
        <f t="shared" si="18"/>
        <v>365</v>
      </c>
      <c r="L289" s="56">
        <f>VLOOKUP(B289,Datum!$D:$F,2,FALSE)</f>
        <v>51653</v>
      </c>
      <c r="M289" s="56">
        <f>VLOOKUP(B289,Datum!$D:$F,3,FALSE)</f>
        <v>51682</v>
      </c>
      <c r="N289" s="55">
        <f t="shared" si="19"/>
        <v>30</v>
      </c>
    </row>
    <row r="290" spans="2:14" x14ac:dyDescent="0.25">
      <c r="B290" s="53">
        <v>289</v>
      </c>
      <c r="C290" s="54">
        <v>0.7</v>
      </c>
      <c r="D290" s="55">
        <f t="shared" si="16"/>
        <v>0</v>
      </c>
      <c r="E290" s="55">
        <f>IF('VAA PW'!$G$13&lt;&gt;"",IF(VLOOKUP(B290,Datum!D:G,2,FALSE)&gt;'VAA PW'!$G$13,0,IF(G290&gt;'VAA PW'!$G$12,1,0)),IF(G290&gt;='VAA PW'!$G$12,1,0))</f>
        <v>1</v>
      </c>
      <c r="F290" s="56">
        <f>IF(AND(E290=1,E289=0),'VAA PW'!$XEX$12,VLOOKUP(B290,Datum!$D:$F,2,FALSE))</f>
        <v>51683</v>
      </c>
      <c r="G290" s="56">
        <f>IF(VLOOKUP(B290,Datum!D:G,4,FALSE)&lt;&gt;$A$7,VLOOKUP(B290,Datum!$D:$F,3,FALSE),IF(YEAR('VAA PW'!$H$1)=YEAR('VAA PW'!$G$13),'VAA PW'!$G$13-1,VLOOKUP(B290,Datum!$D:$F,3,FALSE)))</f>
        <v>51713</v>
      </c>
      <c r="H290" s="55">
        <f>IF(AND(E290=1,E289=0),Maanden!G290-'VAA PW'!$XEX$12+1,G290-F290+1)</f>
        <v>31</v>
      </c>
      <c r="I290" s="55">
        <f t="shared" si="17"/>
        <v>0</v>
      </c>
      <c r="J290" s="55">
        <f t="shared" si="18"/>
        <v>365</v>
      </c>
      <c r="L290" s="56">
        <f>VLOOKUP(B290,Datum!$D:$F,2,FALSE)</f>
        <v>51683</v>
      </c>
      <c r="M290" s="56">
        <f>VLOOKUP(B290,Datum!$D:$F,3,FALSE)</f>
        <v>51713</v>
      </c>
      <c r="N290" s="55">
        <f t="shared" si="19"/>
        <v>31</v>
      </c>
    </row>
    <row r="291" spans="2:14" x14ac:dyDescent="0.25">
      <c r="B291" s="53">
        <v>290</v>
      </c>
      <c r="C291" s="54">
        <v>0.7</v>
      </c>
      <c r="D291" s="55">
        <f t="shared" si="16"/>
        <v>0</v>
      </c>
      <c r="E291" s="55">
        <f>IF('VAA PW'!$G$13&lt;&gt;"",IF(VLOOKUP(B291,Datum!D:G,2,FALSE)&gt;'VAA PW'!$G$13,0,IF(G291&gt;'VAA PW'!$G$12,1,0)),IF(G291&gt;='VAA PW'!$G$12,1,0))</f>
        <v>1</v>
      </c>
      <c r="F291" s="56">
        <f>IF(AND(E291=1,E290=0),'VAA PW'!$XEX$12,VLOOKUP(B291,Datum!$D:$F,2,FALSE))</f>
        <v>51714</v>
      </c>
      <c r="G291" s="56">
        <f>IF(VLOOKUP(B291,Datum!D:G,4,FALSE)&lt;&gt;$A$7,VLOOKUP(B291,Datum!$D:$F,3,FALSE),IF(YEAR('VAA PW'!$H$1)=YEAR('VAA PW'!$G$13),'VAA PW'!$G$13-1,VLOOKUP(B291,Datum!$D:$F,3,FALSE)))</f>
        <v>51744</v>
      </c>
      <c r="H291" s="55">
        <f>IF(AND(E291=1,E290=0),Maanden!G291-'VAA PW'!$XEX$12+1,G291-F291+1)</f>
        <v>31</v>
      </c>
      <c r="I291" s="55">
        <f t="shared" si="17"/>
        <v>0</v>
      </c>
      <c r="J291" s="55">
        <f t="shared" si="18"/>
        <v>365</v>
      </c>
      <c r="L291" s="56">
        <f>VLOOKUP(B291,Datum!$D:$F,2,FALSE)</f>
        <v>51714</v>
      </c>
      <c r="M291" s="56">
        <f>VLOOKUP(B291,Datum!$D:$F,3,FALSE)</f>
        <v>51744</v>
      </c>
      <c r="N291" s="55">
        <f t="shared" si="19"/>
        <v>31</v>
      </c>
    </row>
    <row r="292" spans="2:14" x14ac:dyDescent="0.25">
      <c r="B292" s="53">
        <v>291</v>
      </c>
      <c r="C292" s="54">
        <v>0.7</v>
      </c>
      <c r="D292" s="55">
        <f t="shared" si="16"/>
        <v>0</v>
      </c>
      <c r="E292" s="55">
        <f>IF('VAA PW'!$G$13&lt;&gt;"",IF(VLOOKUP(B292,Datum!D:G,2,FALSE)&gt;'VAA PW'!$G$13,0,IF(G292&gt;'VAA PW'!$G$12,1,0)),IF(G292&gt;='VAA PW'!$G$12,1,0))</f>
        <v>1</v>
      </c>
      <c r="F292" s="56">
        <f>IF(AND(E292=1,E291=0),'VAA PW'!$XEX$12,VLOOKUP(B292,Datum!$D:$F,2,FALSE))</f>
        <v>51745</v>
      </c>
      <c r="G292" s="56">
        <f>IF(VLOOKUP(B292,Datum!D:G,4,FALSE)&lt;&gt;$A$7,VLOOKUP(B292,Datum!$D:$F,3,FALSE),IF(YEAR('VAA PW'!$H$1)=YEAR('VAA PW'!$G$13),'VAA PW'!$G$13-1,VLOOKUP(B292,Datum!$D:$F,3,FALSE)))</f>
        <v>51774</v>
      </c>
      <c r="H292" s="55">
        <f>IF(AND(E292=1,E291=0),Maanden!G292-'VAA PW'!$XEX$12+1,G292-F292+1)</f>
        <v>30</v>
      </c>
      <c r="I292" s="55">
        <f t="shared" si="17"/>
        <v>0</v>
      </c>
      <c r="J292" s="55">
        <f t="shared" si="18"/>
        <v>365</v>
      </c>
      <c r="L292" s="56">
        <f>VLOOKUP(B292,Datum!$D:$F,2,FALSE)</f>
        <v>51745</v>
      </c>
      <c r="M292" s="56">
        <f>VLOOKUP(B292,Datum!$D:$F,3,FALSE)</f>
        <v>51774</v>
      </c>
      <c r="N292" s="55">
        <f t="shared" si="19"/>
        <v>30</v>
      </c>
    </row>
    <row r="293" spans="2:14" x14ac:dyDescent="0.25">
      <c r="B293" s="53">
        <v>292</v>
      </c>
      <c r="C293" s="54">
        <v>0.7</v>
      </c>
      <c r="D293" s="55">
        <f t="shared" si="16"/>
        <v>0</v>
      </c>
      <c r="E293" s="55">
        <f>IF('VAA PW'!$G$13&lt;&gt;"",IF(VLOOKUP(B293,Datum!D:G,2,FALSE)&gt;'VAA PW'!$G$13,0,IF(G293&gt;'VAA PW'!$G$12,1,0)),IF(G293&gt;='VAA PW'!$G$12,1,0))</f>
        <v>1</v>
      </c>
      <c r="F293" s="56">
        <f>IF(AND(E293=1,E292=0),'VAA PW'!$XEX$12,VLOOKUP(B293,Datum!$D:$F,2,FALSE))</f>
        <v>51775</v>
      </c>
      <c r="G293" s="56">
        <f>IF(VLOOKUP(B293,Datum!D:G,4,FALSE)&lt;&gt;$A$7,VLOOKUP(B293,Datum!$D:$F,3,FALSE),IF(YEAR('VAA PW'!$H$1)=YEAR('VAA PW'!$G$13),'VAA PW'!$G$13-1,VLOOKUP(B293,Datum!$D:$F,3,FALSE)))</f>
        <v>51805</v>
      </c>
      <c r="H293" s="55">
        <f>IF(AND(E293=1,E292=0),Maanden!G293-'VAA PW'!$XEX$12+1,G293-F293+1)</f>
        <v>31</v>
      </c>
      <c r="I293" s="55">
        <f t="shared" si="17"/>
        <v>0</v>
      </c>
      <c r="J293" s="55">
        <f t="shared" si="18"/>
        <v>365</v>
      </c>
      <c r="L293" s="56">
        <f>VLOOKUP(B293,Datum!$D:$F,2,FALSE)</f>
        <v>51775</v>
      </c>
      <c r="M293" s="56">
        <f>VLOOKUP(B293,Datum!$D:$F,3,FALSE)</f>
        <v>51805</v>
      </c>
      <c r="N293" s="55">
        <f t="shared" si="19"/>
        <v>31</v>
      </c>
    </row>
    <row r="294" spans="2:14" x14ac:dyDescent="0.25">
      <c r="B294" s="53">
        <v>293</v>
      </c>
      <c r="C294" s="54">
        <v>0.7</v>
      </c>
      <c r="D294" s="55">
        <f t="shared" si="16"/>
        <v>0</v>
      </c>
      <c r="E294" s="55">
        <f>IF('VAA PW'!$G$13&lt;&gt;"",IF(VLOOKUP(B294,Datum!D:G,2,FALSE)&gt;'VAA PW'!$G$13,0,IF(G294&gt;'VAA PW'!$G$12,1,0)),IF(G294&gt;='VAA PW'!$G$12,1,0))</f>
        <v>1</v>
      </c>
      <c r="F294" s="56">
        <f>IF(AND(E294=1,E293=0),'VAA PW'!$XEX$12,VLOOKUP(B294,Datum!$D:$F,2,FALSE))</f>
        <v>51806</v>
      </c>
      <c r="G294" s="56">
        <f>IF(VLOOKUP(B294,Datum!D:G,4,FALSE)&lt;&gt;$A$7,VLOOKUP(B294,Datum!$D:$F,3,FALSE),IF(YEAR('VAA PW'!$H$1)=YEAR('VAA PW'!$G$13),'VAA PW'!$G$13-1,VLOOKUP(B294,Datum!$D:$F,3,FALSE)))</f>
        <v>51835</v>
      </c>
      <c r="H294" s="55">
        <f>IF(AND(E294=1,E293=0),Maanden!G294-'VAA PW'!$XEX$12+1,G294-F294+1)</f>
        <v>30</v>
      </c>
      <c r="I294" s="55">
        <f t="shared" si="17"/>
        <v>0</v>
      </c>
      <c r="J294" s="55">
        <f t="shared" si="18"/>
        <v>365</v>
      </c>
      <c r="L294" s="56">
        <f>VLOOKUP(B294,Datum!$D:$F,2,FALSE)</f>
        <v>51806</v>
      </c>
      <c r="M294" s="56">
        <f>VLOOKUP(B294,Datum!$D:$F,3,FALSE)</f>
        <v>51835</v>
      </c>
      <c r="N294" s="55">
        <f t="shared" si="19"/>
        <v>30</v>
      </c>
    </row>
    <row r="295" spans="2:14" x14ac:dyDescent="0.25">
      <c r="B295" s="53">
        <v>294</v>
      </c>
      <c r="C295" s="54">
        <v>0.7</v>
      </c>
      <c r="D295" s="55">
        <f t="shared" si="16"/>
        <v>0</v>
      </c>
      <c r="E295" s="55">
        <f>IF('VAA PW'!$G$13&lt;&gt;"",IF(VLOOKUP(B295,Datum!D:G,2,FALSE)&gt;'VAA PW'!$G$13,0,IF(G295&gt;'VAA PW'!$G$12,1,0)),IF(G295&gt;='VAA PW'!$G$12,1,0))</f>
        <v>1</v>
      </c>
      <c r="F295" s="56">
        <f>IF(AND(E295=1,E294=0),'VAA PW'!$XEX$12,VLOOKUP(B295,Datum!$D:$F,2,FALSE))</f>
        <v>51836</v>
      </c>
      <c r="G295" s="56">
        <f>IF(VLOOKUP(B295,Datum!D:G,4,FALSE)&lt;&gt;$A$7,VLOOKUP(B295,Datum!$D:$F,3,FALSE),IF(YEAR('VAA PW'!$H$1)=YEAR('VAA PW'!$G$13),'VAA PW'!$G$13-1,VLOOKUP(B295,Datum!$D:$F,3,FALSE)))</f>
        <v>51866</v>
      </c>
      <c r="H295" s="55">
        <f>IF(AND(E295=1,E294=0),Maanden!G295-'VAA PW'!$XEX$12+1,G295-F295+1)</f>
        <v>31</v>
      </c>
      <c r="I295" s="55">
        <f t="shared" si="17"/>
        <v>0</v>
      </c>
      <c r="J295" s="55">
        <f t="shared" si="18"/>
        <v>365</v>
      </c>
      <c r="L295" s="56">
        <f>VLOOKUP(B295,Datum!$D:$F,2,FALSE)</f>
        <v>51836</v>
      </c>
      <c r="M295" s="56">
        <f>VLOOKUP(B295,Datum!$D:$F,3,FALSE)</f>
        <v>51866</v>
      </c>
      <c r="N295" s="55">
        <f t="shared" si="19"/>
        <v>31</v>
      </c>
    </row>
    <row r="296" spans="2:14" x14ac:dyDescent="0.25">
      <c r="B296" s="53">
        <v>295</v>
      </c>
      <c r="C296" s="54">
        <v>0.7</v>
      </c>
      <c r="D296" s="55">
        <f t="shared" si="16"/>
        <v>0</v>
      </c>
      <c r="E296" s="55">
        <f>IF('VAA PW'!$G$13&lt;&gt;"",IF(VLOOKUP(B296,Datum!D:G,2,FALSE)&gt;'VAA PW'!$G$13,0,IF(G296&gt;'VAA PW'!$G$12,1,0)),IF(G296&gt;='VAA PW'!$G$12,1,0))</f>
        <v>1</v>
      </c>
      <c r="F296" s="56">
        <f>IF(AND(E296=1,E295=0),'VAA PW'!$XEX$12,VLOOKUP(B296,Datum!$D:$F,2,FALSE))</f>
        <v>51867</v>
      </c>
      <c r="G296" s="56">
        <f>IF(VLOOKUP(B296,Datum!D:G,4,FALSE)&lt;&gt;$A$7,VLOOKUP(B296,Datum!$D:$F,3,FALSE),IF(YEAR('VAA PW'!$H$1)=YEAR('VAA PW'!$G$13),'VAA PW'!$G$13-1,VLOOKUP(B296,Datum!$D:$F,3,FALSE)))</f>
        <v>51897</v>
      </c>
      <c r="H296" s="55">
        <f>IF(AND(E296=1,E295=0),Maanden!G296-'VAA PW'!$XEX$12+1,G296-F296+1)</f>
        <v>31</v>
      </c>
      <c r="I296" s="55">
        <f t="shared" si="17"/>
        <v>0</v>
      </c>
      <c r="J296" s="55">
        <f t="shared" si="18"/>
        <v>365</v>
      </c>
      <c r="L296" s="56">
        <f>VLOOKUP(B296,Datum!$D:$F,2,FALSE)</f>
        <v>51867</v>
      </c>
      <c r="M296" s="56">
        <f>VLOOKUP(B296,Datum!$D:$F,3,FALSE)</f>
        <v>51897</v>
      </c>
      <c r="N296" s="55">
        <f t="shared" si="19"/>
        <v>31</v>
      </c>
    </row>
    <row r="297" spans="2:14" x14ac:dyDescent="0.25">
      <c r="B297" s="53">
        <v>296</v>
      </c>
      <c r="C297" s="54">
        <v>0.7</v>
      </c>
      <c r="D297" s="55">
        <f t="shared" si="16"/>
        <v>0</v>
      </c>
      <c r="E297" s="55">
        <f>IF('VAA PW'!$G$13&lt;&gt;"",IF(VLOOKUP(B297,Datum!D:G,2,FALSE)&gt;'VAA PW'!$G$13,0,IF(G297&gt;'VAA PW'!$G$12,1,0)),IF(G297&gt;='VAA PW'!$G$12,1,0))</f>
        <v>1</v>
      </c>
      <c r="F297" s="56">
        <f>IF(AND(E297=1,E296=0),'VAA PW'!$XEX$12,VLOOKUP(B297,Datum!$D:$F,2,FALSE))</f>
        <v>51898</v>
      </c>
      <c r="G297" s="56">
        <f>IF(VLOOKUP(B297,Datum!D:G,4,FALSE)&lt;&gt;$A$7,VLOOKUP(B297,Datum!$D:$F,3,FALSE),IF(YEAR('VAA PW'!$H$1)=YEAR('VAA PW'!$G$13),'VAA PW'!$G$13-1,VLOOKUP(B297,Datum!$D:$F,3,FALSE)))</f>
        <v>51925</v>
      </c>
      <c r="H297" s="55">
        <f>IF(AND(E297=1,E296=0),Maanden!G297-'VAA PW'!$XEX$12+1,G297-F297+1)</f>
        <v>28</v>
      </c>
      <c r="I297" s="55">
        <f t="shared" si="17"/>
        <v>0</v>
      </c>
      <c r="J297" s="55">
        <f t="shared" si="18"/>
        <v>365</v>
      </c>
      <c r="L297" s="56">
        <f>VLOOKUP(B297,Datum!$D:$F,2,FALSE)</f>
        <v>51898</v>
      </c>
      <c r="M297" s="56">
        <f>VLOOKUP(B297,Datum!$D:$F,3,FALSE)</f>
        <v>51925</v>
      </c>
      <c r="N297" s="55">
        <f t="shared" si="19"/>
        <v>28</v>
      </c>
    </row>
    <row r="298" spans="2:14" x14ac:dyDescent="0.25">
      <c r="B298" s="53">
        <v>297</v>
      </c>
      <c r="C298" s="54">
        <v>0.7</v>
      </c>
      <c r="D298" s="55">
        <f t="shared" si="16"/>
        <v>0</v>
      </c>
      <c r="E298" s="55">
        <f>IF('VAA PW'!$G$13&lt;&gt;"",IF(VLOOKUP(B298,Datum!D:G,2,FALSE)&gt;'VAA PW'!$G$13,0,IF(G298&gt;'VAA PW'!$G$12,1,0)),IF(G298&gt;='VAA PW'!$G$12,1,0))</f>
        <v>1</v>
      </c>
      <c r="F298" s="56">
        <f>IF(AND(E298=1,E297=0),'VAA PW'!$XEX$12,VLOOKUP(B298,Datum!$D:$F,2,FALSE))</f>
        <v>51926</v>
      </c>
      <c r="G298" s="56">
        <f>IF(VLOOKUP(B298,Datum!D:G,4,FALSE)&lt;&gt;$A$7,VLOOKUP(B298,Datum!$D:$F,3,FALSE),IF(YEAR('VAA PW'!$H$1)=YEAR('VAA PW'!$G$13),'VAA PW'!$G$13-1,VLOOKUP(B298,Datum!$D:$F,3,FALSE)))</f>
        <v>51956</v>
      </c>
      <c r="H298" s="55">
        <f>IF(AND(E298=1,E297=0),Maanden!G298-'VAA PW'!$XEX$12+1,G298-F298+1)</f>
        <v>31</v>
      </c>
      <c r="I298" s="55">
        <f t="shared" si="17"/>
        <v>0</v>
      </c>
      <c r="J298" s="55">
        <f t="shared" si="18"/>
        <v>365</v>
      </c>
      <c r="L298" s="56">
        <f>VLOOKUP(B298,Datum!$D:$F,2,FALSE)</f>
        <v>51926</v>
      </c>
      <c r="M298" s="56">
        <f>VLOOKUP(B298,Datum!$D:$F,3,FALSE)</f>
        <v>51956</v>
      </c>
      <c r="N298" s="55">
        <f t="shared" si="19"/>
        <v>31</v>
      </c>
    </row>
    <row r="299" spans="2:14" x14ac:dyDescent="0.25">
      <c r="B299" s="53">
        <v>298</v>
      </c>
      <c r="C299" s="54">
        <v>0.7</v>
      </c>
      <c r="D299" s="55">
        <f t="shared" si="16"/>
        <v>0</v>
      </c>
      <c r="E299" s="55">
        <f>IF('VAA PW'!$G$13&lt;&gt;"",IF(VLOOKUP(B299,Datum!D:G,2,FALSE)&gt;'VAA PW'!$G$13,0,IF(G299&gt;'VAA PW'!$G$12,1,0)),IF(G299&gt;='VAA PW'!$G$12,1,0))</f>
        <v>1</v>
      </c>
      <c r="F299" s="56">
        <f>IF(AND(E299=1,E298=0),'VAA PW'!$XEX$12,VLOOKUP(B299,Datum!$D:$F,2,FALSE))</f>
        <v>51957</v>
      </c>
      <c r="G299" s="56">
        <f>IF(VLOOKUP(B299,Datum!D:G,4,FALSE)&lt;&gt;$A$7,VLOOKUP(B299,Datum!$D:$F,3,FALSE),IF(YEAR('VAA PW'!$H$1)=YEAR('VAA PW'!$G$13),'VAA PW'!$G$13-1,VLOOKUP(B299,Datum!$D:$F,3,FALSE)))</f>
        <v>51986</v>
      </c>
      <c r="H299" s="55">
        <f>IF(AND(E299=1,E298=0),Maanden!G299-'VAA PW'!$XEX$12+1,G299-F299+1)</f>
        <v>30</v>
      </c>
      <c r="I299" s="55">
        <f t="shared" si="17"/>
        <v>0</v>
      </c>
      <c r="J299" s="55">
        <f t="shared" si="18"/>
        <v>365</v>
      </c>
      <c r="L299" s="56">
        <f>VLOOKUP(B299,Datum!$D:$F,2,FALSE)</f>
        <v>51957</v>
      </c>
      <c r="M299" s="56">
        <f>VLOOKUP(B299,Datum!$D:$F,3,FALSE)</f>
        <v>51986</v>
      </c>
      <c r="N299" s="55">
        <f t="shared" si="19"/>
        <v>30</v>
      </c>
    </row>
    <row r="300" spans="2:14" x14ac:dyDescent="0.25">
      <c r="B300" s="53">
        <v>299</v>
      </c>
      <c r="C300" s="54">
        <v>0.7</v>
      </c>
      <c r="D300" s="55">
        <f t="shared" si="16"/>
        <v>0</v>
      </c>
      <c r="E300" s="55">
        <f>IF('VAA PW'!$G$13&lt;&gt;"",IF(VLOOKUP(B300,Datum!D:G,2,FALSE)&gt;'VAA PW'!$G$13,0,IF(G300&gt;'VAA PW'!$G$12,1,0)),IF(G300&gt;='VAA PW'!$G$12,1,0))</f>
        <v>1</v>
      </c>
      <c r="F300" s="56">
        <f>IF(AND(E300=1,E299=0),'VAA PW'!$XEX$12,VLOOKUP(B300,Datum!$D:$F,2,FALSE))</f>
        <v>51987</v>
      </c>
      <c r="G300" s="56">
        <f>IF(VLOOKUP(B300,Datum!D:G,4,FALSE)&lt;&gt;$A$7,VLOOKUP(B300,Datum!$D:$F,3,FALSE),IF(YEAR('VAA PW'!$H$1)=YEAR('VAA PW'!$G$13),'VAA PW'!$G$13-1,VLOOKUP(B300,Datum!$D:$F,3,FALSE)))</f>
        <v>52017</v>
      </c>
      <c r="H300" s="55">
        <f>IF(AND(E300=1,E299=0),Maanden!G300-'VAA PW'!$XEX$12+1,G300-F300+1)</f>
        <v>31</v>
      </c>
      <c r="I300" s="55">
        <f t="shared" si="17"/>
        <v>0</v>
      </c>
      <c r="J300" s="55">
        <f t="shared" si="18"/>
        <v>365</v>
      </c>
      <c r="L300" s="56">
        <f>VLOOKUP(B300,Datum!$D:$F,2,FALSE)</f>
        <v>51987</v>
      </c>
      <c r="M300" s="56">
        <f>VLOOKUP(B300,Datum!$D:$F,3,FALSE)</f>
        <v>52017</v>
      </c>
      <c r="N300" s="55">
        <f t="shared" si="19"/>
        <v>31</v>
      </c>
    </row>
    <row r="301" spans="2:14" x14ac:dyDescent="0.25">
      <c r="B301" s="53">
        <v>300</v>
      </c>
      <c r="C301" s="54">
        <v>0.7</v>
      </c>
      <c r="D301" s="55">
        <f t="shared" si="16"/>
        <v>0</v>
      </c>
      <c r="E301" s="55">
        <f>IF('VAA PW'!$G$13&lt;&gt;"",IF(VLOOKUP(B301,Datum!D:G,2,FALSE)&gt;'VAA PW'!$G$13,0,IF(G301&gt;'VAA PW'!$G$12,1,0)),IF(G301&gt;='VAA PW'!$G$12,1,0))</f>
        <v>1</v>
      </c>
      <c r="F301" s="56">
        <f>IF(AND(E301=1,E300=0),'VAA PW'!$XEX$12,VLOOKUP(B301,Datum!$D:$F,2,FALSE))</f>
        <v>52018</v>
      </c>
      <c r="G301" s="56">
        <f>IF(VLOOKUP(B301,Datum!D:G,4,FALSE)&lt;&gt;$A$7,VLOOKUP(B301,Datum!$D:$F,3,FALSE),IF(YEAR('VAA PW'!$H$1)=YEAR('VAA PW'!$G$13),'VAA PW'!$G$13-1,VLOOKUP(B301,Datum!$D:$F,3,FALSE)))</f>
        <v>52047</v>
      </c>
      <c r="H301" s="55">
        <f>IF(AND(E301=1,E300=0),Maanden!G301-'VAA PW'!$XEX$12+1,G301-F301+1)</f>
        <v>30</v>
      </c>
      <c r="I301" s="55">
        <f t="shared" si="17"/>
        <v>0</v>
      </c>
      <c r="J301" s="55">
        <f t="shared" si="18"/>
        <v>365</v>
      </c>
      <c r="L301" s="56">
        <f>VLOOKUP(B301,Datum!$D:$F,2,FALSE)</f>
        <v>52018</v>
      </c>
      <c r="M301" s="56">
        <f>VLOOKUP(B301,Datum!$D:$F,3,FALSE)</f>
        <v>52047</v>
      </c>
      <c r="N301" s="55">
        <f t="shared" si="19"/>
        <v>30</v>
      </c>
    </row>
    <row r="302" spans="2:14" x14ac:dyDescent="0.25">
      <c r="B302" s="53">
        <v>301</v>
      </c>
      <c r="C302" s="54">
        <v>0.7</v>
      </c>
      <c r="D302" s="55">
        <f t="shared" si="16"/>
        <v>0</v>
      </c>
      <c r="E302" s="55">
        <f>IF('VAA PW'!$G$13&lt;&gt;"",IF(VLOOKUP(B302,Datum!D:G,2,FALSE)&gt;'VAA PW'!$G$13,0,IF(G302&gt;'VAA PW'!$G$12,1,0)),IF(G302&gt;='VAA PW'!$G$12,1,0))</f>
        <v>1</v>
      </c>
      <c r="F302" s="56">
        <f>IF(AND(E302=1,E301=0),'VAA PW'!$XEX$12,VLOOKUP(B302,Datum!$D:$F,2,FALSE))</f>
        <v>52048</v>
      </c>
      <c r="G302" s="56">
        <f>IF(VLOOKUP(B302,Datum!D:G,4,FALSE)&lt;&gt;$A$7,VLOOKUP(B302,Datum!$D:$F,3,FALSE),IF(YEAR('VAA PW'!$H$1)=YEAR('VAA PW'!$G$13),'VAA PW'!$G$13-1,VLOOKUP(B302,Datum!$D:$F,3,FALSE)))</f>
        <v>52078</v>
      </c>
      <c r="H302" s="55">
        <f>IF(AND(E302=1,E301=0),Maanden!G302-'VAA PW'!$XEX$12+1,G302-F302+1)</f>
        <v>31</v>
      </c>
      <c r="I302" s="55">
        <f t="shared" si="17"/>
        <v>0</v>
      </c>
      <c r="J302" s="55">
        <f t="shared" si="18"/>
        <v>365</v>
      </c>
      <c r="L302" s="56">
        <f>VLOOKUP(B302,Datum!$D:$F,2,FALSE)</f>
        <v>52048</v>
      </c>
      <c r="M302" s="56">
        <f>VLOOKUP(B302,Datum!$D:$F,3,FALSE)</f>
        <v>52078</v>
      </c>
      <c r="N302" s="55">
        <f t="shared" si="19"/>
        <v>31</v>
      </c>
    </row>
    <row r="303" spans="2:14" x14ac:dyDescent="0.25">
      <c r="B303" s="53">
        <v>302</v>
      </c>
      <c r="C303" s="54">
        <v>0.7</v>
      </c>
      <c r="D303" s="55">
        <f t="shared" si="16"/>
        <v>0</v>
      </c>
      <c r="E303" s="55">
        <f>IF('VAA PW'!$G$13&lt;&gt;"",IF(VLOOKUP(B303,Datum!D:G,2,FALSE)&gt;'VAA PW'!$G$13,0,IF(G303&gt;'VAA PW'!$G$12,1,0)),IF(G303&gt;='VAA PW'!$G$12,1,0))</f>
        <v>1</v>
      </c>
      <c r="F303" s="56">
        <f>IF(AND(E303=1,E302=0),'VAA PW'!$XEX$12,VLOOKUP(B303,Datum!$D:$F,2,FALSE))</f>
        <v>52079</v>
      </c>
      <c r="G303" s="56">
        <f>IF(VLOOKUP(B303,Datum!D:G,4,FALSE)&lt;&gt;$A$7,VLOOKUP(B303,Datum!$D:$F,3,FALSE),IF(YEAR('VAA PW'!$H$1)=YEAR('VAA PW'!$G$13),'VAA PW'!$G$13-1,VLOOKUP(B303,Datum!$D:$F,3,FALSE)))</f>
        <v>52109</v>
      </c>
      <c r="H303" s="55">
        <f>IF(AND(E303=1,E302=0),Maanden!G303-'VAA PW'!$XEX$12+1,G303-F303+1)</f>
        <v>31</v>
      </c>
      <c r="I303" s="55">
        <f t="shared" si="17"/>
        <v>0</v>
      </c>
      <c r="J303" s="55">
        <f t="shared" si="18"/>
        <v>365</v>
      </c>
      <c r="L303" s="56">
        <f>VLOOKUP(B303,Datum!$D:$F,2,FALSE)</f>
        <v>52079</v>
      </c>
      <c r="M303" s="56">
        <f>VLOOKUP(B303,Datum!$D:$F,3,FALSE)</f>
        <v>52109</v>
      </c>
      <c r="N303" s="55">
        <f t="shared" si="19"/>
        <v>31</v>
      </c>
    </row>
    <row r="304" spans="2:14" x14ac:dyDescent="0.25">
      <c r="B304" s="53">
        <v>303</v>
      </c>
      <c r="C304" s="54">
        <v>0.7</v>
      </c>
      <c r="D304" s="55">
        <f t="shared" si="16"/>
        <v>0</v>
      </c>
      <c r="E304" s="55">
        <f>IF('VAA PW'!$G$13&lt;&gt;"",IF(VLOOKUP(B304,Datum!D:G,2,FALSE)&gt;'VAA PW'!$G$13,0,IF(G304&gt;'VAA PW'!$G$12,1,0)),IF(G304&gt;='VAA PW'!$G$12,1,0))</f>
        <v>1</v>
      </c>
      <c r="F304" s="56">
        <f>IF(AND(E304=1,E303=0),'VAA PW'!$XEX$12,VLOOKUP(B304,Datum!$D:$F,2,FALSE))</f>
        <v>52110</v>
      </c>
      <c r="G304" s="56">
        <f>IF(VLOOKUP(B304,Datum!D:G,4,FALSE)&lt;&gt;$A$7,VLOOKUP(B304,Datum!$D:$F,3,FALSE),IF(YEAR('VAA PW'!$H$1)=YEAR('VAA PW'!$G$13),'VAA PW'!$G$13-1,VLOOKUP(B304,Datum!$D:$F,3,FALSE)))</f>
        <v>52139</v>
      </c>
      <c r="H304" s="55">
        <f>IF(AND(E304=1,E303=0),Maanden!G304-'VAA PW'!$XEX$12+1,G304-F304+1)</f>
        <v>30</v>
      </c>
      <c r="I304" s="55">
        <f t="shared" si="17"/>
        <v>0</v>
      </c>
      <c r="J304" s="55">
        <f t="shared" si="18"/>
        <v>365</v>
      </c>
      <c r="L304" s="56">
        <f>VLOOKUP(B304,Datum!$D:$F,2,FALSE)</f>
        <v>52110</v>
      </c>
      <c r="M304" s="56">
        <f>VLOOKUP(B304,Datum!$D:$F,3,FALSE)</f>
        <v>52139</v>
      </c>
      <c r="N304" s="55">
        <f t="shared" si="19"/>
        <v>30</v>
      </c>
    </row>
    <row r="305" spans="2:14" x14ac:dyDescent="0.25">
      <c r="B305" s="53">
        <v>304</v>
      </c>
      <c r="C305" s="54">
        <v>0.7</v>
      </c>
      <c r="D305" s="55">
        <f t="shared" si="16"/>
        <v>0</v>
      </c>
      <c r="E305" s="55">
        <f>IF('VAA PW'!$G$13&lt;&gt;"",IF(VLOOKUP(B305,Datum!D:G,2,FALSE)&gt;'VAA PW'!$G$13,0,IF(G305&gt;'VAA PW'!$G$12,1,0)),IF(G305&gt;='VAA PW'!$G$12,1,0))</f>
        <v>1</v>
      </c>
      <c r="F305" s="56">
        <f>IF(AND(E305=1,E304=0),'VAA PW'!$XEX$12,VLOOKUP(B305,Datum!$D:$F,2,FALSE))</f>
        <v>52140</v>
      </c>
      <c r="G305" s="56">
        <f>IF(VLOOKUP(B305,Datum!D:G,4,FALSE)&lt;&gt;$A$7,VLOOKUP(B305,Datum!$D:$F,3,FALSE),IF(YEAR('VAA PW'!$H$1)=YEAR('VAA PW'!$G$13),'VAA PW'!$G$13-1,VLOOKUP(B305,Datum!$D:$F,3,FALSE)))</f>
        <v>52170</v>
      </c>
      <c r="H305" s="55">
        <f>IF(AND(E305=1,E304=0),Maanden!G305-'VAA PW'!$XEX$12+1,G305-F305+1)</f>
        <v>31</v>
      </c>
      <c r="I305" s="55">
        <f t="shared" si="17"/>
        <v>0</v>
      </c>
      <c r="J305" s="55">
        <f t="shared" si="18"/>
        <v>365</v>
      </c>
      <c r="L305" s="56">
        <f>VLOOKUP(B305,Datum!$D:$F,2,FALSE)</f>
        <v>52140</v>
      </c>
      <c r="M305" s="56">
        <f>VLOOKUP(B305,Datum!$D:$F,3,FALSE)</f>
        <v>52170</v>
      </c>
      <c r="N305" s="55">
        <f t="shared" si="19"/>
        <v>31</v>
      </c>
    </row>
    <row r="306" spans="2:14" x14ac:dyDescent="0.25">
      <c r="B306" s="53">
        <v>305</v>
      </c>
      <c r="C306" s="54">
        <v>0.7</v>
      </c>
      <c r="D306" s="55">
        <f t="shared" si="16"/>
        <v>0</v>
      </c>
      <c r="E306" s="55">
        <f>IF('VAA PW'!$G$13&lt;&gt;"",IF(VLOOKUP(B306,Datum!D:G,2,FALSE)&gt;'VAA PW'!$G$13,0,IF(G306&gt;'VAA PW'!$G$12,1,0)),IF(G306&gt;='VAA PW'!$G$12,1,0))</f>
        <v>1</v>
      </c>
      <c r="F306" s="56">
        <f>IF(AND(E306=1,E305=0),'VAA PW'!$XEX$12,VLOOKUP(B306,Datum!$D:$F,2,FALSE))</f>
        <v>52171</v>
      </c>
      <c r="G306" s="56">
        <f>IF(VLOOKUP(B306,Datum!D:G,4,FALSE)&lt;&gt;$A$7,VLOOKUP(B306,Datum!$D:$F,3,FALSE),IF(YEAR('VAA PW'!$H$1)=YEAR('VAA PW'!$G$13),'VAA PW'!$G$13-1,VLOOKUP(B306,Datum!$D:$F,3,FALSE)))</f>
        <v>52200</v>
      </c>
      <c r="H306" s="55">
        <f>IF(AND(E306=1,E305=0),Maanden!G306-'VAA PW'!$XEX$12+1,G306-F306+1)</f>
        <v>30</v>
      </c>
      <c r="I306" s="55">
        <f t="shared" si="17"/>
        <v>0</v>
      </c>
      <c r="J306" s="55">
        <f t="shared" si="18"/>
        <v>365</v>
      </c>
      <c r="L306" s="56">
        <f>VLOOKUP(B306,Datum!$D:$F,2,FALSE)</f>
        <v>52171</v>
      </c>
      <c r="M306" s="56">
        <f>VLOOKUP(B306,Datum!$D:$F,3,FALSE)</f>
        <v>52200</v>
      </c>
      <c r="N306" s="55">
        <f t="shared" si="19"/>
        <v>30</v>
      </c>
    </row>
    <row r="307" spans="2:14" x14ac:dyDescent="0.25">
      <c r="B307" s="53">
        <v>306</v>
      </c>
      <c r="C307" s="54">
        <v>0.7</v>
      </c>
      <c r="D307" s="55">
        <f t="shared" si="16"/>
        <v>0</v>
      </c>
      <c r="E307" s="55">
        <f>IF('VAA PW'!$G$13&lt;&gt;"",IF(VLOOKUP(B307,Datum!D:G,2,FALSE)&gt;'VAA PW'!$G$13,0,IF(G307&gt;'VAA PW'!$G$12,1,0)),IF(G307&gt;='VAA PW'!$G$12,1,0))</f>
        <v>1</v>
      </c>
      <c r="F307" s="56">
        <f>IF(AND(E307=1,E306=0),'VAA PW'!$XEX$12,VLOOKUP(B307,Datum!$D:$F,2,FALSE))</f>
        <v>52201</v>
      </c>
      <c r="G307" s="56">
        <f>IF(VLOOKUP(B307,Datum!D:G,4,FALSE)&lt;&gt;$A$7,VLOOKUP(B307,Datum!$D:$F,3,FALSE),IF(YEAR('VAA PW'!$H$1)=YEAR('VAA PW'!$G$13),'VAA PW'!$G$13-1,VLOOKUP(B307,Datum!$D:$F,3,FALSE)))</f>
        <v>52231</v>
      </c>
      <c r="H307" s="55">
        <f>IF(AND(E307=1,E306=0),Maanden!G307-'VAA PW'!$XEX$12+1,G307-F307+1)</f>
        <v>31</v>
      </c>
      <c r="I307" s="55">
        <f t="shared" si="17"/>
        <v>0</v>
      </c>
      <c r="J307" s="55">
        <f t="shared" si="18"/>
        <v>365</v>
      </c>
      <c r="L307" s="56">
        <f>VLOOKUP(B307,Datum!$D:$F,2,FALSE)</f>
        <v>52201</v>
      </c>
      <c r="M307" s="56">
        <f>VLOOKUP(B307,Datum!$D:$F,3,FALSE)</f>
        <v>52231</v>
      </c>
      <c r="N307" s="55">
        <f t="shared" si="19"/>
        <v>31</v>
      </c>
    </row>
    <row r="308" spans="2:14" x14ac:dyDescent="0.25">
      <c r="B308" s="53">
        <v>307</v>
      </c>
      <c r="C308" s="54">
        <v>0.7</v>
      </c>
      <c r="D308" s="55">
        <f t="shared" si="16"/>
        <v>0</v>
      </c>
      <c r="E308" s="55">
        <f>IF('VAA PW'!$G$13&lt;&gt;"",IF(VLOOKUP(B308,Datum!D:G,2,FALSE)&gt;'VAA PW'!$G$13,0,IF(G308&gt;'VAA PW'!$G$12,1,0)),IF(G308&gt;='VAA PW'!$G$12,1,0))</f>
        <v>1</v>
      </c>
      <c r="F308" s="56">
        <f>IF(AND(E308=1,E307=0),'VAA PW'!$XEX$12,VLOOKUP(B308,Datum!$D:$F,2,FALSE))</f>
        <v>52232</v>
      </c>
      <c r="G308" s="56">
        <f>IF(VLOOKUP(B308,Datum!D:G,4,FALSE)&lt;&gt;$A$7,VLOOKUP(B308,Datum!$D:$F,3,FALSE),IF(YEAR('VAA PW'!$H$1)=YEAR('VAA PW'!$G$13),'VAA PW'!$G$13-1,VLOOKUP(B308,Datum!$D:$F,3,FALSE)))</f>
        <v>52262</v>
      </c>
      <c r="H308" s="55">
        <f>IF(AND(E308=1,E307=0),Maanden!G308-'VAA PW'!$XEX$12+1,G308-F308+1)</f>
        <v>31</v>
      </c>
      <c r="I308" s="55">
        <f t="shared" si="17"/>
        <v>0</v>
      </c>
      <c r="J308" s="55">
        <f t="shared" si="18"/>
        <v>365</v>
      </c>
      <c r="L308" s="56">
        <f>VLOOKUP(B308,Datum!$D:$F,2,FALSE)</f>
        <v>52232</v>
      </c>
      <c r="M308" s="56">
        <f>VLOOKUP(B308,Datum!$D:$F,3,FALSE)</f>
        <v>52262</v>
      </c>
      <c r="N308" s="55">
        <f t="shared" si="19"/>
        <v>31</v>
      </c>
    </row>
    <row r="309" spans="2:14" x14ac:dyDescent="0.25">
      <c r="B309" s="53">
        <v>308</v>
      </c>
      <c r="C309" s="54">
        <v>0.7</v>
      </c>
      <c r="D309" s="55">
        <f t="shared" si="16"/>
        <v>0</v>
      </c>
      <c r="E309" s="55">
        <f>IF('VAA PW'!$G$13&lt;&gt;"",IF(VLOOKUP(B309,Datum!D:G,2,FALSE)&gt;'VAA PW'!$G$13,0,IF(G309&gt;'VAA PW'!$G$12,1,0)),IF(G309&gt;='VAA PW'!$G$12,1,0))</f>
        <v>1</v>
      </c>
      <c r="F309" s="56">
        <f>IF(AND(E309=1,E308=0),'VAA PW'!$XEX$12,VLOOKUP(B309,Datum!$D:$F,2,FALSE))</f>
        <v>52263</v>
      </c>
      <c r="G309" s="56">
        <f>IF(VLOOKUP(B309,Datum!D:G,4,FALSE)&lt;&gt;$A$7,VLOOKUP(B309,Datum!$D:$F,3,FALSE),IF(YEAR('VAA PW'!$H$1)=YEAR('VAA PW'!$G$13),'VAA PW'!$G$13-1,VLOOKUP(B309,Datum!$D:$F,3,FALSE)))</f>
        <v>52290</v>
      </c>
      <c r="H309" s="55">
        <f>IF(AND(E309=1,E308=0),Maanden!G309-'VAA PW'!$XEX$12+1,G309-F309+1)</f>
        <v>28</v>
      </c>
      <c r="I309" s="55">
        <f t="shared" si="17"/>
        <v>0</v>
      </c>
      <c r="J309" s="55">
        <f t="shared" si="18"/>
        <v>365</v>
      </c>
      <c r="L309" s="56">
        <f>VLOOKUP(B309,Datum!$D:$F,2,FALSE)</f>
        <v>52263</v>
      </c>
      <c r="M309" s="56">
        <f>VLOOKUP(B309,Datum!$D:$F,3,FALSE)</f>
        <v>52290</v>
      </c>
      <c r="N309" s="55">
        <f t="shared" si="19"/>
        <v>28</v>
      </c>
    </row>
    <row r="310" spans="2:14" x14ac:dyDescent="0.25">
      <c r="B310" s="53">
        <v>309</v>
      </c>
      <c r="C310" s="54">
        <v>0.7</v>
      </c>
      <c r="D310" s="55">
        <f t="shared" si="16"/>
        <v>0</v>
      </c>
      <c r="E310" s="55">
        <f>IF('VAA PW'!$G$13&lt;&gt;"",IF(VLOOKUP(B310,Datum!D:G,2,FALSE)&gt;'VAA PW'!$G$13,0,IF(G310&gt;'VAA PW'!$G$12,1,0)),IF(G310&gt;='VAA PW'!$G$12,1,0))</f>
        <v>1</v>
      </c>
      <c r="F310" s="56">
        <f>IF(AND(E310=1,E309=0),'VAA PW'!$XEX$12,VLOOKUP(B310,Datum!$D:$F,2,FALSE))</f>
        <v>52291</v>
      </c>
      <c r="G310" s="56">
        <f>IF(VLOOKUP(B310,Datum!D:G,4,FALSE)&lt;&gt;$A$7,VLOOKUP(B310,Datum!$D:$F,3,FALSE),IF(YEAR('VAA PW'!$H$1)=YEAR('VAA PW'!$G$13),'VAA PW'!$G$13-1,VLOOKUP(B310,Datum!$D:$F,3,FALSE)))</f>
        <v>52321</v>
      </c>
      <c r="H310" s="55">
        <f>IF(AND(E310=1,E309=0),Maanden!G310-'VAA PW'!$XEX$12+1,G310-F310+1)</f>
        <v>31</v>
      </c>
      <c r="I310" s="55">
        <f t="shared" si="17"/>
        <v>0</v>
      </c>
      <c r="J310" s="55">
        <f t="shared" si="18"/>
        <v>365</v>
      </c>
      <c r="L310" s="56">
        <f>VLOOKUP(B310,Datum!$D:$F,2,FALSE)</f>
        <v>52291</v>
      </c>
      <c r="M310" s="56">
        <f>VLOOKUP(B310,Datum!$D:$F,3,FALSE)</f>
        <v>52321</v>
      </c>
      <c r="N310" s="55">
        <f t="shared" si="19"/>
        <v>31</v>
      </c>
    </row>
    <row r="311" spans="2:14" x14ac:dyDescent="0.25">
      <c r="B311" s="53">
        <v>310</v>
      </c>
      <c r="C311" s="54">
        <v>0.7</v>
      </c>
      <c r="D311" s="55">
        <f t="shared" si="16"/>
        <v>0</v>
      </c>
      <c r="E311" s="55">
        <f>IF('VAA PW'!$G$13&lt;&gt;"",IF(VLOOKUP(B311,Datum!D:G,2,FALSE)&gt;'VAA PW'!$G$13,0,IF(G311&gt;'VAA PW'!$G$12,1,0)),IF(G311&gt;='VAA PW'!$G$12,1,0))</f>
        <v>1</v>
      </c>
      <c r="F311" s="56">
        <f>IF(AND(E311=1,E310=0),'VAA PW'!$XEX$12,VLOOKUP(B311,Datum!$D:$F,2,FALSE))</f>
        <v>52322</v>
      </c>
      <c r="G311" s="56">
        <f>IF(VLOOKUP(B311,Datum!D:G,4,FALSE)&lt;&gt;$A$7,VLOOKUP(B311,Datum!$D:$F,3,FALSE),IF(YEAR('VAA PW'!$H$1)=YEAR('VAA PW'!$G$13),'VAA PW'!$G$13-1,VLOOKUP(B311,Datum!$D:$F,3,FALSE)))</f>
        <v>52351</v>
      </c>
      <c r="H311" s="55">
        <f>IF(AND(E311=1,E310=0),Maanden!G311-'VAA PW'!$XEX$12+1,G311-F311+1)</f>
        <v>30</v>
      </c>
      <c r="I311" s="55">
        <f t="shared" si="17"/>
        <v>0</v>
      </c>
      <c r="J311" s="55">
        <f t="shared" si="18"/>
        <v>365</v>
      </c>
      <c r="L311" s="56">
        <f>VLOOKUP(B311,Datum!$D:$F,2,FALSE)</f>
        <v>52322</v>
      </c>
      <c r="M311" s="56">
        <f>VLOOKUP(B311,Datum!$D:$F,3,FALSE)</f>
        <v>52351</v>
      </c>
      <c r="N311" s="55">
        <f t="shared" si="19"/>
        <v>30</v>
      </c>
    </row>
    <row r="312" spans="2:14" x14ac:dyDescent="0.25">
      <c r="B312" s="53">
        <v>311</v>
      </c>
      <c r="C312" s="54">
        <v>0.7</v>
      </c>
      <c r="D312" s="55">
        <f t="shared" si="16"/>
        <v>0</v>
      </c>
      <c r="E312" s="55">
        <f>IF('VAA PW'!$G$13&lt;&gt;"",IF(VLOOKUP(B312,Datum!D:G,2,FALSE)&gt;'VAA PW'!$G$13,0,IF(G312&gt;'VAA PW'!$G$12,1,0)),IF(G312&gt;='VAA PW'!$G$12,1,0))</f>
        <v>1</v>
      </c>
      <c r="F312" s="56">
        <f>IF(AND(E312=1,E311=0),'VAA PW'!$XEX$12,VLOOKUP(B312,Datum!$D:$F,2,FALSE))</f>
        <v>52352</v>
      </c>
      <c r="G312" s="56">
        <f>IF(VLOOKUP(B312,Datum!D:G,4,FALSE)&lt;&gt;$A$7,VLOOKUP(B312,Datum!$D:$F,3,FALSE),IF(YEAR('VAA PW'!$H$1)=YEAR('VAA PW'!$G$13),'VAA PW'!$G$13-1,VLOOKUP(B312,Datum!$D:$F,3,FALSE)))</f>
        <v>52382</v>
      </c>
      <c r="H312" s="55">
        <f>IF(AND(E312=1,E311=0),Maanden!G312-'VAA PW'!$XEX$12+1,G312-F312+1)</f>
        <v>31</v>
      </c>
      <c r="I312" s="55">
        <f t="shared" si="17"/>
        <v>0</v>
      </c>
      <c r="J312" s="55">
        <f t="shared" si="18"/>
        <v>365</v>
      </c>
      <c r="L312" s="56">
        <f>VLOOKUP(B312,Datum!$D:$F,2,FALSE)</f>
        <v>52352</v>
      </c>
      <c r="M312" s="56">
        <f>VLOOKUP(B312,Datum!$D:$F,3,FALSE)</f>
        <v>52382</v>
      </c>
      <c r="N312" s="55">
        <f t="shared" si="19"/>
        <v>31</v>
      </c>
    </row>
    <row r="313" spans="2:14" x14ac:dyDescent="0.25">
      <c r="B313" s="53">
        <v>312</v>
      </c>
      <c r="C313" s="54">
        <v>0.7</v>
      </c>
      <c r="D313" s="55">
        <f t="shared" si="16"/>
        <v>0</v>
      </c>
      <c r="E313" s="55">
        <f>IF('VAA PW'!$G$13&lt;&gt;"",IF(VLOOKUP(B313,Datum!D:G,2,FALSE)&gt;'VAA PW'!$G$13,0,IF(G313&gt;'VAA PW'!$G$12,1,0)),IF(G313&gt;='VAA PW'!$G$12,1,0))</f>
        <v>1</v>
      </c>
      <c r="F313" s="56">
        <f>IF(AND(E313=1,E312=0),'VAA PW'!$XEX$12,VLOOKUP(B313,Datum!$D:$F,2,FALSE))</f>
        <v>52383</v>
      </c>
      <c r="G313" s="56">
        <f>IF(VLOOKUP(B313,Datum!D:G,4,FALSE)&lt;&gt;$A$7,VLOOKUP(B313,Datum!$D:$F,3,FALSE),IF(YEAR('VAA PW'!$H$1)=YEAR('VAA PW'!$G$13),'VAA PW'!$G$13-1,VLOOKUP(B313,Datum!$D:$F,3,FALSE)))</f>
        <v>52412</v>
      </c>
      <c r="H313" s="55">
        <f>IF(AND(E313=1,E312=0),Maanden!G313-'VAA PW'!$XEX$12+1,G313-F313+1)</f>
        <v>30</v>
      </c>
      <c r="I313" s="55">
        <f t="shared" si="17"/>
        <v>0</v>
      </c>
      <c r="J313" s="55">
        <f t="shared" si="18"/>
        <v>365</v>
      </c>
      <c r="L313" s="56">
        <f>VLOOKUP(B313,Datum!$D:$F,2,FALSE)</f>
        <v>52383</v>
      </c>
      <c r="M313" s="56">
        <f>VLOOKUP(B313,Datum!$D:$F,3,FALSE)</f>
        <v>52412</v>
      </c>
      <c r="N313" s="55">
        <f t="shared" si="19"/>
        <v>30</v>
      </c>
    </row>
    <row r="314" spans="2:14" x14ac:dyDescent="0.25">
      <c r="B314" s="53">
        <v>313</v>
      </c>
      <c r="C314" s="54">
        <v>0.7</v>
      </c>
      <c r="D314" s="55">
        <f t="shared" si="16"/>
        <v>0</v>
      </c>
      <c r="E314" s="55">
        <f>IF('VAA PW'!$G$13&lt;&gt;"",IF(VLOOKUP(B314,Datum!D:G,2,FALSE)&gt;'VAA PW'!$G$13,0,IF(G314&gt;'VAA PW'!$G$12,1,0)),IF(G314&gt;='VAA PW'!$G$12,1,0))</f>
        <v>1</v>
      </c>
      <c r="F314" s="56">
        <f>IF(AND(E314=1,E313=0),'VAA PW'!$XEX$12,VLOOKUP(B314,Datum!$D:$F,2,FALSE))</f>
        <v>52413</v>
      </c>
      <c r="G314" s="56">
        <f>IF(VLOOKUP(B314,Datum!D:G,4,FALSE)&lt;&gt;$A$7,VLOOKUP(B314,Datum!$D:$F,3,FALSE),IF(YEAR('VAA PW'!$H$1)=YEAR('VAA PW'!$G$13),'VAA PW'!$G$13-1,VLOOKUP(B314,Datum!$D:$F,3,FALSE)))</f>
        <v>52443</v>
      </c>
      <c r="H314" s="55">
        <f>IF(AND(E314=1,E313=0),Maanden!G314-'VAA PW'!$XEX$12+1,G314-F314+1)</f>
        <v>31</v>
      </c>
      <c r="I314" s="55">
        <f t="shared" si="17"/>
        <v>0</v>
      </c>
      <c r="J314" s="55">
        <f t="shared" si="18"/>
        <v>365</v>
      </c>
      <c r="L314" s="56">
        <f>VLOOKUP(B314,Datum!$D:$F,2,FALSE)</f>
        <v>52413</v>
      </c>
      <c r="M314" s="56">
        <f>VLOOKUP(B314,Datum!$D:$F,3,FALSE)</f>
        <v>52443</v>
      </c>
      <c r="N314" s="55">
        <f t="shared" si="19"/>
        <v>31</v>
      </c>
    </row>
    <row r="315" spans="2:14" x14ac:dyDescent="0.25">
      <c r="B315" s="53">
        <v>314</v>
      </c>
      <c r="C315" s="54">
        <v>0.7</v>
      </c>
      <c r="D315" s="55">
        <f t="shared" si="16"/>
        <v>0</v>
      </c>
      <c r="E315" s="55">
        <f>IF('VAA PW'!$G$13&lt;&gt;"",IF(VLOOKUP(B315,Datum!D:G,2,FALSE)&gt;'VAA PW'!$G$13,0,IF(G315&gt;'VAA PW'!$G$12,1,0)),IF(G315&gt;='VAA PW'!$G$12,1,0))</f>
        <v>1</v>
      </c>
      <c r="F315" s="56">
        <f>IF(AND(E315=1,E314=0),'VAA PW'!$XEX$12,VLOOKUP(B315,Datum!$D:$F,2,FALSE))</f>
        <v>52444</v>
      </c>
      <c r="G315" s="56">
        <f>IF(VLOOKUP(B315,Datum!D:G,4,FALSE)&lt;&gt;$A$7,VLOOKUP(B315,Datum!$D:$F,3,FALSE),IF(YEAR('VAA PW'!$H$1)=YEAR('VAA PW'!$G$13),'VAA PW'!$G$13-1,VLOOKUP(B315,Datum!$D:$F,3,FALSE)))</f>
        <v>52474</v>
      </c>
      <c r="H315" s="55">
        <f>IF(AND(E315=1,E314=0),Maanden!G315-'VAA PW'!$XEX$12+1,G315-F315+1)</f>
        <v>31</v>
      </c>
      <c r="I315" s="55">
        <f t="shared" si="17"/>
        <v>0</v>
      </c>
      <c r="J315" s="55">
        <f t="shared" si="18"/>
        <v>365</v>
      </c>
      <c r="L315" s="56">
        <f>VLOOKUP(B315,Datum!$D:$F,2,FALSE)</f>
        <v>52444</v>
      </c>
      <c r="M315" s="56">
        <f>VLOOKUP(B315,Datum!$D:$F,3,FALSE)</f>
        <v>52474</v>
      </c>
      <c r="N315" s="55">
        <f t="shared" si="19"/>
        <v>31</v>
      </c>
    </row>
    <row r="316" spans="2:14" x14ac:dyDescent="0.25">
      <c r="B316" s="53">
        <v>315</v>
      </c>
      <c r="C316" s="54">
        <v>0.7</v>
      </c>
      <c r="D316" s="55">
        <f t="shared" si="16"/>
        <v>0</v>
      </c>
      <c r="E316" s="55">
        <f>IF('VAA PW'!$G$13&lt;&gt;"",IF(VLOOKUP(B316,Datum!D:G,2,FALSE)&gt;'VAA PW'!$G$13,0,IF(G316&gt;'VAA PW'!$G$12,1,0)),IF(G316&gt;='VAA PW'!$G$12,1,0))</f>
        <v>1</v>
      </c>
      <c r="F316" s="56">
        <f>IF(AND(E316=1,E315=0),'VAA PW'!$XEX$12,VLOOKUP(B316,Datum!$D:$F,2,FALSE))</f>
        <v>52475</v>
      </c>
      <c r="G316" s="56">
        <f>IF(VLOOKUP(B316,Datum!D:G,4,FALSE)&lt;&gt;$A$7,VLOOKUP(B316,Datum!$D:$F,3,FALSE),IF(YEAR('VAA PW'!$H$1)=YEAR('VAA PW'!$G$13),'VAA PW'!$G$13-1,VLOOKUP(B316,Datum!$D:$F,3,FALSE)))</f>
        <v>52504</v>
      </c>
      <c r="H316" s="55">
        <f>IF(AND(E316=1,E315=0),Maanden!G316-'VAA PW'!$XEX$12+1,G316-F316+1)</f>
        <v>30</v>
      </c>
      <c r="I316" s="55">
        <f t="shared" si="17"/>
        <v>0</v>
      </c>
      <c r="J316" s="55">
        <f t="shared" si="18"/>
        <v>365</v>
      </c>
      <c r="L316" s="56">
        <f>VLOOKUP(B316,Datum!$D:$F,2,FALSE)</f>
        <v>52475</v>
      </c>
      <c r="M316" s="56">
        <f>VLOOKUP(B316,Datum!$D:$F,3,FALSE)</f>
        <v>52504</v>
      </c>
      <c r="N316" s="55">
        <f t="shared" si="19"/>
        <v>30</v>
      </c>
    </row>
    <row r="317" spans="2:14" x14ac:dyDescent="0.25">
      <c r="B317" s="53">
        <v>316</v>
      </c>
      <c r="C317" s="54">
        <v>0.7</v>
      </c>
      <c r="D317" s="55">
        <f t="shared" si="16"/>
        <v>0</v>
      </c>
      <c r="E317" s="55">
        <f>IF('VAA PW'!$G$13&lt;&gt;"",IF(VLOOKUP(B317,Datum!D:G,2,FALSE)&gt;'VAA PW'!$G$13,0,IF(G317&gt;'VAA PW'!$G$12,1,0)),IF(G317&gt;='VAA PW'!$G$12,1,0))</f>
        <v>1</v>
      </c>
      <c r="F317" s="56">
        <f>IF(AND(E317=1,E316=0),'VAA PW'!$XEX$12,VLOOKUP(B317,Datum!$D:$F,2,FALSE))</f>
        <v>52505</v>
      </c>
      <c r="G317" s="56">
        <f>IF(VLOOKUP(B317,Datum!D:G,4,FALSE)&lt;&gt;$A$7,VLOOKUP(B317,Datum!$D:$F,3,FALSE),IF(YEAR('VAA PW'!$H$1)=YEAR('VAA PW'!$G$13),'VAA PW'!$G$13-1,VLOOKUP(B317,Datum!$D:$F,3,FALSE)))</f>
        <v>52535</v>
      </c>
      <c r="H317" s="55">
        <f>IF(AND(E317=1,E316=0),Maanden!G317-'VAA PW'!$XEX$12+1,G317-F317+1)</f>
        <v>31</v>
      </c>
      <c r="I317" s="55">
        <f t="shared" si="17"/>
        <v>0</v>
      </c>
      <c r="J317" s="55">
        <f t="shared" si="18"/>
        <v>365</v>
      </c>
      <c r="L317" s="56">
        <f>VLOOKUP(B317,Datum!$D:$F,2,FALSE)</f>
        <v>52505</v>
      </c>
      <c r="M317" s="56">
        <f>VLOOKUP(B317,Datum!$D:$F,3,FALSE)</f>
        <v>52535</v>
      </c>
      <c r="N317" s="55">
        <f t="shared" si="19"/>
        <v>31</v>
      </c>
    </row>
    <row r="318" spans="2:14" x14ac:dyDescent="0.25">
      <c r="B318" s="53">
        <v>317</v>
      </c>
      <c r="C318" s="54">
        <v>0.7</v>
      </c>
      <c r="D318" s="55">
        <f t="shared" si="16"/>
        <v>0</v>
      </c>
      <c r="E318" s="55">
        <f>IF('VAA PW'!$G$13&lt;&gt;"",IF(VLOOKUP(B318,Datum!D:G,2,FALSE)&gt;'VAA PW'!$G$13,0,IF(G318&gt;'VAA PW'!$G$12,1,0)),IF(G318&gt;='VAA PW'!$G$12,1,0))</f>
        <v>1</v>
      </c>
      <c r="F318" s="56">
        <f>IF(AND(E318=1,E317=0),'VAA PW'!$XEX$12,VLOOKUP(B318,Datum!$D:$F,2,FALSE))</f>
        <v>52536</v>
      </c>
      <c r="G318" s="56">
        <f>IF(VLOOKUP(B318,Datum!D:G,4,FALSE)&lt;&gt;$A$7,VLOOKUP(B318,Datum!$D:$F,3,FALSE),IF(YEAR('VAA PW'!$H$1)=YEAR('VAA PW'!$G$13),'VAA PW'!$G$13-1,VLOOKUP(B318,Datum!$D:$F,3,FALSE)))</f>
        <v>52565</v>
      </c>
      <c r="H318" s="55">
        <f>IF(AND(E318=1,E317=0),Maanden!G318-'VAA PW'!$XEX$12+1,G318-F318+1)</f>
        <v>30</v>
      </c>
      <c r="I318" s="55">
        <f t="shared" si="17"/>
        <v>0</v>
      </c>
      <c r="J318" s="55">
        <f t="shared" si="18"/>
        <v>365</v>
      </c>
      <c r="L318" s="56">
        <f>VLOOKUP(B318,Datum!$D:$F,2,FALSE)</f>
        <v>52536</v>
      </c>
      <c r="M318" s="56">
        <f>VLOOKUP(B318,Datum!$D:$F,3,FALSE)</f>
        <v>52565</v>
      </c>
      <c r="N318" s="55">
        <f t="shared" si="19"/>
        <v>30</v>
      </c>
    </row>
    <row r="319" spans="2:14" x14ac:dyDescent="0.25">
      <c r="B319" s="53">
        <v>318</v>
      </c>
      <c r="C319" s="54">
        <v>0.7</v>
      </c>
      <c r="D319" s="55">
        <f t="shared" si="16"/>
        <v>0</v>
      </c>
      <c r="E319" s="55">
        <f>IF('VAA PW'!$G$13&lt;&gt;"",IF(VLOOKUP(B319,Datum!D:G,2,FALSE)&gt;'VAA PW'!$G$13,0,IF(G319&gt;'VAA PW'!$G$12,1,0)),IF(G319&gt;='VAA PW'!$G$12,1,0))</f>
        <v>1</v>
      </c>
      <c r="F319" s="56">
        <f>IF(AND(E319=1,E318=0),'VAA PW'!$XEX$12,VLOOKUP(B319,Datum!$D:$F,2,FALSE))</f>
        <v>52566</v>
      </c>
      <c r="G319" s="56">
        <f>IF(VLOOKUP(B319,Datum!D:G,4,FALSE)&lt;&gt;$A$7,VLOOKUP(B319,Datum!$D:$F,3,FALSE),IF(YEAR('VAA PW'!$H$1)=YEAR('VAA PW'!$G$13),'VAA PW'!$G$13-1,VLOOKUP(B319,Datum!$D:$F,3,FALSE)))</f>
        <v>52596</v>
      </c>
      <c r="H319" s="55">
        <f>IF(AND(E319=1,E318=0),Maanden!G319-'VAA PW'!$XEX$12+1,G319-F319+1)</f>
        <v>31</v>
      </c>
      <c r="I319" s="55">
        <f t="shared" si="17"/>
        <v>0</v>
      </c>
      <c r="J319" s="55">
        <f t="shared" si="18"/>
        <v>365</v>
      </c>
      <c r="L319" s="56">
        <f>VLOOKUP(B319,Datum!$D:$F,2,FALSE)</f>
        <v>52566</v>
      </c>
      <c r="M319" s="56">
        <f>VLOOKUP(B319,Datum!$D:$F,3,FALSE)</f>
        <v>52596</v>
      </c>
      <c r="N319" s="55">
        <f t="shared" si="19"/>
        <v>31</v>
      </c>
    </row>
    <row r="320" spans="2:14" x14ac:dyDescent="0.25">
      <c r="B320" s="53">
        <v>319</v>
      </c>
      <c r="C320" s="54">
        <v>0.7</v>
      </c>
      <c r="D320" s="55">
        <f t="shared" si="16"/>
        <v>0</v>
      </c>
      <c r="E320" s="55">
        <f>IF('VAA PW'!$G$13&lt;&gt;"",IF(VLOOKUP(B320,Datum!D:G,2,FALSE)&gt;'VAA PW'!$G$13,0,IF(G320&gt;'VAA PW'!$G$12,1,0)),IF(G320&gt;='VAA PW'!$G$12,1,0))</f>
        <v>1</v>
      </c>
      <c r="F320" s="56">
        <f>IF(AND(E320=1,E319=0),'VAA PW'!$XEX$12,VLOOKUP(B320,Datum!$D:$F,2,FALSE))</f>
        <v>52597</v>
      </c>
      <c r="G320" s="56">
        <f>IF(VLOOKUP(B320,Datum!D:G,4,FALSE)&lt;&gt;$A$7,VLOOKUP(B320,Datum!$D:$F,3,FALSE),IF(YEAR('VAA PW'!$H$1)=YEAR('VAA PW'!$G$13),'VAA PW'!$G$13-1,VLOOKUP(B320,Datum!$D:$F,3,FALSE)))</f>
        <v>52627</v>
      </c>
      <c r="H320" s="55">
        <f>IF(AND(E320=1,E319=0),Maanden!G320-'VAA PW'!$XEX$12+1,G320-F320+1)</f>
        <v>31</v>
      </c>
      <c r="I320" s="55">
        <f t="shared" si="17"/>
        <v>0</v>
      </c>
      <c r="J320" s="55">
        <f t="shared" si="18"/>
        <v>366</v>
      </c>
      <c r="L320" s="56">
        <f>VLOOKUP(B320,Datum!$D:$F,2,FALSE)</f>
        <v>52597</v>
      </c>
      <c r="M320" s="56">
        <f>VLOOKUP(B320,Datum!$D:$F,3,FALSE)</f>
        <v>52627</v>
      </c>
      <c r="N320" s="55">
        <f t="shared" si="19"/>
        <v>31</v>
      </c>
    </row>
    <row r="321" spans="2:14" x14ac:dyDescent="0.25">
      <c r="B321" s="53">
        <v>320</v>
      </c>
      <c r="C321" s="54">
        <v>0.7</v>
      </c>
      <c r="D321" s="55">
        <f t="shared" si="16"/>
        <v>0</v>
      </c>
      <c r="E321" s="55">
        <f>IF('VAA PW'!$G$13&lt;&gt;"",IF(VLOOKUP(B321,Datum!D:G,2,FALSE)&gt;'VAA PW'!$G$13,0,IF(G321&gt;'VAA PW'!$G$12,1,0)),IF(G321&gt;='VAA PW'!$G$12,1,0))</f>
        <v>1</v>
      </c>
      <c r="F321" s="56">
        <f>IF(AND(E321=1,E320=0),'VAA PW'!$XEX$12,VLOOKUP(B321,Datum!$D:$F,2,FALSE))</f>
        <v>52628</v>
      </c>
      <c r="G321" s="56">
        <f>IF(VLOOKUP(B321,Datum!D:G,4,FALSE)&lt;&gt;$A$7,VLOOKUP(B321,Datum!$D:$F,3,FALSE),IF(YEAR('VAA PW'!$H$1)=YEAR('VAA PW'!$G$13),'VAA PW'!$G$13-1,VLOOKUP(B321,Datum!$D:$F,3,FALSE)))</f>
        <v>52656</v>
      </c>
      <c r="H321" s="55">
        <f>IF(AND(E321=1,E320=0),Maanden!G321-'VAA PW'!$XEX$12+1,G321-F321+1)</f>
        <v>29</v>
      </c>
      <c r="I321" s="55">
        <f t="shared" si="17"/>
        <v>0</v>
      </c>
      <c r="J321" s="55">
        <f t="shared" si="18"/>
        <v>366</v>
      </c>
      <c r="L321" s="56">
        <f>VLOOKUP(B321,Datum!$D:$F,2,FALSE)</f>
        <v>52628</v>
      </c>
      <c r="M321" s="56">
        <f>VLOOKUP(B321,Datum!$D:$F,3,FALSE)</f>
        <v>52656</v>
      </c>
      <c r="N321" s="55">
        <f t="shared" si="19"/>
        <v>29</v>
      </c>
    </row>
    <row r="322" spans="2:14" x14ac:dyDescent="0.25">
      <c r="B322" s="53">
        <v>321</v>
      </c>
      <c r="C322" s="54">
        <v>0.7</v>
      </c>
      <c r="D322" s="55">
        <f t="shared" ref="D322:D385" si="20">IF(AND(($A$3-11)&lt;=B322,B322&lt;=$A$3),1,0)</f>
        <v>0</v>
      </c>
      <c r="E322" s="55">
        <f>IF('VAA PW'!$G$13&lt;&gt;"",IF(VLOOKUP(B322,Datum!D:G,2,FALSE)&gt;'VAA PW'!$G$13,0,IF(G322&gt;'VAA PW'!$G$12,1,0)),IF(G322&gt;='VAA PW'!$G$12,1,0))</f>
        <v>1</v>
      </c>
      <c r="F322" s="56">
        <f>IF(AND(E322=1,E321=0),'VAA PW'!$XEX$12,VLOOKUP(B322,Datum!$D:$F,2,FALSE))</f>
        <v>52657</v>
      </c>
      <c r="G322" s="56">
        <f>IF(VLOOKUP(B322,Datum!D:G,4,FALSE)&lt;&gt;$A$7,VLOOKUP(B322,Datum!$D:$F,3,FALSE),IF(YEAR('VAA PW'!$H$1)=YEAR('VAA PW'!$G$13),'VAA PW'!$G$13-1,VLOOKUP(B322,Datum!$D:$F,3,FALSE)))</f>
        <v>52687</v>
      </c>
      <c r="H322" s="55">
        <f>IF(AND(E322=1,E321=0),Maanden!G322-'VAA PW'!$XEX$12+1,G322-F322+1)</f>
        <v>31</v>
      </c>
      <c r="I322" s="55">
        <f t="shared" si="17"/>
        <v>0</v>
      </c>
      <c r="J322" s="55">
        <f t="shared" si="18"/>
        <v>366</v>
      </c>
      <c r="L322" s="56">
        <f>VLOOKUP(B322,Datum!$D:$F,2,FALSE)</f>
        <v>52657</v>
      </c>
      <c r="M322" s="56">
        <f>VLOOKUP(B322,Datum!$D:$F,3,FALSE)</f>
        <v>52687</v>
      </c>
      <c r="N322" s="55">
        <f t="shared" si="19"/>
        <v>31</v>
      </c>
    </row>
    <row r="323" spans="2:14" x14ac:dyDescent="0.25">
      <c r="B323" s="53">
        <v>322</v>
      </c>
      <c r="C323" s="54">
        <v>0.7</v>
      </c>
      <c r="D323" s="55">
        <f t="shared" si="20"/>
        <v>0</v>
      </c>
      <c r="E323" s="55">
        <f>IF('VAA PW'!$G$13&lt;&gt;"",IF(VLOOKUP(B323,Datum!D:G,2,FALSE)&gt;'VAA PW'!$G$13,0,IF(G323&gt;'VAA PW'!$G$12,1,0)),IF(G323&gt;='VAA PW'!$G$12,1,0))</f>
        <v>1</v>
      </c>
      <c r="F323" s="56">
        <f>IF(AND(E323=1,E322=0),'VAA PW'!$XEX$12,VLOOKUP(B323,Datum!$D:$F,2,FALSE))</f>
        <v>52688</v>
      </c>
      <c r="G323" s="56">
        <f>IF(VLOOKUP(B323,Datum!D:G,4,FALSE)&lt;&gt;$A$7,VLOOKUP(B323,Datum!$D:$F,3,FALSE),IF(YEAR('VAA PW'!$H$1)=YEAR('VAA PW'!$G$13),'VAA PW'!$G$13-1,VLOOKUP(B323,Datum!$D:$F,3,FALSE)))</f>
        <v>52717</v>
      </c>
      <c r="H323" s="55">
        <f>IF(AND(E323=1,E322=0),Maanden!G323-'VAA PW'!$XEX$12+1,G323-F323+1)</f>
        <v>30</v>
      </c>
      <c r="I323" s="55">
        <f t="shared" ref="I323:I386" si="21">D323*E323*H323</f>
        <v>0</v>
      </c>
      <c r="J323" s="55">
        <f t="shared" ref="J323:J386" si="22">IF(MOD(YEAR(G323),4)=0,366,365)</f>
        <v>366</v>
      </c>
      <c r="L323" s="56">
        <f>VLOOKUP(B323,Datum!$D:$F,2,FALSE)</f>
        <v>52688</v>
      </c>
      <c r="M323" s="56">
        <f>VLOOKUP(B323,Datum!$D:$F,3,FALSE)</f>
        <v>52717</v>
      </c>
      <c r="N323" s="55">
        <f t="shared" ref="N323:N386" si="23">M323-L323+1</f>
        <v>30</v>
      </c>
    </row>
    <row r="324" spans="2:14" x14ac:dyDescent="0.25">
      <c r="B324" s="53">
        <v>323</v>
      </c>
      <c r="C324" s="54">
        <v>0.7</v>
      </c>
      <c r="D324" s="55">
        <f t="shared" si="20"/>
        <v>0</v>
      </c>
      <c r="E324" s="55">
        <f>IF('VAA PW'!$G$13&lt;&gt;"",IF(VLOOKUP(B324,Datum!D:G,2,FALSE)&gt;'VAA PW'!$G$13,0,IF(G324&gt;'VAA PW'!$G$12,1,0)),IF(G324&gt;='VAA PW'!$G$12,1,0))</f>
        <v>1</v>
      </c>
      <c r="F324" s="56">
        <f>IF(AND(E324=1,E323=0),'VAA PW'!$XEX$12,VLOOKUP(B324,Datum!$D:$F,2,FALSE))</f>
        <v>52718</v>
      </c>
      <c r="G324" s="56">
        <f>IF(VLOOKUP(B324,Datum!D:G,4,FALSE)&lt;&gt;$A$7,VLOOKUP(B324,Datum!$D:$F,3,FALSE),IF(YEAR('VAA PW'!$H$1)=YEAR('VAA PW'!$G$13),'VAA PW'!$G$13-1,VLOOKUP(B324,Datum!$D:$F,3,FALSE)))</f>
        <v>52748</v>
      </c>
      <c r="H324" s="55">
        <f>IF(AND(E324=1,E323=0),Maanden!G324-'VAA PW'!$XEX$12+1,G324-F324+1)</f>
        <v>31</v>
      </c>
      <c r="I324" s="55">
        <f t="shared" si="21"/>
        <v>0</v>
      </c>
      <c r="J324" s="55">
        <f t="shared" si="22"/>
        <v>366</v>
      </c>
      <c r="L324" s="56">
        <f>VLOOKUP(B324,Datum!$D:$F,2,FALSE)</f>
        <v>52718</v>
      </c>
      <c r="M324" s="56">
        <f>VLOOKUP(B324,Datum!$D:$F,3,FALSE)</f>
        <v>52748</v>
      </c>
      <c r="N324" s="55">
        <f t="shared" si="23"/>
        <v>31</v>
      </c>
    </row>
    <row r="325" spans="2:14" x14ac:dyDescent="0.25">
      <c r="B325" s="53">
        <v>324</v>
      </c>
      <c r="C325" s="54">
        <v>0.7</v>
      </c>
      <c r="D325" s="55">
        <f t="shared" si="20"/>
        <v>0</v>
      </c>
      <c r="E325" s="55">
        <f>IF('VAA PW'!$G$13&lt;&gt;"",IF(VLOOKUP(B325,Datum!D:G,2,FALSE)&gt;'VAA PW'!$G$13,0,IF(G325&gt;'VAA PW'!$G$12,1,0)),IF(G325&gt;='VAA PW'!$G$12,1,0))</f>
        <v>1</v>
      </c>
      <c r="F325" s="56">
        <f>IF(AND(E325=1,E324=0),'VAA PW'!$XEX$12,VLOOKUP(B325,Datum!$D:$F,2,FALSE))</f>
        <v>52749</v>
      </c>
      <c r="G325" s="56">
        <f>IF(VLOOKUP(B325,Datum!D:G,4,FALSE)&lt;&gt;$A$7,VLOOKUP(B325,Datum!$D:$F,3,FALSE),IF(YEAR('VAA PW'!$H$1)=YEAR('VAA PW'!$G$13),'VAA PW'!$G$13-1,VLOOKUP(B325,Datum!$D:$F,3,FALSE)))</f>
        <v>52778</v>
      </c>
      <c r="H325" s="55">
        <f>IF(AND(E325=1,E324=0),Maanden!G325-'VAA PW'!$XEX$12+1,G325-F325+1)</f>
        <v>30</v>
      </c>
      <c r="I325" s="55">
        <f t="shared" si="21"/>
        <v>0</v>
      </c>
      <c r="J325" s="55">
        <f t="shared" si="22"/>
        <v>366</v>
      </c>
      <c r="L325" s="56">
        <f>VLOOKUP(B325,Datum!$D:$F,2,FALSE)</f>
        <v>52749</v>
      </c>
      <c r="M325" s="56">
        <f>VLOOKUP(B325,Datum!$D:$F,3,FALSE)</f>
        <v>52778</v>
      </c>
      <c r="N325" s="55">
        <f t="shared" si="23"/>
        <v>30</v>
      </c>
    </row>
    <row r="326" spans="2:14" x14ac:dyDescent="0.25">
      <c r="B326" s="53">
        <v>325</v>
      </c>
      <c r="C326" s="54">
        <v>0.7</v>
      </c>
      <c r="D326" s="55">
        <f t="shared" si="20"/>
        <v>0</v>
      </c>
      <c r="E326" s="55">
        <f>IF('VAA PW'!$G$13&lt;&gt;"",IF(VLOOKUP(B326,Datum!D:G,2,FALSE)&gt;'VAA PW'!$G$13,0,IF(G326&gt;'VAA PW'!$G$12,1,0)),IF(G326&gt;='VAA PW'!$G$12,1,0))</f>
        <v>1</v>
      </c>
      <c r="F326" s="56">
        <f>IF(AND(E326=1,E325=0),'VAA PW'!$XEX$12,VLOOKUP(B326,Datum!$D:$F,2,FALSE))</f>
        <v>52779</v>
      </c>
      <c r="G326" s="56">
        <f>IF(VLOOKUP(B326,Datum!D:G,4,FALSE)&lt;&gt;$A$7,VLOOKUP(B326,Datum!$D:$F,3,FALSE),IF(YEAR('VAA PW'!$H$1)=YEAR('VAA PW'!$G$13),'VAA PW'!$G$13-1,VLOOKUP(B326,Datum!$D:$F,3,FALSE)))</f>
        <v>52809</v>
      </c>
      <c r="H326" s="55">
        <f>IF(AND(E326=1,E325=0),Maanden!G326-'VAA PW'!$XEX$12+1,G326-F326+1)</f>
        <v>31</v>
      </c>
      <c r="I326" s="55">
        <f t="shared" si="21"/>
        <v>0</v>
      </c>
      <c r="J326" s="55">
        <f t="shared" si="22"/>
        <v>366</v>
      </c>
      <c r="L326" s="56">
        <f>VLOOKUP(B326,Datum!$D:$F,2,FALSE)</f>
        <v>52779</v>
      </c>
      <c r="M326" s="56">
        <f>VLOOKUP(B326,Datum!$D:$F,3,FALSE)</f>
        <v>52809</v>
      </c>
      <c r="N326" s="55">
        <f t="shared" si="23"/>
        <v>31</v>
      </c>
    </row>
    <row r="327" spans="2:14" x14ac:dyDescent="0.25">
      <c r="B327" s="53">
        <v>326</v>
      </c>
      <c r="C327" s="54">
        <v>0.7</v>
      </c>
      <c r="D327" s="55">
        <f t="shared" si="20"/>
        <v>0</v>
      </c>
      <c r="E327" s="55">
        <f>IF('VAA PW'!$G$13&lt;&gt;"",IF(VLOOKUP(B327,Datum!D:G,2,FALSE)&gt;'VAA PW'!$G$13,0,IF(G327&gt;'VAA PW'!$G$12,1,0)),IF(G327&gt;='VAA PW'!$G$12,1,0))</f>
        <v>1</v>
      </c>
      <c r="F327" s="56">
        <f>IF(AND(E327=1,E326=0),'VAA PW'!$XEX$12,VLOOKUP(B327,Datum!$D:$F,2,FALSE))</f>
        <v>52810</v>
      </c>
      <c r="G327" s="56">
        <f>IF(VLOOKUP(B327,Datum!D:G,4,FALSE)&lt;&gt;$A$7,VLOOKUP(B327,Datum!$D:$F,3,FALSE),IF(YEAR('VAA PW'!$H$1)=YEAR('VAA PW'!$G$13),'VAA PW'!$G$13-1,VLOOKUP(B327,Datum!$D:$F,3,FALSE)))</f>
        <v>52840</v>
      </c>
      <c r="H327" s="55">
        <f>IF(AND(E327=1,E326=0),Maanden!G327-'VAA PW'!$XEX$12+1,G327-F327+1)</f>
        <v>31</v>
      </c>
      <c r="I327" s="55">
        <f t="shared" si="21"/>
        <v>0</v>
      </c>
      <c r="J327" s="55">
        <f t="shared" si="22"/>
        <v>366</v>
      </c>
      <c r="L327" s="56">
        <f>VLOOKUP(B327,Datum!$D:$F,2,FALSE)</f>
        <v>52810</v>
      </c>
      <c r="M327" s="56">
        <f>VLOOKUP(B327,Datum!$D:$F,3,FALSE)</f>
        <v>52840</v>
      </c>
      <c r="N327" s="55">
        <f t="shared" si="23"/>
        <v>31</v>
      </c>
    </row>
    <row r="328" spans="2:14" x14ac:dyDescent="0.25">
      <c r="B328" s="53">
        <v>327</v>
      </c>
      <c r="C328" s="54">
        <v>0.7</v>
      </c>
      <c r="D328" s="55">
        <f t="shared" si="20"/>
        <v>0</v>
      </c>
      <c r="E328" s="55">
        <f>IF('VAA PW'!$G$13&lt;&gt;"",IF(VLOOKUP(B328,Datum!D:G,2,FALSE)&gt;'VAA PW'!$G$13,0,IF(G328&gt;'VAA PW'!$G$12,1,0)),IF(G328&gt;='VAA PW'!$G$12,1,0))</f>
        <v>1</v>
      </c>
      <c r="F328" s="56">
        <f>IF(AND(E328=1,E327=0),'VAA PW'!$XEX$12,VLOOKUP(B328,Datum!$D:$F,2,FALSE))</f>
        <v>52841</v>
      </c>
      <c r="G328" s="56">
        <f>IF(VLOOKUP(B328,Datum!D:G,4,FALSE)&lt;&gt;$A$7,VLOOKUP(B328,Datum!$D:$F,3,FALSE),IF(YEAR('VAA PW'!$H$1)=YEAR('VAA PW'!$G$13),'VAA PW'!$G$13-1,VLOOKUP(B328,Datum!$D:$F,3,FALSE)))</f>
        <v>52870</v>
      </c>
      <c r="H328" s="55">
        <f>IF(AND(E328=1,E327=0),Maanden!G328-'VAA PW'!$XEX$12+1,G328-F328+1)</f>
        <v>30</v>
      </c>
      <c r="I328" s="55">
        <f t="shared" si="21"/>
        <v>0</v>
      </c>
      <c r="J328" s="55">
        <f t="shared" si="22"/>
        <v>366</v>
      </c>
      <c r="L328" s="56">
        <f>VLOOKUP(B328,Datum!$D:$F,2,FALSE)</f>
        <v>52841</v>
      </c>
      <c r="M328" s="56">
        <f>VLOOKUP(B328,Datum!$D:$F,3,FALSE)</f>
        <v>52870</v>
      </c>
      <c r="N328" s="55">
        <f t="shared" si="23"/>
        <v>30</v>
      </c>
    </row>
    <row r="329" spans="2:14" x14ac:dyDescent="0.25">
      <c r="B329" s="53">
        <v>328</v>
      </c>
      <c r="C329" s="54">
        <v>0.7</v>
      </c>
      <c r="D329" s="55">
        <f t="shared" si="20"/>
        <v>0</v>
      </c>
      <c r="E329" s="55">
        <f>IF('VAA PW'!$G$13&lt;&gt;"",IF(VLOOKUP(B329,Datum!D:G,2,FALSE)&gt;'VAA PW'!$G$13,0,IF(G329&gt;'VAA PW'!$G$12,1,0)),IF(G329&gt;='VAA PW'!$G$12,1,0))</f>
        <v>1</v>
      </c>
      <c r="F329" s="56">
        <f>IF(AND(E329=1,E328=0),'VAA PW'!$XEX$12,VLOOKUP(B329,Datum!$D:$F,2,FALSE))</f>
        <v>52871</v>
      </c>
      <c r="G329" s="56">
        <f>IF(VLOOKUP(B329,Datum!D:G,4,FALSE)&lt;&gt;$A$7,VLOOKUP(B329,Datum!$D:$F,3,FALSE),IF(YEAR('VAA PW'!$H$1)=YEAR('VAA PW'!$G$13),'VAA PW'!$G$13-1,VLOOKUP(B329,Datum!$D:$F,3,FALSE)))</f>
        <v>52901</v>
      </c>
      <c r="H329" s="55">
        <f>IF(AND(E329=1,E328=0),Maanden!G329-'VAA PW'!$XEX$12+1,G329-F329+1)</f>
        <v>31</v>
      </c>
      <c r="I329" s="55">
        <f t="shared" si="21"/>
        <v>0</v>
      </c>
      <c r="J329" s="55">
        <f t="shared" si="22"/>
        <v>366</v>
      </c>
      <c r="L329" s="56">
        <f>VLOOKUP(B329,Datum!$D:$F,2,FALSE)</f>
        <v>52871</v>
      </c>
      <c r="M329" s="56">
        <f>VLOOKUP(B329,Datum!$D:$F,3,FALSE)</f>
        <v>52901</v>
      </c>
      <c r="N329" s="55">
        <f t="shared" si="23"/>
        <v>31</v>
      </c>
    </row>
    <row r="330" spans="2:14" x14ac:dyDescent="0.25">
      <c r="B330" s="53">
        <v>329</v>
      </c>
      <c r="C330" s="54">
        <v>0.7</v>
      </c>
      <c r="D330" s="55">
        <f t="shared" si="20"/>
        <v>0</v>
      </c>
      <c r="E330" s="55">
        <f>IF('VAA PW'!$G$13&lt;&gt;"",IF(VLOOKUP(B330,Datum!D:G,2,FALSE)&gt;'VAA PW'!$G$13,0,IF(G330&gt;'VAA PW'!$G$12,1,0)),IF(G330&gt;='VAA PW'!$G$12,1,0))</f>
        <v>1</v>
      </c>
      <c r="F330" s="56">
        <f>IF(AND(E330=1,E329=0),'VAA PW'!$XEX$12,VLOOKUP(B330,Datum!$D:$F,2,FALSE))</f>
        <v>52902</v>
      </c>
      <c r="G330" s="56">
        <f>IF(VLOOKUP(B330,Datum!D:G,4,FALSE)&lt;&gt;$A$7,VLOOKUP(B330,Datum!$D:$F,3,FALSE),IF(YEAR('VAA PW'!$H$1)=YEAR('VAA PW'!$G$13),'VAA PW'!$G$13-1,VLOOKUP(B330,Datum!$D:$F,3,FALSE)))</f>
        <v>52931</v>
      </c>
      <c r="H330" s="55">
        <f>IF(AND(E330=1,E329=0),Maanden!G330-'VAA PW'!$XEX$12+1,G330-F330+1)</f>
        <v>30</v>
      </c>
      <c r="I330" s="55">
        <f t="shared" si="21"/>
        <v>0</v>
      </c>
      <c r="J330" s="55">
        <f t="shared" si="22"/>
        <v>366</v>
      </c>
      <c r="L330" s="56">
        <f>VLOOKUP(B330,Datum!$D:$F,2,FALSE)</f>
        <v>52902</v>
      </c>
      <c r="M330" s="56">
        <f>VLOOKUP(B330,Datum!$D:$F,3,FALSE)</f>
        <v>52931</v>
      </c>
      <c r="N330" s="55">
        <f t="shared" si="23"/>
        <v>30</v>
      </c>
    </row>
    <row r="331" spans="2:14" x14ac:dyDescent="0.25">
      <c r="B331" s="53">
        <v>330</v>
      </c>
      <c r="C331" s="54">
        <v>0.7</v>
      </c>
      <c r="D331" s="55">
        <f t="shared" si="20"/>
        <v>0</v>
      </c>
      <c r="E331" s="55">
        <f>IF('VAA PW'!$G$13&lt;&gt;"",IF(VLOOKUP(B331,Datum!D:G,2,FALSE)&gt;'VAA PW'!$G$13,0,IF(G331&gt;'VAA PW'!$G$12,1,0)),IF(G331&gt;='VAA PW'!$G$12,1,0))</f>
        <v>1</v>
      </c>
      <c r="F331" s="56">
        <f>IF(AND(E331=1,E330=0),'VAA PW'!$XEX$12,VLOOKUP(B331,Datum!$D:$F,2,FALSE))</f>
        <v>52932</v>
      </c>
      <c r="G331" s="56">
        <f>IF(VLOOKUP(B331,Datum!D:G,4,FALSE)&lt;&gt;$A$7,VLOOKUP(B331,Datum!$D:$F,3,FALSE),IF(YEAR('VAA PW'!$H$1)=YEAR('VAA PW'!$G$13),'VAA PW'!$G$13-1,VLOOKUP(B331,Datum!$D:$F,3,FALSE)))</f>
        <v>52962</v>
      </c>
      <c r="H331" s="55">
        <f>IF(AND(E331=1,E330=0),Maanden!G331-'VAA PW'!$XEX$12+1,G331-F331+1)</f>
        <v>31</v>
      </c>
      <c r="I331" s="55">
        <f t="shared" si="21"/>
        <v>0</v>
      </c>
      <c r="J331" s="55">
        <f t="shared" si="22"/>
        <v>366</v>
      </c>
      <c r="L331" s="56">
        <f>VLOOKUP(B331,Datum!$D:$F,2,FALSE)</f>
        <v>52932</v>
      </c>
      <c r="M331" s="56">
        <f>VLOOKUP(B331,Datum!$D:$F,3,FALSE)</f>
        <v>52962</v>
      </c>
      <c r="N331" s="55">
        <f t="shared" si="23"/>
        <v>31</v>
      </c>
    </row>
    <row r="332" spans="2:14" x14ac:dyDescent="0.25">
      <c r="B332" s="53">
        <v>331</v>
      </c>
      <c r="C332" s="54">
        <v>0.7</v>
      </c>
      <c r="D332" s="55">
        <f t="shared" si="20"/>
        <v>0</v>
      </c>
      <c r="E332" s="55">
        <f>IF('VAA PW'!$G$13&lt;&gt;"",IF(VLOOKUP(B332,Datum!D:G,2,FALSE)&gt;'VAA PW'!$G$13,0,IF(G332&gt;'VAA PW'!$G$12,1,0)),IF(G332&gt;='VAA PW'!$G$12,1,0))</f>
        <v>1</v>
      </c>
      <c r="F332" s="56">
        <f>IF(AND(E332=1,E331=0),'VAA PW'!$XEX$12,VLOOKUP(B332,Datum!$D:$F,2,FALSE))</f>
        <v>52963</v>
      </c>
      <c r="G332" s="56">
        <f>IF(VLOOKUP(B332,Datum!D:G,4,FALSE)&lt;&gt;$A$7,VLOOKUP(B332,Datum!$D:$F,3,FALSE),IF(YEAR('VAA PW'!$H$1)=YEAR('VAA PW'!$G$13),'VAA PW'!$G$13-1,VLOOKUP(B332,Datum!$D:$F,3,FALSE)))</f>
        <v>52993</v>
      </c>
      <c r="H332" s="55">
        <f>IF(AND(E332=1,E331=0),Maanden!G332-'VAA PW'!$XEX$12+1,G332-F332+1)</f>
        <v>31</v>
      </c>
      <c r="I332" s="55">
        <f t="shared" si="21"/>
        <v>0</v>
      </c>
      <c r="J332" s="55">
        <f t="shared" si="22"/>
        <v>365</v>
      </c>
      <c r="L332" s="56">
        <f>VLOOKUP(B332,Datum!$D:$F,2,FALSE)</f>
        <v>52963</v>
      </c>
      <c r="M332" s="56">
        <f>VLOOKUP(B332,Datum!$D:$F,3,FALSE)</f>
        <v>52993</v>
      </c>
      <c r="N332" s="55">
        <f t="shared" si="23"/>
        <v>31</v>
      </c>
    </row>
    <row r="333" spans="2:14" x14ac:dyDescent="0.25">
      <c r="B333" s="53">
        <v>332</v>
      </c>
      <c r="C333" s="54">
        <v>0.7</v>
      </c>
      <c r="D333" s="55">
        <f t="shared" si="20"/>
        <v>0</v>
      </c>
      <c r="E333" s="55">
        <f>IF('VAA PW'!$G$13&lt;&gt;"",IF(VLOOKUP(B333,Datum!D:G,2,FALSE)&gt;'VAA PW'!$G$13,0,IF(G333&gt;'VAA PW'!$G$12,1,0)),IF(G333&gt;='VAA PW'!$G$12,1,0))</f>
        <v>1</v>
      </c>
      <c r="F333" s="56">
        <f>IF(AND(E333=1,E332=0),'VAA PW'!$XEX$12,VLOOKUP(B333,Datum!$D:$F,2,FALSE))</f>
        <v>52994</v>
      </c>
      <c r="G333" s="56">
        <f>IF(VLOOKUP(B333,Datum!D:G,4,FALSE)&lt;&gt;$A$7,VLOOKUP(B333,Datum!$D:$F,3,FALSE),IF(YEAR('VAA PW'!$H$1)=YEAR('VAA PW'!$G$13),'VAA PW'!$G$13-1,VLOOKUP(B333,Datum!$D:$F,3,FALSE)))</f>
        <v>53021</v>
      </c>
      <c r="H333" s="55">
        <f>IF(AND(E333=1,E332=0),Maanden!G333-'VAA PW'!$XEX$12+1,G333-F333+1)</f>
        <v>28</v>
      </c>
      <c r="I333" s="55">
        <f t="shared" si="21"/>
        <v>0</v>
      </c>
      <c r="J333" s="55">
        <f t="shared" si="22"/>
        <v>365</v>
      </c>
      <c r="L333" s="56">
        <f>VLOOKUP(B333,Datum!$D:$F,2,FALSE)</f>
        <v>52994</v>
      </c>
      <c r="M333" s="56">
        <f>VLOOKUP(B333,Datum!$D:$F,3,FALSE)</f>
        <v>53021</v>
      </c>
      <c r="N333" s="55">
        <f t="shared" si="23"/>
        <v>28</v>
      </c>
    </row>
    <row r="334" spans="2:14" x14ac:dyDescent="0.25">
      <c r="B334" s="53">
        <v>333</v>
      </c>
      <c r="C334" s="54">
        <v>0.7</v>
      </c>
      <c r="D334" s="55">
        <f t="shared" si="20"/>
        <v>0</v>
      </c>
      <c r="E334" s="55">
        <f>IF('VAA PW'!$G$13&lt;&gt;"",IF(VLOOKUP(B334,Datum!D:G,2,FALSE)&gt;'VAA PW'!$G$13,0,IF(G334&gt;'VAA PW'!$G$12,1,0)),IF(G334&gt;='VAA PW'!$G$12,1,0))</f>
        <v>1</v>
      </c>
      <c r="F334" s="56">
        <f>IF(AND(E334=1,E333=0),'VAA PW'!$XEX$12,VLOOKUP(B334,Datum!$D:$F,2,FALSE))</f>
        <v>53022</v>
      </c>
      <c r="G334" s="56">
        <f>IF(VLOOKUP(B334,Datum!D:G,4,FALSE)&lt;&gt;$A$7,VLOOKUP(B334,Datum!$D:$F,3,FALSE),IF(YEAR('VAA PW'!$H$1)=YEAR('VAA PW'!$G$13),'VAA PW'!$G$13-1,VLOOKUP(B334,Datum!$D:$F,3,FALSE)))</f>
        <v>53052</v>
      </c>
      <c r="H334" s="55">
        <f>IF(AND(E334=1,E333=0),Maanden!G334-'VAA PW'!$XEX$12+1,G334-F334+1)</f>
        <v>31</v>
      </c>
      <c r="I334" s="55">
        <f t="shared" si="21"/>
        <v>0</v>
      </c>
      <c r="J334" s="55">
        <f t="shared" si="22"/>
        <v>365</v>
      </c>
      <c r="L334" s="56">
        <f>VLOOKUP(B334,Datum!$D:$F,2,FALSE)</f>
        <v>53022</v>
      </c>
      <c r="M334" s="56">
        <f>VLOOKUP(B334,Datum!$D:$F,3,FALSE)</f>
        <v>53052</v>
      </c>
      <c r="N334" s="55">
        <f t="shared" si="23"/>
        <v>31</v>
      </c>
    </row>
    <row r="335" spans="2:14" x14ac:dyDescent="0.25">
      <c r="B335" s="53">
        <v>334</v>
      </c>
      <c r="C335" s="54">
        <v>0.7</v>
      </c>
      <c r="D335" s="55">
        <f t="shared" si="20"/>
        <v>0</v>
      </c>
      <c r="E335" s="55">
        <f>IF('VAA PW'!$G$13&lt;&gt;"",IF(VLOOKUP(B335,Datum!D:G,2,FALSE)&gt;'VAA PW'!$G$13,0,IF(G335&gt;'VAA PW'!$G$12,1,0)),IF(G335&gt;='VAA PW'!$G$12,1,0))</f>
        <v>1</v>
      </c>
      <c r="F335" s="56">
        <f>IF(AND(E335=1,E334=0),'VAA PW'!$XEX$12,VLOOKUP(B335,Datum!$D:$F,2,FALSE))</f>
        <v>53053</v>
      </c>
      <c r="G335" s="56">
        <f>IF(VLOOKUP(B335,Datum!D:G,4,FALSE)&lt;&gt;$A$7,VLOOKUP(B335,Datum!$D:$F,3,FALSE),IF(YEAR('VAA PW'!$H$1)=YEAR('VAA PW'!$G$13),'VAA PW'!$G$13-1,VLOOKUP(B335,Datum!$D:$F,3,FALSE)))</f>
        <v>53082</v>
      </c>
      <c r="H335" s="55">
        <f>IF(AND(E335=1,E334=0),Maanden!G335-'VAA PW'!$XEX$12+1,G335-F335+1)</f>
        <v>30</v>
      </c>
      <c r="I335" s="55">
        <f t="shared" si="21"/>
        <v>0</v>
      </c>
      <c r="J335" s="55">
        <f t="shared" si="22"/>
        <v>365</v>
      </c>
      <c r="L335" s="56">
        <f>VLOOKUP(B335,Datum!$D:$F,2,FALSE)</f>
        <v>53053</v>
      </c>
      <c r="M335" s="56">
        <f>VLOOKUP(B335,Datum!$D:$F,3,FALSE)</f>
        <v>53082</v>
      </c>
      <c r="N335" s="55">
        <f t="shared" si="23"/>
        <v>30</v>
      </c>
    </row>
    <row r="336" spans="2:14" x14ac:dyDescent="0.25">
      <c r="B336" s="53">
        <v>335</v>
      </c>
      <c r="C336" s="54">
        <v>0.7</v>
      </c>
      <c r="D336" s="55">
        <f t="shared" si="20"/>
        <v>0</v>
      </c>
      <c r="E336" s="55">
        <f>IF('VAA PW'!$G$13&lt;&gt;"",IF(VLOOKUP(B336,Datum!D:G,2,FALSE)&gt;'VAA PW'!$G$13,0,IF(G336&gt;'VAA PW'!$G$12,1,0)),IF(G336&gt;='VAA PW'!$G$12,1,0))</f>
        <v>1</v>
      </c>
      <c r="F336" s="56">
        <f>IF(AND(E336=1,E335=0),'VAA PW'!$XEX$12,VLOOKUP(B336,Datum!$D:$F,2,FALSE))</f>
        <v>53083</v>
      </c>
      <c r="G336" s="56">
        <f>IF(VLOOKUP(B336,Datum!D:G,4,FALSE)&lt;&gt;$A$7,VLOOKUP(B336,Datum!$D:$F,3,FALSE),IF(YEAR('VAA PW'!$H$1)=YEAR('VAA PW'!$G$13),'VAA PW'!$G$13-1,VLOOKUP(B336,Datum!$D:$F,3,FALSE)))</f>
        <v>53113</v>
      </c>
      <c r="H336" s="55">
        <f>IF(AND(E336=1,E335=0),Maanden!G336-'VAA PW'!$XEX$12+1,G336-F336+1)</f>
        <v>31</v>
      </c>
      <c r="I336" s="55">
        <f t="shared" si="21"/>
        <v>0</v>
      </c>
      <c r="J336" s="55">
        <f t="shared" si="22"/>
        <v>365</v>
      </c>
      <c r="L336" s="56">
        <f>VLOOKUP(B336,Datum!$D:$F,2,FALSE)</f>
        <v>53083</v>
      </c>
      <c r="M336" s="56">
        <f>VLOOKUP(B336,Datum!$D:$F,3,FALSE)</f>
        <v>53113</v>
      </c>
      <c r="N336" s="55">
        <f t="shared" si="23"/>
        <v>31</v>
      </c>
    </row>
    <row r="337" spans="2:14" x14ac:dyDescent="0.25">
      <c r="B337" s="53">
        <v>336</v>
      </c>
      <c r="C337" s="54">
        <v>0.7</v>
      </c>
      <c r="D337" s="55">
        <f t="shared" si="20"/>
        <v>0</v>
      </c>
      <c r="E337" s="55">
        <f>IF('VAA PW'!$G$13&lt;&gt;"",IF(VLOOKUP(B337,Datum!D:G,2,FALSE)&gt;'VAA PW'!$G$13,0,IF(G337&gt;'VAA PW'!$G$12,1,0)),IF(G337&gt;='VAA PW'!$G$12,1,0))</f>
        <v>1</v>
      </c>
      <c r="F337" s="56">
        <f>IF(AND(E337=1,E336=0),'VAA PW'!$XEX$12,VLOOKUP(B337,Datum!$D:$F,2,FALSE))</f>
        <v>53114</v>
      </c>
      <c r="G337" s="56">
        <f>IF(VLOOKUP(B337,Datum!D:G,4,FALSE)&lt;&gt;$A$7,VLOOKUP(B337,Datum!$D:$F,3,FALSE),IF(YEAR('VAA PW'!$H$1)=YEAR('VAA PW'!$G$13),'VAA PW'!$G$13-1,VLOOKUP(B337,Datum!$D:$F,3,FALSE)))</f>
        <v>53143</v>
      </c>
      <c r="H337" s="55">
        <f>IF(AND(E337=1,E336=0),Maanden!G337-'VAA PW'!$XEX$12+1,G337-F337+1)</f>
        <v>30</v>
      </c>
      <c r="I337" s="55">
        <f t="shared" si="21"/>
        <v>0</v>
      </c>
      <c r="J337" s="55">
        <f t="shared" si="22"/>
        <v>365</v>
      </c>
      <c r="L337" s="56">
        <f>VLOOKUP(B337,Datum!$D:$F,2,FALSE)</f>
        <v>53114</v>
      </c>
      <c r="M337" s="56">
        <f>VLOOKUP(B337,Datum!$D:$F,3,FALSE)</f>
        <v>53143</v>
      </c>
      <c r="N337" s="55">
        <f t="shared" si="23"/>
        <v>30</v>
      </c>
    </row>
    <row r="338" spans="2:14" x14ac:dyDescent="0.25">
      <c r="B338" s="53">
        <v>337</v>
      </c>
      <c r="C338" s="54">
        <v>0.7</v>
      </c>
      <c r="D338" s="55">
        <f t="shared" si="20"/>
        <v>0</v>
      </c>
      <c r="E338" s="55">
        <f>IF('VAA PW'!$G$13&lt;&gt;"",IF(VLOOKUP(B338,Datum!D:G,2,FALSE)&gt;'VAA PW'!$G$13,0,IF(G338&gt;'VAA PW'!$G$12,1,0)),IF(G338&gt;='VAA PW'!$G$12,1,0))</f>
        <v>1</v>
      </c>
      <c r="F338" s="56">
        <f>IF(AND(E338=1,E337=0),'VAA PW'!$XEX$12,VLOOKUP(B338,Datum!$D:$F,2,FALSE))</f>
        <v>53144</v>
      </c>
      <c r="G338" s="56">
        <f>IF(VLOOKUP(B338,Datum!D:G,4,FALSE)&lt;&gt;$A$7,VLOOKUP(B338,Datum!$D:$F,3,FALSE),IF(YEAR('VAA PW'!$H$1)=YEAR('VAA PW'!$G$13),'VAA PW'!$G$13-1,VLOOKUP(B338,Datum!$D:$F,3,FALSE)))</f>
        <v>53174</v>
      </c>
      <c r="H338" s="55">
        <f>IF(AND(E338=1,E337=0),Maanden!G338-'VAA PW'!$XEX$12+1,G338-F338+1)</f>
        <v>31</v>
      </c>
      <c r="I338" s="55">
        <f t="shared" si="21"/>
        <v>0</v>
      </c>
      <c r="J338" s="55">
        <f t="shared" si="22"/>
        <v>365</v>
      </c>
      <c r="L338" s="56">
        <f>VLOOKUP(B338,Datum!$D:$F,2,FALSE)</f>
        <v>53144</v>
      </c>
      <c r="M338" s="56">
        <f>VLOOKUP(B338,Datum!$D:$F,3,FALSE)</f>
        <v>53174</v>
      </c>
      <c r="N338" s="55">
        <f t="shared" si="23"/>
        <v>31</v>
      </c>
    </row>
    <row r="339" spans="2:14" x14ac:dyDescent="0.25">
      <c r="B339" s="53">
        <v>338</v>
      </c>
      <c r="C339" s="54">
        <v>0.7</v>
      </c>
      <c r="D339" s="55">
        <f t="shared" si="20"/>
        <v>0</v>
      </c>
      <c r="E339" s="55">
        <f>IF('VAA PW'!$G$13&lt;&gt;"",IF(VLOOKUP(B339,Datum!D:G,2,FALSE)&gt;'VAA PW'!$G$13,0,IF(G339&gt;'VAA PW'!$G$12,1,0)),IF(G339&gt;='VAA PW'!$G$12,1,0))</f>
        <v>1</v>
      </c>
      <c r="F339" s="56">
        <f>IF(AND(E339=1,E338=0),'VAA PW'!$XEX$12,VLOOKUP(B339,Datum!$D:$F,2,FALSE))</f>
        <v>53175</v>
      </c>
      <c r="G339" s="56">
        <f>IF(VLOOKUP(B339,Datum!D:G,4,FALSE)&lt;&gt;$A$7,VLOOKUP(B339,Datum!$D:$F,3,FALSE),IF(YEAR('VAA PW'!$H$1)=YEAR('VAA PW'!$G$13),'VAA PW'!$G$13-1,VLOOKUP(B339,Datum!$D:$F,3,FALSE)))</f>
        <v>53205</v>
      </c>
      <c r="H339" s="55">
        <f>IF(AND(E339=1,E338=0),Maanden!G339-'VAA PW'!$XEX$12+1,G339-F339+1)</f>
        <v>31</v>
      </c>
      <c r="I339" s="55">
        <f t="shared" si="21"/>
        <v>0</v>
      </c>
      <c r="J339" s="55">
        <f t="shared" si="22"/>
        <v>365</v>
      </c>
      <c r="L339" s="56">
        <f>VLOOKUP(B339,Datum!$D:$F,2,FALSE)</f>
        <v>53175</v>
      </c>
      <c r="M339" s="56">
        <f>VLOOKUP(B339,Datum!$D:$F,3,FALSE)</f>
        <v>53205</v>
      </c>
      <c r="N339" s="55">
        <f t="shared" si="23"/>
        <v>31</v>
      </c>
    </row>
    <row r="340" spans="2:14" x14ac:dyDescent="0.25">
      <c r="B340" s="53">
        <v>339</v>
      </c>
      <c r="C340" s="54">
        <v>0.7</v>
      </c>
      <c r="D340" s="55">
        <f t="shared" si="20"/>
        <v>0</v>
      </c>
      <c r="E340" s="55">
        <f>IF('VAA PW'!$G$13&lt;&gt;"",IF(VLOOKUP(B340,Datum!D:G,2,FALSE)&gt;'VAA PW'!$G$13,0,IF(G340&gt;'VAA PW'!$G$12,1,0)),IF(G340&gt;='VAA PW'!$G$12,1,0))</f>
        <v>1</v>
      </c>
      <c r="F340" s="56">
        <f>IF(AND(E340=1,E339=0),'VAA PW'!$XEX$12,VLOOKUP(B340,Datum!$D:$F,2,FALSE))</f>
        <v>53206</v>
      </c>
      <c r="G340" s="56">
        <f>IF(VLOOKUP(B340,Datum!D:G,4,FALSE)&lt;&gt;$A$7,VLOOKUP(B340,Datum!$D:$F,3,FALSE),IF(YEAR('VAA PW'!$H$1)=YEAR('VAA PW'!$G$13),'VAA PW'!$G$13-1,VLOOKUP(B340,Datum!$D:$F,3,FALSE)))</f>
        <v>53235</v>
      </c>
      <c r="H340" s="55">
        <f>IF(AND(E340=1,E339=0),Maanden!G340-'VAA PW'!$XEX$12+1,G340-F340+1)</f>
        <v>30</v>
      </c>
      <c r="I340" s="55">
        <f t="shared" si="21"/>
        <v>0</v>
      </c>
      <c r="J340" s="55">
        <f t="shared" si="22"/>
        <v>365</v>
      </c>
      <c r="L340" s="56">
        <f>VLOOKUP(B340,Datum!$D:$F,2,FALSE)</f>
        <v>53206</v>
      </c>
      <c r="M340" s="56">
        <f>VLOOKUP(B340,Datum!$D:$F,3,FALSE)</f>
        <v>53235</v>
      </c>
      <c r="N340" s="55">
        <f t="shared" si="23"/>
        <v>30</v>
      </c>
    </row>
    <row r="341" spans="2:14" x14ac:dyDescent="0.25">
      <c r="B341" s="53">
        <v>340</v>
      </c>
      <c r="C341" s="54">
        <v>0.7</v>
      </c>
      <c r="D341" s="55">
        <f t="shared" si="20"/>
        <v>0</v>
      </c>
      <c r="E341" s="55">
        <f>IF('VAA PW'!$G$13&lt;&gt;"",IF(VLOOKUP(B341,Datum!D:G,2,FALSE)&gt;'VAA PW'!$G$13,0,IF(G341&gt;'VAA PW'!$G$12,1,0)),IF(G341&gt;='VAA PW'!$G$12,1,0))</f>
        <v>1</v>
      </c>
      <c r="F341" s="56">
        <f>IF(AND(E341=1,E340=0),'VAA PW'!$XEX$12,VLOOKUP(B341,Datum!$D:$F,2,FALSE))</f>
        <v>53236</v>
      </c>
      <c r="G341" s="56">
        <f>IF(VLOOKUP(B341,Datum!D:G,4,FALSE)&lt;&gt;$A$7,VLOOKUP(B341,Datum!$D:$F,3,FALSE),IF(YEAR('VAA PW'!$H$1)=YEAR('VAA PW'!$G$13),'VAA PW'!$G$13-1,VLOOKUP(B341,Datum!$D:$F,3,FALSE)))</f>
        <v>53266</v>
      </c>
      <c r="H341" s="55">
        <f>IF(AND(E341=1,E340=0),Maanden!G341-'VAA PW'!$XEX$12+1,G341-F341+1)</f>
        <v>31</v>
      </c>
      <c r="I341" s="55">
        <f t="shared" si="21"/>
        <v>0</v>
      </c>
      <c r="J341" s="55">
        <f t="shared" si="22"/>
        <v>365</v>
      </c>
      <c r="L341" s="56">
        <f>VLOOKUP(B341,Datum!$D:$F,2,FALSE)</f>
        <v>53236</v>
      </c>
      <c r="M341" s="56">
        <f>VLOOKUP(B341,Datum!$D:$F,3,FALSE)</f>
        <v>53266</v>
      </c>
      <c r="N341" s="55">
        <f t="shared" si="23"/>
        <v>31</v>
      </c>
    </row>
    <row r="342" spans="2:14" x14ac:dyDescent="0.25">
      <c r="B342" s="53">
        <v>341</v>
      </c>
      <c r="C342" s="54">
        <v>0.7</v>
      </c>
      <c r="D342" s="55">
        <f t="shared" si="20"/>
        <v>0</v>
      </c>
      <c r="E342" s="55">
        <f>IF('VAA PW'!$G$13&lt;&gt;"",IF(VLOOKUP(B342,Datum!D:G,2,FALSE)&gt;'VAA PW'!$G$13,0,IF(G342&gt;'VAA PW'!$G$12,1,0)),IF(G342&gt;='VAA PW'!$G$12,1,0))</f>
        <v>1</v>
      </c>
      <c r="F342" s="56">
        <f>IF(AND(E342=1,E341=0),'VAA PW'!$XEX$12,VLOOKUP(B342,Datum!$D:$F,2,FALSE))</f>
        <v>53267</v>
      </c>
      <c r="G342" s="56">
        <f>IF(VLOOKUP(B342,Datum!D:G,4,FALSE)&lt;&gt;$A$7,VLOOKUP(B342,Datum!$D:$F,3,FALSE),IF(YEAR('VAA PW'!$H$1)=YEAR('VAA PW'!$G$13),'VAA PW'!$G$13-1,VLOOKUP(B342,Datum!$D:$F,3,FALSE)))</f>
        <v>53296</v>
      </c>
      <c r="H342" s="55">
        <f>IF(AND(E342=1,E341=0),Maanden!G342-'VAA PW'!$XEX$12+1,G342-F342+1)</f>
        <v>30</v>
      </c>
      <c r="I342" s="55">
        <f t="shared" si="21"/>
        <v>0</v>
      </c>
      <c r="J342" s="55">
        <f t="shared" si="22"/>
        <v>365</v>
      </c>
      <c r="L342" s="56">
        <f>VLOOKUP(B342,Datum!$D:$F,2,FALSE)</f>
        <v>53267</v>
      </c>
      <c r="M342" s="56">
        <f>VLOOKUP(B342,Datum!$D:$F,3,FALSE)</f>
        <v>53296</v>
      </c>
      <c r="N342" s="55">
        <f t="shared" si="23"/>
        <v>30</v>
      </c>
    </row>
    <row r="343" spans="2:14" x14ac:dyDescent="0.25">
      <c r="B343" s="53">
        <v>342</v>
      </c>
      <c r="C343" s="54">
        <v>0.7</v>
      </c>
      <c r="D343" s="55">
        <f t="shared" si="20"/>
        <v>0</v>
      </c>
      <c r="E343" s="55">
        <f>IF('VAA PW'!$G$13&lt;&gt;"",IF(VLOOKUP(B343,Datum!D:G,2,FALSE)&gt;'VAA PW'!$G$13,0,IF(G343&gt;'VAA PW'!$G$12,1,0)),IF(G343&gt;='VAA PW'!$G$12,1,0))</f>
        <v>1</v>
      </c>
      <c r="F343" s="56">
        <f>IF(AND(E343=1,E342=0),'VAA PW'!$XEX$12,VLOOKUP(B343,Datum!$D:$F,2,FALSE))</f>
        <v>53297</v>
      </c>
      <c r="G343" s="56">
        <f>IF(VLOOKUP(B343,Datum!D:G,4,FALSE)&lt;&gt;$A$7,VLOOKUP(B343,Datum!$D:$F,3,FALSE),IF(YEAR('VAA PW'!$H$1)=YEAR('VAA PW'!$G$13),'VAA PW'!$G$13-1,VLOOKUP(B343,Datum!$D:$F,3,FALSE)))</f>
        <v>53327</v>
      </c>
      <c r="H343" s="55">
        <f>IF(AND(E343=1,E342=0),Maanden!G343-'VAA PW'!$XEX$12+1,G343-F343+1)</f>
        <v>31</v>
      </c>
      <c r="I343" s="55">
        <f t="shared" si="21"/>
        <v>0</v>
      </c>
      <c r="J343" s="55">
        <f t="shared" si="22"/>
        <v>365</v>
      </c>
      <c r="L343" s="56">
        <f>VLOOKUP(B343,Datum!$D:$F,2,FALSE)</f>
        <v>53297</v>
      </c>
      <c r="M343" s="56">
        <f>VLOOKUP(B343,Datum!$D:$F,3,FALSE)</f>
        <v>53327</v>
      </c>
      <c r="N343" s="55">
        <f t="shared" si="23"/>
        <v>31</v>
      </c>
    </row>
    <row r="344" spans="2:14" x14ac:dyDescent="0.25">
      <c r="B344" s="53">
        <v>343</v>
      </c>
      <c r="C344" s="54">
        <v>0.7</v>
      </c>
      <c r="D344" s="55">
        <f t="shared" si="20"/>
        <v>0</v>
      </c>
      <c r="E344" s="55">
        <f>IF('VAA PW'!$G$13&lt;&gt;"",IF(VLOOKUP(B344,Datum!D:G,2,FALSE)&gt;'VAA PW'!$G$13,0,IF(G344&gt;'VAA PW'!$G$12,1,0)),IF(G344&gt;='VAA PW'!$G$12,1,0))</f>
        <v>1</v>
      </c>
      <c r="F344" s="56">
        <f>IF(AND(E344=1,E343=0),'VAA PW'!$XEX$12,VLOOKUP(B344,Datum!$D:$F,2,FALSE))</f>
        <v>53328</v>
      </c>
      <c r="G344" s="56">
        <f>IF(VLOOKUP(B344,Datum!D:G,4,FALSE)&lt;&gt;$A$7,VLOOKUP(B344,Datum!$D:$F,3,FALSE),IF(YEAR('VAA PW'!$H$1)=YEAR('VAA PW'!$G$13),'VAA PW'!$G$13-1,VLOOKUP(B344,Datum!$D:$F,3,FALSE)))</f>
        <v>53358</v>
      </c>
      <c r="H344" s="55">
        <f>IF(AND(E344=1,E343=0),Maanden!G344-'VAA PW'!$XEX$12+1,G344-F344+1)</f>
        <v>31</v>
      </c>
      <c r="I344" s="55">
        <f t="shared" si="21"/>
        <v>0</v>
      </c>
      <c r="J344" s="55">
        <f t="shared" si="22"/>
        <v>365</v>
      </c>
      <c r="L344" s="56">
        <f>VLOOKUP(B344,Datum!$D:$F,2,FALSE)</f>
        <v>53328</v>
      </c>
      <c r="M344" s="56">
        <f>VLOOKUP(B344,Datum!$D:$F,3,FALSE)</f>
        <v>53358</v>
      </c>
      <c r="N344" s="55">
        <f t="shared" si="23"/>
        <v>31</v>
      </c>
    </row>
    <row r="345" spans="2:14" x14ac:dyDescent="0.25">
      <c r="B345" s="53">
        <v>344</v>
      </c>
      <c r="C345" s="54">
        <v>0.7</v>
      </c>
      <c r="D345" s="55">
        <f t="shared" si="20"/>
        <v>0</v>
      </c>
      <c r="E345" s="55">
        <f>IF('VAA PW'!$G$13&lt;&gt;"",IF(VLOOKUP(B345,Datum!D:G,2,FALSE)&gt;'VAA PW'!$G$13,0,IF(G345&gt;'VAA PW'!$G$12,1,0)),IF(G345&gt;='VAA PW'!$G$12,1,0))</f>
        <v>1</v>
      </c>
      <c r="F345" s="56">
        <f>IF(AND(E345=1,E344=0),'VAA PW'!$XEX$12,VLOOKUP(B345,Datum!$D:$F,2,FALSE))</f>
        <v>53359</v>
      </c>
      <c r="G345" s="56">
        <f>IF(VLOOKUP(B345,Datum!D:G,4,FALSE)&lt;&gt;$A$7,VLOOKUP(B345,Datum!$D:$F,3,FALSE),IF(YEAR('VAA PW'!$H$1)=YEAR('VAA PW'!$G$13),'VAA PW'!$G$13-1,VLOOKUP(B345,Datum!$D:$F,3,FALSE)))</f>
        <v>53386</v>
      </c>
      <c r="H345" s="55">
        <f>IF(AND(E345=1,E344=0),Maanden!G345-'VAA PW'!$XEX$12+1,G345-F345+1)</f>
        <v>28</v>
      </c>
      <c r="I345" s="55">
        <f t="shared" si="21"/>
        <v>0</v>
      </c>
      <c r="J345" s="55">
        <f t="shared" si="22"/>
        <v>365</v>
      </c>
      <c r="L345" s="56">
        <f>VLOOKUP(B345,Datum!$D:$F,2,FALSE)</f>
        <v>53359</v>
      </c>
      <c r="M345" s="56">
        <f>VLOOKUP(B345,Datum!$D:$F,3,FALSE)</f>
        <v>53386</v>
      </c>
      <c r="N345" s="55">
        <f t="shared" si="23"/>
        <v>28</v>
      </c>
    </row>
    <row r="346" spans="2:14" x14ac:dyDescent="0.25">
      <c r="B346" s="53">
        <v>345</v>
      </c>
      <c r="C346" s="54">
        <v>0.7</v>
      </c>
      <c r="D346" s="55">
        <f t="shared" si="20"/>
        <v>0</v>
      </c>
      <c r="E346" s="55">
        <f>IF('VAA PW'!$G$13&lt;&gt;"",IF(VLOOKUP(B346,Datum!D:G,2,FALSE)&gt;'VAA PW'!$G$13,0,IF(G346&gt;'VAA PW'!$G$12,1,0)),IF(G346&gt;='VAA PW'!$G$12,1,0))</f>
        <v>1</v>
      </c>
      <c r="F346" s="56">
        <f>IF(AND(E346=1,E345=0),'VAA PW'!$XEX$12,VLOOKUP(B346,Datum!$D:$F,2,FALSE))</f>
        <v>53387</v>
      </c>
      <c r="G346" s="56">
        <f>IF(VLOOKUP(B346,Datum!D:G,4,FALSE)&lt;&gt;$A$7,VLOOKUP(B346,Datum!$D:$F,3,FALSE),IF(YEAR('VAA PW'!$H$1)=YEAR('VAA PW'!$G$13),'VAA PW'!$G$13-1,VLOOKUP(B346,Datum!$D:$F,3,FALSE)))</f>
        <v>53417</v>
      </c>
      <c r="H346" s="55">
        <f>IF(AND(E346=1,E345=0),Maanden!G346-'VAA PW'!$XEX$12+1,G346-F346+1)</f>
        <v>31</v>
      </c>
      <c r="I346" s="55">
        <f t="shared" si="21"/>
        <v>0</v>
      </c>
      <c r="J346" s="55">
        <f t="shared" si="22"/>
        <v>365</v>
      </c>
      <c r="L346" s="56">
        <f>VLOOKUP(B346,Datum!$D:$F,2,FALSE)</f>
        <v>53387</v>
      </c>
      <c r="M346" s="56">
        <f>VLOOKUP(B346,Datum!$D:$F,3,FALSE)</f>
        <v>53417</v>
      </c>
      <c r="N346" s="55">
        <f t="shared" si="23"/>
        <v>31</v>
      </c>
    </row>
    <row r="347" spans="2:14" x14ac:dyDescent="0.25">
      <c r="B347" s="53">
        <v>346</v>
      </c>
      <c r="C347" s="54">
        <v>0.7</v>
      </c>
      <c r="D347" s="55">
        <f t="shared" si="20"/>
        <v>0</v>
      </c>
      <c r="E347" s="55">
        <f>IF('VAA PW'!$G$13&lt;&gt;"",IF(VLOOKUP(B347,Datum!D:G,2,FALSE)&gt;'VAA PW'!$G$13,0,IF(G347&gt;'VAA PW'!$G$12,1,0)),IF(G347&gt;='VAA PW'!$G$12,1,0))</f>
        <v>1</v>
      </c>
      <c r="F347" s="56">
        <f>IF(AND(E347=1,E346=0),'VAA PW'!$XEX$12,VLOOKUP(B347,Datum!$D:$F,2,FALSE))</f>
        <v>53418</v>
      </c>
      <c r="G347" s="56">
        <f>IF(VLOOKUP(B347,Datum!D:G,4,FALSE)&lt;&gt;$A$7,VLOOKUP(B347,Datum!$D:$F,3,FALSE),IF(YEAR('VAA PW'!$H$1)=YEAR('VAA PW'!$G$13),'VAA PW'!$G$13-1,VLOOKUP(B347,Datum!$D:$F,3,FALSE)))</f>
        <v>53447</v>
      </c>
      <c r="H347" s="55">
        <f>IF(AND(E347=1,E346=0),Maanden!G347-'VAA PW'!$XEX$12+1,G347-F347+1)</f>
        <v>30</v>
      </c>
      <c r="I347" s="55">
        <f t="shared" si="21"/>
        <v>0</v>
      </c>
      <c r="J347" s="55">
        <f t="shared" si="22"/>
        <v>365</v>
      </c>
      <c r="L347" s="56">
        <f>VLOOKUP(B347,Datum!$D:$F,2,FALSE)</f>
        <v>53418</v>
      </c>
      <c r="M347" s="56">
        <f>VLOOKUP(B347,Datum!$D:$F,3,FALSE)</f>
        <v>53447</v>
      </c>
      <c r="N347" s="55">
        <f t="shared" si="23"/>
        <v>30</v>
      </c>
    </row>
    <row r="348" spans="2:14" x14ac:dyDescent="0.25">
      <c r="B348" s="53">
        <v>347</v>
      </c>
      <c r="C348" s="54">
        <v>0.7</v>
      </c>
      <c r="D348" s="55">
        <f t="shared" si="20"/>
        <v>0</v>
      </c>
      <c r="E348" s="55">
        <f>IF('VAA PW'!$G$13&lt;&gt;"",IF(VLOOKUP(B348,Datum!D:G,2,FALSE)&gt;'VAA PW'!$G$13,0,IF(G348&gt;'VAA PW'!$G$12,1,0)),IF(G348&gt;='VAA PW'!$G$12,1,0))</f>
        <v>1</v>
      </c>
      <c r="F348" s="56">
        <f>IF(AND(E348=1,E347=0),'VAA PW'!$XEX$12,VLOOKUP(B348,Datum!$D:$F,2,FALSE))</f>
        <v>53448</v>
      </c>
      <c r="G348" s="56">
        <f>IF(VLOOKUP(B348,Datum!D:G,4,FALSE)&lt;&gt;$A$7,VLOOKUP(B348,Datum!$D:$F,3,FALSE),IF(YEAR('VAA PW'!$H$1)=YEAR('VAA PW'!$G$13),'VAA PW'!$G$13-1,VLOOKUP(B348,Datum!$D:$F,3,FALSE)))</f>
        <v>53478</v>
      </c>
      <c r="H348" s="55">
        <f>IF(AND(E348=1,E347=0),Maanden!G348-'VAA PW'!$XEX$12+1,G348-F348+1)</f>
        <v>31</v>
      </c>
      <c r="I348" s="55">
        <f t="shared" si="21"/>
        <v>0</v>
      </c>
      <c r="J348" s="55">
        <f t="shared" si="22"/>
        <v>365</v>
      </c>
      <c r="L348" s="56">
        <f>VLOOKUP(B348,Datum!$D:$F,2,FALSE)</f>
        <v>53448</v>
      </c>
      <c r="M348" s="56">
        <f>VLOOKUP(B348,Datum!$D:$F,3,FALSE)</f>
        <v>53478</v>
      </c>
      <c r="N348" s="55">
        <f t="shared" si="23"/>
        <v>31</v>
      </c>
    </row>
    <row r="349" spans="2:14" x14ac:dyDescent="0.25">
      <c r="B349" s="53">
        <v>348</v>
      </c>
      <c r="C349" s="54">
        <v>0.7</v>
      </c>
      <c r="D349" s="55">
        <f t="shared" si="20"/>
        <v>0</v>
      </c>
      <c r="E349" s="55">
        <f>IF('VAA PW'!$G$13&lt;&gt;"",IF(VLOOKUP(B349,Datum!D:G,2,FALSE)&gt;'VAA PW'!$G$13,0,IF(G349&gt;'VAA PW'!$G$12,1,0)),IF(G349&gt;='VAA PW'!$G$12,1,0))</f>
        <v>1</v>
      </c>
      <c r="F349" s="56">
        <f>IF(AND(E349=1,E348=0),'VAA PW'!$XEX$12,VLOOKUP(B349,Datum!$D:$F,2,FALSE))</f>
        <v>53479</v>
      </c>
      <c r="G349" s="56">
        <f>IF(VLOOKUP(B349,Datum!D:G,4,FALSE)&lt;&gt;$A$7,VLOOKUP(B349,Datum!$D:$F,3,FALSE),IF(YEAR('VAA PW'!$H$1)=YEAR('VAA PW'!$G$13),'VAA PW'!$G$13-1,VLOOKUP(B349,Datum!$D:$F,3,FALSE)))</f>
        <v>53508</v>
      </c>
      <c r="H349" s="55">
        <f>IF(AND(E349=1,E348=0),Maanden!G349-'VAA PW'!$XEX$12+1,G349-F349+1)</f>
        <v>30</v>
      </c>
      <c r="I349" s="55">
        <f t="shared" si="21"/>
        <v>0</v>
      </c>
      <c r="J349" s="55">
        <f t="shared" si="22"/>
        <v>365</v>
      </c>
      <c r="L349" s="56">
        <f>VLOOKUP(B349,Datum!$D:$F,2,FALSE)</f>
        <v>53479</v>
      </c>
      <c r="M349" s="56">
        <f>VLOOKUP(B349,Datum!$D:$F,3,FALSE)</f>
        <v>53508</v>
      </c>
      <c r="N349" s="55">
        <f t="shared" si="23"/>
        <v>30</v>
      </c>
    </row>
    <row r="350" spans="2:14" x14ac:dyDescent="0.25">
      <c r="B350" s="53">
        <v>349</v>
      </c>
      <c r="C350" s="54">
        <v>0.7</v>
      </c>
      <c r="D350" s="55">
        <f t="shared" si="20"/>
        <v>0</v>
      </c>
      <c r="E350" s="55">
        <f>IF('VAA PW'!$G$13&lt;&gt;"",IF(VLOOKUP(B350,Datum!D:G,2,FALSE)&gt;'VAA PW'!$G$13,0,IF(G350&gt;'VAA PW'!$G$12,1,0)),IF(G350&gt;='VAA PW'!$G$12,1,0))</f>
        <v>1</v>
      </c>
      <c r="F350" s="56">
        <f>IF(AND(E350=1,E349=0),'VAA PW'!$XEX$12,VLOOKUP(B350,Datum!$D:$F,2,FALSE))</f>
        <v>53509</v>
      </c>
      <c r="G350" s="56">
        <f>IF(VLOOKUP(B350,Datum!D:G,4,FALSE)&lt;&gt;$A$7,VLOOKUP(B350,Datum!$D:$F,3,FALSE),IF(YEAR('VAA PW'!$H$1)=YEAR('VAA PW'!$G$13),'VAA PW'!$G$13-1,VLOOKUP(B350,Datum!$D:$F,3,FALSE)))</f>
        <v>53539</v>
      </c>
      <c r="H350" s="55">
        <f>IF(AND(E350=1,E349=0),Maanden!G350-'VAA PW'!$XEX$12+1,G350-F350+1)</f>
        <v>31</v>
      </c>
      <c r="I350" s="55">
        <f t="shared" si="21"/>
        <v>0</v>
      </c>
      <c r="J350" s="55">
        <f t="shared" si="22"/>
        <v>365</v>
      </c>
      <c r="L350" s="56">
        <f>VLOOKUP(B350,Datum!$D:$F,2,FALSE)</f>
        <v>53509</v>
      </c>
      <c r="M350" s="56">
        <f>VLOOKUP(B350,Datum!$D:$F,3,FALSE)</f>
        <v>53539</v>
      </c>
      <c r="N350" s="55">
        <f t="shared" si="23"/>
        <v>31</v>
      </c>
    </row>
    <row r="351" spans="2:14" x14ac:dyDescent="0.25">
      <c r="B351" s="53">
        <v>350</v>
      </c>
      <c r="C351" s="54">
        <v>0.7</v>
      </c>
      <c r="D351" s="55">
        <f t="shared" si="20"/>
        <v>0</v>
      </c>
      <c r="E351" s="55">
        <f>IF('VAA PW'!$G$13&lt;&gt;"",IF(VLOOKUP(B351,Datum!D:G,2,FALSE)&gt;'VAA PW'!$G$13,0,IF(G351&gt;'VAA PW'!$G$12,1,0)),IF(G351&gt;='VAA PW'!$G$12,1,0))</f>
        <v>1</v>
      </c>
      <c r="F351" s="56">
        <f>IF(AND(E351=1,E350=0),'VAA PW'!$XEX$12,VLOOKUP(B351,Datum!$D:$F,2,FALSE))</f>
        <v>53540</v>
      </c>
      <c r="G351" s="56">
        <f>IF(VLOOKUP(B351,Datum!D:G,4,FALSE)&lt;&gt;$A$7,VLOOKUP(B351,Datum!$D:$F,3,FALSE),IF(YEAR('VAA PW'!$H$1)=YEAR('VAA PW'!$G$13),'VAA PW'!$G$13-1,VLOOKUP(B351,Datum!$D:$F,3,FALSE)))</f>
        <v>53570</v>
      </c>
      <c r="H351" s="55">
        <f>IF(AND(E351=1,E350=0),Maanden!G351-'VAA PW'!$XEX$12+1,G351-F351+1)</f>
        <v>31</v>
      </c>
      <c r="I351" s="55">
        <f t="shared" si="21"/>
        <v>0</v>
      </c>
      <c r="J351" s="55">
        <f t="shared" si="22"/>
        <v>365</v>
      </c>
      <c r="L351" s="56">
        <f>VLOOKUP(B351,Datum!$D:$F,2,FALSE)</f>
        <v>53540</v>
      </c>
      <c r="M351" s="56">
        <f>VLOOKUP(B351,Datum!$D:$F,3,FALSE)</f>
        <v>53570</v>
      </c>
      <c r="N351" s="55">
        <f t="shared" si="23"/>
        <v>31</v>
      </c>
    </row>
    <row r="352" spans="2:14" x14ac:dyDescent="0.25">
      <c r="B352" s="53">
        <v>351</v>
      </c>
      <c r="C352" s="54">
        <v>0.7</v>
      </c>
      <c r="D352" s="55">
        <f t="shared" si="20"/>
        <v>0</v>
      </c>
      <c r="E352" s="55">
        <f>IF('VAA PW'!$G$13&lt;&gt;"",IF(VLOOKUP(B352,Datum!D:G,2,FALSE)&gt;'VAA PW'!$G$13,0,IF(G352&gt;'VAA PW'!$G$12,1,0)),IF(G352&gt;='VAA PW'!$G$12,1,0))</f>
        <v>1</v>
      </c>
      <c r="F352" s="56">
        <f>IF(AND(E352=1,E351=0),'VAA PW'!$XEX$12,VLOOKUP(B352,Datum!$D:$F,2,FALSE))</f>
        <v>53571</v>
      </c>
      <c r="G352" s="56">
        <f>IF(VLOOKUP(B352,Datum!D:G,4,FALSE)&lt;&gt;$A$7,VLOOKUP(B352,Datum!$D:$F,3,FALSE),IF(YEAR('VAA PW'!$H$1)=YEAR('VAA PW'!$G$13),'VAA PW'!$G$13-1,VLOOKUP(B352,Datum!$D:$F,3,FALSE)))</f>
        <v>53600</v>
      </c>
      <c r="H352" s="55">
        <f>IF(AND(E352=1,E351=0),Maanden!G352-'VAA PW'!$XEX$12+1,G352-F352+1)</f>
        <v>30</v>
      </c>
      <c r="I352" s="55">
        <f t="shared" si="21"/>
        <v>0</v>
      </c>
      <c r="J352" s="55">
        <f t="shared" si="22"/>
        <v>365</v>
      </c>
      <c r="L352" s="56">
        <f>VLOOKUP(B352,Datum!$D:$F,2,FALSE)</f>
        <v>53571</v>
      </c>
      <c r="M352" s="56">
        <f>VLOOKUP(B352,Datum!$D:$F,3,FALSE)</f>
        <v>53600</v>
      </c>
      <c r="N352" s="55">
        <f t="shared" si="23"/>
        <v>30</v>
      </c>
    </row>
    <row r="353" spans="2:14" x14ac:dyDescent="0.25">
      <c r="B353" s="53">
        <v>352</v>
      </c>
      <c r="C353" s="54">
        <v>0.7</v>
      </c>
      <c r="D353" s="55">
        <f t="shared" si="20"/>
        <v>0</v>
      </c>
      <c r="E353" s="55">
        <f>IF('VAA PW'!$G$13&lt;&gt;"",IF(VLOOKUP(B353,Datum!D:G,2,FALSE)&gt;'VAA PW'!$G$13,0,IF(G353&gt;'VAA PW'!$G$12,1,0)),IF(G353&gt;='VAA PW'!$G$12,1,0))</f>
        <v>1</v>
      </c>
      <c r="F353" s="56">
        <f>IF(AND(E353=1,E352=0),'VAA PW'!$XEX$12,VLOOKUP(B353,Datum!$D:$F,2,FALSE))</f>
        <v>53601</v>
      </c>
      <c r="G353" s="56">
        <f>IF(VLOOKUP(B353,Datum!D:G,4,FALSE)&lt;&gt;$A$7,VLOOKUP(B353,Datum!$D:$F,3,FALSE),IF(YEAR('VAA PW'!$H$1)=YEAR('VAA PW'!$G$13),'VAA PW'!$G$13-1,VLOOKUP(B353,Datum!$D:$F,3,FALSE)))</f>
        <v>53631</v>
      </c>
      <c r="H353" s="55">
        <f>IF(AND(E353=1,E352=0),Maanden!G353-'VAA PW'!$XEX$12+1,G353-F353+1)</f>
        <v>31</v>
      </c>
      <c r="I353" s="55">
        <f t="shared" si="21"/>
        <v>0</v>
      </c>
      <c r="J353" s="55">
        <f t="shared" si="22"/>
        <v>365</v>
      </c>
      <c r="L353" s="56">
        <f>VLOOKUP(B353,Datum!$D:$F,2,FALSE)</f>
        <v>53601</v>
      </c>
      <c r="M353" s="56">
        <f>VLOOKUP(B353,Datum!$D:$F,3,FALSE)</f>
        <v>53631</v>
      </c>
      <c r="N353" s="55">
        <f t="shared" si="23"/>
        <v>31</v>
      </c>
    </row>
    <row r="354" spans="2:14" x14ac:dyDescent="0.25">
      <c r="B354" s="53">
        <v>353</v>
      </c>
      <c r="C354" s="54">
        <v>0.7</v>
      </c>
      <c r="D354" s="55">
        <f t="shared" si="20"/>
        <v>0</v>
      </c>
      <c r="E354" s="55">
        <f>IF('VAA PW'!$G$13&lt;&gt;"",IF(VLOOKUP(B354,Datum!D:G,2,FALSE)&gt;'VAA PW'!$G$13,0,IF(G354&gt;'VAA PW'!$G$12,1,0)),IF(G354&gt;='VAA PW'!$G$12,1,0))</f>
        <v>1</v>
      </c>
      <c r="F354" s="56">
        <f>IF(AND(E354=1,E353=0),'VAA PW'!$XEX$12,VLOOKUP(B354,Datum!$D:$F,2,FALSE))</f>
        <v>53632</v>
      </c>
      <c r="G354" s="56">
        <f>IF(VLOOKUP(B354,Datum!D:G,4,FALSE)&lt;&gt;$A$7,VLOOKUP(B354,Datum!$D:$F,3,FALSE),IF(YEAR('VAA PW'!$H$1)=YEAR('VAA PW'!$G$13),'VAA PW'!$G$13-1,VLOOKUP(B354,Datum!$D:$F,3,FALSE)))</f>
        <v>53661</v>
      </c>
      <c r="H354" s="55">
        <f>IF(AND(E354=1,E353=0),Maanden!G354-'VAA PW'!$XEX$12+1,G354-F354+1)</f>
        <v>30</v>
      </c>
      <c r="I354" s="55">
        <f t="shared" si="21"/>
        <v>0</v>
      </c>
      <c r="J354" s="55">
        <f t="shared" si="22"/>
        <v>365</v>
      </c>
      <c r="L354" s="56">
        <f>VLOOKUP(B354,Datum!$D:$F,2,FALSE)</f>
        <v>53632</v>
      </c>
      <c r="M354" s="56">
        <f>VLOOKUP(B354,Datum!$D:$F,3,FALSE)</f>
        <v>53661</v>
      </c>
      <c r="N354" s="55">
        <f t="shared" si="23"/>
        <v>30</v>
      </c>
    </row>
    <row r="355" spans="2:14" x14ac:dyDescent="0.25">
      <c r="B355" s="53">
        <v>354</v>
      </c>
      <c r="C355" s="54">
        <v>0.7</v>
      </c>
      <c r="D355" s="55">
        <f t="shared" si="20"/>
        <v>0</v>
      </c>
      <c r="E355" s="55">
        <f>IF('VAA PW'!$G$13&lt;&gt;"",IF(VLOOKUP(B355,Datum!D:G,2,FALSE)&gt;'VAA PW'!$G$13,0,IF(G355&gt;'VAA PW'!$G$12,1,0)),IF(G355&gt;='VAA PW'!$G$12,1,0))</f>
        <v>1</v>
      </c>
      <c r="F355" s="56">
        <f>IF(AND(E355=1,E354=0),'VAA PW'!$XEX$12,VLOOKUP(B355,Datum!$D:$F,2,FALSE))</f>
        <v>53662</v>
      </c>
      <c r="G355" s="56">
        <f>IF(VLOOKUP(B355,Datum!D:G,4,FALSE)&lt;&gt;$A$7,VLOOKUP(B355,Datum!$D:$F,3,FALSE),IF(YEAR('VAA PW'!$H$1)=YEAR('VAA PW'!$G$13),'VAA PW'!$G$13-1,VLOOKUP(B355,Datum!$D:$F,3,FALSE)))</f>
        <v>53692</v>
      </c>
      <c r="H355" s="55">
        <f>IF(AND(E355=1,E354=0),Maanden!G355-'VAA PW'!$XEX$12+1,G355-F355+1)</f>
        <v>31</v>
      </c>
      <c r="I355" s="55">
        <f t="shared" si="21"/>
        <v>0</v>
      </c>
      <c r="J355" s="55">
        <f t="shared" si="22"/>
        <v>365</v>
      </c>
      <c r="L355" s="56">
        <f>VLOOKUP(B355,Datum!$D:$F,2,FALSE)</f>
        <v>53662</v>
      </c>
      <c r="M355" s="56">
        <f>VLOOKUP(B355,Datum!$D:$F,3,FALSE)</f>
        <v>53692</v>
      </c>
      <c r="N355" s="55">
        <f t="shared" si="23"/>
        <v>31</v>
      </c>
    </row>
    <row r="356" spans="2:14" x14ac:dyDescent="0.25">
      <c r="B356" s="53">
        <v>355</v>
      </c>
      <c r="C356" s="54">
        <v>0.7</v>
      </c>
      <c r="D356" s="55">
        <f t="shared" si="20"/>
        <v>0</v>
      </c>
      <c r="E356" s="55">
        <f>IF('VAA PW'!$G$13&lt;&gt;"",IF(VLOOKUP(B356,Datum!D:G,2,FALSE)&gt;'VAA PW'!$G$13,0,IF(G356&gt;'VAA PW'!$G$12,1,0)),IF(G356&gt;='VAA PW'!$G$12,1,0))</f>
        <v>1</v>
      </c>
      <c r="F356" s="56">
        <f>IF(AND(E356=1,E355=0),'VAA PW'!$XEX$12,VLOOKUP(B356,Datum!$D:$F,2,FALSE))</f>
        <v>53693</v>
      </c>
      <c r="G356" s="56">
        <f>IF(VLOOKUP(B356,Datum!D:G,4,FALSE)&lt;&gt;$A$7,VLOOKUP(B356,Datum!$D:$F,3,FALSE),IF(YEAR('VAA PW'!$H$1)=YEAR('VAA PW'!$G$13),'VAA PW'!$G$13-1,VLOOKUP(B356,Datum!$D:$F,3,FALSE)))</f>
        <v>53723</v>
      </c>
      <c r="H356" s="55">
        <f>IF(AND(E356=1,E355=0),Maanden!G356-'VAA PW'!$XEX$12+1,G356-F356+1)</f>
        <v>31</v>
      </c>
      <c r="I356" s="55">
        <f t="shared" si="21"/>
        <v>0</v>
      </c>
      <c r="J356" s="55">
        <f t="shared" si="22"/>
        <v>365</v>
      </c>
      <c r="L356" s="56">
        <f>VLOOKUP(B356,Datum!$D:$F,2,FALSE)</f>
        <v>53693</v>
      </c>
      <c r="M356" s="56">
        <f>VLOOKUP(B356,Datum!$D:$F,3,FALSE)</f>
        <v>53723</v>
      </c>
      <c r="N356" s="55">
        <f t="shared" si="23"/>
        <v>31</v>
      </c>
    </row>
    <row r="357" spans="2:14" x14ac:dyDescent="0.25">
      <c r="B357" s="53">
        <v>356</v>
      </c>
      <c r="C357" s="54">
        <v>0.7</v>
      </c>
      <c r="D357" s="55">
        <f t="shared" si="20"/>
        <v>0</v>
      </c>
      <c r="E357" s="55">
        <f>IF('VAA PW'!$G$13&lt;&gt;"",IF(VLOOKUP(B357,Datum!D:G,2,FALSE)&gt;'VAA PW'!$G$13,0,IF(G357&gt;'VAA PW'!$G$12,1,0)),IF(G357&gt;='VAA PW'!$G$12,1,0))</f>
        <v>1</v>
      </c>
      <c r="F357" s="56">
        <f>IF(AND(E357=1,E356=0),'VAA PW'!$XEX$12,VLOOKUP(B357,Datum!$D:$F,2,FALSE))</f>
        <v>53724</v>
      </c>
      <c r="G357" s="56">
        <f>IF(VLOOKUP(B357,Datum!D:G,4,FALSE)&lt;&gt;$A$7,VLOOKUP(B357,Datum!$D:$F,3,FALSE),IF(YEAR('VAA PW'!$H$1)=YEAR('VAA PW'!$G$13),'VAA PW'!$G$13-1,VLOOKUP(B357,Datum!$D:$F,3,FALSE)))</f>
        <v>53751</v>
      </c>
      <c r="H357" s="55">
        <f>IF(AND(E357=1,E356=0),Maanden!G357-'VAA PW'!$XEX$12+1,G357-F357+1)</f>
        <v>28</v>
      </c>
      <c r="I357" s="55">
        <f t="shared" si="21"/>
        <v>0</v>
      </c>
      <c r="J357" s="55">
        <f t="shared" si="22"/>
        <v>365</v>
      </c>
      <c r="L357" s="56">
        <f>VLOOKUP(B357,Datum!$D:$F,2,FALSE)</f>
        <v>53724</v>
      </c>
      <c r="M357" s="56">
        <f>VLOOKUP(B357,Datum!$D:$F,3,FALSE)</f>
        <v>53751</v>
      </c>
      <c r="N357" s="55">
        <f t="shared" si="23"/>
        <v>28</v>
      </c>
    </row>
    <row r="358" spans="2:14" x14ac:dyDescent="0.25">
      <c r="B358" s="53">
        <v>357</v>
      </c>
      <c r="C358" s="54">
        <v>0.7</v>
      </c>
      <c r="D358" s="55">
        <f t="shared" si="20"/>
        <v>0</v>
      </c>
      <c r="E358" s="55">
        <f>IF('VAA PW'!$G$13&lt;&gt;"",IF(VLOOKUP(B358,Datum!D:G,2,FALSE)&gt;'VAA PW'!$G$13,0,IF(G358&gt;'VAA PW'!$G$12,1,0)),IF(G358&gt;='VAA PW'!$G$12,1,0))</f>
        <v>1</v>
      </c>
      <c r="F358" s="56">
        <f>IF(AND(E358=1,E357=0),'VAA PW'!$XEX$12,VLOOKUP(B358,Datum!$D:$F,2,FALSE))</f>
        <v>53752</v>
      </c>
      <c r="G358" s="56">
        <f>IF(VLOOKUP(B358,Datum!D:G,4,FALSE)&lt;&gt;$A$7,VLOOKUP(B358,Datum!$D:$F,3,FALSE),IF(YEAR('VAA PW'!$H$1)=YEAR('VAA PW'!$G$13),'VAA PW'!$G$13-1,VLOOKUP(B358,Datum!$D:$F,3,FALSE)))</f>
        <v>53782</v>
      </c>
      <c r="H358" s="55">
        <f>IF(AND(E358=1,E357=0),Maanden!G358-'VAA PW'!$XEX$12+1,G358-F358+1)</f>
        <v>31</v>
      </c>
      <c r="I358" s="55">
        <f t="shared" si="21"/>
        <v>0</v>
      </c>
      <c r="J358" s="55">
        <f t="shared" si="22"/>
        <v>365</v>
      </c>
      <c r="L358" s="56">
        <f>VLOOKUP(B358,Datum!$D:$F,2,FALSE)</f>
        <v>53752</v>
      </c>
      <c r="M358" s="56">
        <f>VLOOKUP(B358,Datum!$D:$F,3,FALSE)</f>
        <v>53782</v>
      </c>
      <c r="N358" s="55">
        <f t="shared" si="23"/>
        <v>31</v>
      </c>
    </row>
    <row r="359" spans="2:14" x14ac:dyDescent="0.25">
      <c r="B359" s="53">
        <v>358</v>
      </c>
      <c r="C359" s="54">
        <v>0.7</v>
      </c>
      <c r="D359" s="55">
        <f t="shared" si="20"/>
        <v>0</v>
      </c>
      <c r="E359" s="55">
        <f>IF('VAA PW'!$G$13&lt;&gt;"",IF(VLOOKUP(B359,Datum!D:G,2,FALSE)&gt;'VAA PW'!$G$13,0,IF(G359&gt;'VAA PW'!$G$12,1,0)),IF(G359&gt;='VAA PW'!$G$12,1,0))</f>
        <v>1</v>
      </c>
      <c r="F359" s="56">
        <f>IF(AND(E359=1,E358=0),'VAA PW'!$XEX$12,VLOOKUP(B359,Datum!$D:$F,2,FALSE))</f>
        <v>53783</v>
      </c>
      <c r="G359" s="56">
        <f>IF(VLOOKUP(B359,Datum!D:G,4,FALSE)&lt;&gt;$A$7,VLOOKUP(B359,Datum!$D:$F,3,FALSE),IF(YEAR('VAA PW'!$H$1)=YEAR('VAA PW'!$G$13),'VAA PW'!$G$13-1,VLOOKUP(B359,Datum!$D:$F,3,FALSE)))</f>
        <v>53812</v>
      </c>
      <c r="H359" s="55">
        <f>IF(AND(E359=1,E358=0),Maanden!G359-'VAA PW'!$XEX$12+1,G359-F359+1)</f>
        <v>30</v>
      </c>
      <c r="I359" s="55">
        <f t="shared" si="21"/>
        <v>0</v>
      </c>
      <c r="J359" s="55">
        <f t="shared" si="22"/>
        <v>365</v>
      </c>
      <c r="L359" s="56">
        <f>VLOOKUP(B359,Datum!$D:$F,2,FALSE)</f>
        <v>53783</v>
      </c>
      <c r="M359" s="56">
        <f>VLOOKUP(B359,Datum!$D:$F,3,FALSE)</f>
        <v>53812</v>
      </c>
      <c r="N359" s="55">
        <f t="shared" si="23"/>
        <v>30</v>
      </c>
    </row>
    <row r="360" spans="2:14" x14ac:dyDescent="0.25">
      <c r="B360" s="53">
        <v>359</v>
      </c>
      <c r="C360" s="54">
        <v>0.7</v>
      </c>
      <c r="D360" s="55">
        <f t="shared" si="20"/>
        <v>0</v>
      </c>
      <c r="E360" s="55">
        <f>IF('VAA PW'!$G$13&lt;&gt;"",IF(VLOOKUP(B360,Datum!D:G,2,FALSE)&gt;'VAA PW'!$G$13,0,IF(G360&gt;'VAA PW'!$G$12,1,0)),IF(G360&gt;='VAA PW'!$G$12,1,0))</f>
        <v>1</v>
      </c>
      <c r="F360" s="56">
        <f>IF(AND(E360=1,E359=0),'VAA PW'!$XEX$12,VLOOKUP(B360,Datum!$D:$F,2,FALSE))</f>
        <v>53813</v>
      </c>
      <c r="G360" s="56">
        <f>IF(VLOOKUP(B360,Datum!D:G,4,FALSE)&lt;&gt;$A$7,VLOOKUP(B360,Datum!$D:$F,3,FALSE),IF(YEAR('VAA PW'!$H$1)=YEAR('VAA PW'!$G$13),'VAA PW'!$G$13-1,VLOOKUP(B360,Datum!$D:$F,3,FALSE)))</f>
        <v>53843</v>
      </c>
      <c r="H360" s="55">
        <f>IF(AND(E360=1,E359=0),Maanden!G360-'VAA PW'!$XEX$12+1,G360-F360+1)</f>
        <v>31</v>
      </c>
      <c r="I360" s="55">
        <f t="shared" si="21"/>
        <v>0</v>
      </c>
      <c r="J360" s="55">
        <f t="shared" si="22"/>
        <v>365</v>
      </c>
      <c r="L360" s="56">
        <f>VLOOKUP(B360,Datum!$D:$F,2,FALSE)</f>
        <v>53813</v>
      </c>
      <c r="M360" s="56">
        <f>VLOOKUP(B360,Datum!$D:$F,3,FALSE)</f>
        <v>53843</v>
      </c>
      <c r="N360" s="55">
        <f t="shared" si="23"/>
        <v>31</v>
      </c>
    </row>
    <row r="361" spans="2:14" x14ac:dyDescent="0.25">
      <c r="B361" s="53">
        <v>360</v>
      </c>
      <c r="C361" s="54">
        <v>0.7</v>
      </c>
      <c r="D361" s="55">
        <f t="shared" si="20"/>
        <v>0</v>
      </c>
      <c r="E361" s="55">
        <f>IF('VAA PW'!$G$13&lt;&gt;"",IF(VLOOKUP(B361,Datum!D:G,2,FALSE)&gt;'VAA PW'!$G$13,0,IF(G361&gt;'VAA PW'!$G$12,1,0)),IF(G361&gt;='VAA PW'!$G$12,1,0))</f>
        <v>1</v>
      </c>
      <c r="F361" s="56">
        <f>IF(AND(E361=1,E360=0),'VAA PW'!$XEX$12,VLOOKUP(B361,Datum!$D:$F,2,FALSE))</f>
        <v>53844</v>
      </c>
      <c r="G361" s="56">
        <f>IF(VLOOKUP(B361,Datum!D:G,4,FALSE)&lt;&gt;$A$7,VLOOKUP(B361,Datum!$D:$F,3,FALSE),IF(YEAR('VAA PW'!$H$1)=YEAR('VAA PW'!$G$13),'VAA PW'!$G$13-1,VLOOKUP(B361,Datum!$D:$F,3,FALSE)))</f>
        <v>53873</v>
      </c>
      <c r="H361" s="55">
        <f>IF(AND(E361=1,E360=0),Maanden!G361-'VAA PW'!$XEX$12+1,G361-F361+1)</f>
        <v>30</v>
      </c>
      <c r="I361" s="55">
        <f t="shared" si="21"/>
        <v>0</v>
      </c>
      <c r="J361" s="55">
        <f t="shared" si="22"/>
        <v>365</v>
      </c>
      <c r="L361" s="56">
        <f>VLOOKUP(B361,Datum!$D:$F,2,FALSE)</f>
        <v>53844</v>
      </c>
      <c r="M361" s="56">
        <f>VLOOKUP(B361,Datum!$D:$F,3,FALSE)</f>
        <v>53873</v>
      </c>
      <c r="N361" s="55">
        <f t="shared" si="23"/>
        <v>30</v>
      </c>
    </row>
    <row r="362" spans="2:14" x14ac:dyDescent="0.25">
      <c r="B362" s="53">
        <v>361</v>
      </c>
      <c r="C362" s="54">
        <v>0.7</v>
      </c>
      <c r="D362" s="55">
        <f t="shared" si="20"/>
        <v>0</v>
      </c>
      <c r="E362" s="55">
        <f>IF('VAA PW'!$G$13&lt;&gt;"",IF(VLOOKUP(B362,Datum!D:G,2,FALSE)&gt;'VAA PW'!$G$13,0,IF(G362&gt;'VAA PW'!$G$12,1,0)),IF(G362&gt;='VAA PW'!$G$12,1,0))</f>
        <v>1</v>
      </c>
      <c r="F362" s="56">
        <f>IF(AND(E362=1,E361=0),'VAA PW'!$XEX$12,VLOOKUP(B362,Datum!$D:$F,2,FALSE))</f>
        <v>53874</v>
      </c>
      <c r="G362" s="56">
        <f>IF(VLOOKUP(B362,Datum!D:G,4,FALSE)&lt;&gt;$A$7,VLOOKUP(B362,Datum!$D:$F,3,FALSE),IF(YEAR('VAA PW'!$H$1)=YEAR('VAA PW'!$G$13),'VAA PW'!$G$13-1,VLOOKUP(B362,Datum!$D:$F,3,FALSE)))</f>
        <v>53904</v>
      </c>
      <c r="H362" s="55">
        <f>IF(AND(E362=1,E361=0),Maanden!G362-'VAA PW'!$XEX$12+1,G362-F362+1)</f>
        <v>31</v>
      </c>
      <c r="I362" s="55">
        <f t="shared" si="21"/>
        <v>0</v>
      </c>
      <c r="J362" s="55">
        <f t="shared" si="22"/>
        <v>365</v>
      </c>
      <c r="L362" s="56">
        <f>VLOOKUP(B362,Datum!$D:$F,2,FALSE)</f>
        <v>53874</v>
      </c>
      <c r="M362" s="56">
        <f>VLOOKUP(B362,Datum!$D:$F,3,FALSE)</f>
        <v>53904</v>
      </c>
      <c r="N362" s="55">
        <f t="shared" si="23"/>
        <v>31</v>
      </c>
    </row>
    <row r="363" spans="2:14" x14ac:dyDescent="0.25">
      <c r="B363" s="53">
        <v>362</v>
      </c>
      <c r="C363" s="54">
        <v>0.7</v>
      </c>
      <c r="D363" s="55">
        <f t="shared" si="20"/>
        <v>0</v>
      </c>
      <c r="E363" s="55">
        <f>IF('VAA PW'!$G$13&lt;&gt;"",IF(VLOOKUP(B363,Datum!D:G,2,FALSE)&gt;'VAA PW'!$G$13,0,IF(G363&gt;'VAA PW'!$G$12,1,0)),IF(G363&gt;='VAA PW'!$G$12,1,0))</f>
        <v>1</v>
      </c>
      <c r="F363" s="56">
        <f>IF(AND(E363=1,E362=0),'VAA PW'!$XEX$12,VLOOKUP(B363,Datum!$D:$F,2,FALSE))</f>
        <v>53905</v>
      </c>
      <c r="G363" s="56">
        <f>IF(VLOOKUP(B363,Datum!D:G,4,FALSE)&lt;&gt;$A$7,VLOOKUP(B363,Datum!$D:$F,3,FALSE),IF(YEAR('VAA PW'!$H$1)=YEAR('VAA PW'!$G$13),'VAA PW'!$G$13-1,VLOOKUP(B363,Datum!$D:$F,3,FALSE)))</f>
        <v>53935</v>
      </c>
      <c r="H363" s="55">
        <f>IF(AND(E363=1,E362=0),Maanden!G363-'VAA PW'!$XEX$12+1,G363-F363+1)</f>
        <v>31</v>
      </c>
      <c r="I363" s="55">
        <f t="shared" si="21"/>
        <v>0</v>
      </c>
      <c r="J363" s="55">
        <f t="shared" si="22"/>
        <v>365</v>
      </c>
      <c r="L363" s="56">
        <f>VLOOKUP(B363,Datum!$D:$F,2,FALSE)</f>
        <v>53905</v>
      </c>
      <c r="M363" s="56">
        <f>VLOOKUP(B363,Datum!$D:$F,3,FALSE)</f>
        <v>53935</v>
      </c>
      <c r="N363" s="55">
        <f t="shared" si="23"/>
        <v>31</v>
      </c>
    </row>
    <row r="364" spans="2:14" x14ac:dyDescent="0.25">
      <c r="B364" s="53">
        <v>363</v>
      </c>
      <c r="C364" s="54">
        <v>0.7</v>
      </c>
      <c r="D364" s="55">
        <f t="shared" si="20"/>
        <v>0</v>
      </c>
      <c r="E364" s="55">
        <f>IF('VAA PW'!$G$13&lt;&gt;"",IF(VLOOKUP(B364,Datum!D:G,2,FALSE)&gt;'VAA PW'!$G$13,0,IF(G364&gt;'VAA PW'!$G$12,1,0)),IF(G364&gt;='VAA PW'!$G$12,1,0))</f>
        <v>1</v>
      </c>
      <c r="F364" s="56">
        <f>IF(AND(E364=1,E363=0),'VAA PW'!$XEX$12,VLOOKUP(B364,Datum!$D:$F,2,FALSE))</f>
        <v>53936</v>
      </c>
      <c r="G364" s="56">
        <f>IF(VLOOKUP(B364,Datum!D:G,4,FALSE)&lt;&gt;$A$7,VLOOKUP(B364,Datum!$D:$F,3,FALSE),IF(YEAR('VAA PW'!$H$1)=YEAR('VAA PW'!$G$13),'VAA PW'!$G$13-1,VLOOKUP(B364,Datum!$D:$F,3,FALSE)))</f>
        <v>53965</v>
      </c>
      <c r="H364" s="55">
        <f>IF(AND(E364=1,E363=0),Maanden!G364-'VAA PW'!$XEX$12+1,G364-F364+1)</f>
        <v>30</v>
      </c>
      <c r="I364" s="55">
        <f t="shared" si="21"/>
        <v>0</v>
      </c>
      <c r="J364" s="55">
        <f t="shared" si="22"/>
        <v>365</v>
      </c>
      <c r="L364" s="56">
        <f>VLOOKUP(B364,Datum!$D:$F,2,FALSE)</f>
        <v>53936</v>
      </c>
      <c r="M364" s="56">
        <f>VLOOKUP(B364,Datum!$D:$F,3,FALSE)</f>
        <v>53965</v>
      </c>
      <c r="N364" s="55">
        <f t="shared" si="23"/>
        <v>30</v>
      </c>
    </row>
    <row r="365" spans="2:14" x14ac:dyDescent="0.25">
      <c r="B365" s="53">
        <v>364</v>
      </c>
      <c r="C365" s="54">
        <v>0.7</v>
      </c>
      <c r="D365" s="55">
        <f t="shared" si="20"/>
        <v>0</v>
      </c>
      <c r="E365" s="55">
        <f>IF('VAA PW'!$G$13&lt;&gt;"",IF(VLOOKUP(B365,Datum!D:G,2,FALSE)&gt;'VAA PW'!$G$13,0,IF(G365&gt;'VAA PW'!$G$12,1,0)),IF(G365&gt;='VAA PW'!$G$12,1,0))</f>
        <v>1</v>
      </c>
      <c r="F365" s="56">
        <f>IF(AND(E365=1,E364=0),'VAA PW'!$XEX$12,VLOOKUP(B365,Datum!$D:$F,2,FALSE))</f>
        <v>53966</v>
      </c>
      <c r="G365" s="56">
        <f>IF(VLOOKUP(B365,Datum!D:G,4,FALSE)&lt;&gt;$A$7,VLOOKUP(B365,Datum!$D:$F,3,FALSE),IF(YEAR('VAA PW'!$H$1)=YEAR('VAA PW'!$G$13),'VAA PW'!$G$13-1,VLOOKUP(B365,Datum!$D:$F,3,FALSE)))</f>
        <v>53996</v>
      </c>
      <c r="H365" s="55">
        <f>IF(AND(E365=1,E364=0),Maanden!G365-'VAA PW'!$XEX$12+1,G365-F365+1)</f>
        <v>31</v>
      </c>
      <c r="I365" s="55">
        <f t="shared" si="21"/>
        <v>0</v>
      </c>
      <c r="J365" s="55">
        <f t="shared" si="22"/>
        <v>365</v>
      </c>
      <c r="L365" s="56">
        <f>VLOOKUP(B365,Datum!$D:$F,2,FALSE)</f>
        <v>53966</v>
      </c>
      <c r="M365" s="56">
        <f>VLOOKUP(B365,Datum!$D:$F,3,FALSE)</f>
        <v>53996</v>
      </c>
      <c r="N365" s="55">
        <f t="shared" si="23"/>
        <v>31</v>
      </c>
    </row>
    <row r="366" spans="2:14" x14ac:dyDescent="0.25">
      <c r="B366" s="53">
        <v>365</v>
      </c>
      <c r="C366" s="54">
        <v>0.7</v>
      </c>
      <c r="D366" s="55">
        <f t="shared" si="20"/>
        <v>0</v>
      </c>
      <c r="E366" s="55">
        <f>IF('VAA PW'!$G$13&lt;&gt;"",IF(VLOOKUP(B366,Datum!D:G,2,FALSE)&gt;'VAA PW'!$G$13,0,IF(G366&gt;'VAA PW'!$G$12,1,0)),IF(G366&gt;='VAA PW'!$G$12,1,0))</f>
        <v>1</v>
      </c>
      <c r="F366" s="56">
        <f>IF(AND(E366=1,E365=0),'VAA PW'!$XEX$12,VLOOKUP(B366,Datum!$D:$F,2,FALSE))</f>
        <v>53997</v>
      </c>
      <c r="G366" s="56">
        <f>IF(VLOOKUP(B366,Datum!D:G,4,FALSE)&lt;&gt;$A$7,VLOOKUP(B366,Datum!$D:$F,3,FALSE),IF(YEAR('VAA PW'!$H$1)=YEAR('VAA PW'!$G$13),'VAA PW'!$G$13-1,VLOOKUP(B366,Datum!$D:$F,3,FALSE)))</f>
        <v>54026</v>
      </c>
      <c r="H366" s="55">
        <f>IF(AND(E366=1,E365=0),Maanden!G366-'VAA PW'!$XEX$12+1,G366-F366+1)</f>
        <v>30</v>
      </c>
      <c r="I366" s="55">
        <f t="shared" si="21"/>
        <v>0</v>
      </c>
      <c r="J366" s="55">
        <f t="shared" si="22"/>
        <v>365</v>
      </c>
      <c r="L366" s="56">
        <f>VLOOKUP(B366,Datum!$D:$F,2,FALSE)</f>
        <v>53997</v>
      </c>
      <c r="M366" s="56">
        <f>VLOOKUP(B366,Datum!$D:$F,3,FALSE)</f>
        <v>54026</v>
      </c>
      <c r="N366" s="55">
        <f t="shared" si="23"/>
        <v>30</v>
      </c>
    </row>
    <row r="367" spans="2:14" x14ac:dyDescent="0.25">
      <c r="B367" s="53">
        <v>366</v>
      </c>
      <c r="C367" s="54">
        <v>0.7</v>
      </c>
      <c r="D367" s="55">
        <f t="shared" si="20"/>
        <v>0</v>
      </c>
      <c r="E367" s="55">
        <f>IF('VAA PW'!$G$13&lt;&gt;"",IF(VLOOKUP(B367,Datum!D:G,2,FALSE)&gt;'VAA PW'!$G$13,0,IF(G367&gt;'VAA PW'!$G$12,1,0)),IF(G367&gt;='VAA PW'!$G$12,1,0))</f>
        <v>1</v>
      </c>
      <c r="F367" s="56">
        <f>IF(AND(E367=1,E366=0),'VAA PW'!$XEX$12,VLOOKUP(B367,Datum!$D:$F,2,FALSE))</f>
        <v>54027</v>
      </c>
      <c r="G367" s="56">
        <f>IF(VLOOKUP(B367,Datum!D:G,4,FALSE)&lt;&gt;$A$7,VLOOKUP(B367,Datum!$D:$F,3,FALSE),IF(YEAR('VAA PW'!$H$1)=YEAR('VAA PW'!$G$13),'VAA PW'!$G$13-1,VLOOKUP(B367,Datum!$D:$F,3,FALSE)))</f>
        <v>54057</v>
      </c>
      <c r="H367" s="55">
        <f>IF(AND(E367=1,E366=0),Maanden!G367-'VAA PW'!$XEX$12+1,G367-F367+1)</f>
        <v>31</v>
      </c>
      <c r="I367" s="55">
        <f t="shared" si="21"/>
        <v>0</v>
      </c>
      <c r="J367" s="55">
        <f t="shared" si="22"/>
        <v>365</v>
      </c>
      <c r="L367" s="56">
        <f>VLOOKUP(B367,Datum!$D:$F,2,FALSE)</f>
        <v>54027</v>
      </c>
      <c r="M367" s="56">
        <f>VLOOKUP(B367,Datum!$D:$F,3,FALSE)</f>
        <v>54057</v>
      </c>
      <c r="N367" s="55">
        <f t="shared" si="23"/>
        <v>31</v>
      </c>
    </row>
    <row r="368" spans="2:14" x14ac:dyDescent="0.25">
      <c r="B368" s="53">
        <v>367</v>
      </c>
      <c r="C368" s="54">
        <v>0.7</v>
      </c>
      <c r="D368" s="55">
        <f t="shared" si="20"/>
        <v>0</v>
      </c>
      <c r="E368" s="55">
        <f>IF('VAA PW'!$G$13&lt;&gt;"",IF(VLOOKUP(B368,Datum!D:G,2,FALSE)&gt;'VAA PW'!$G$13,0,IF(G368&gt;'VAA PW'!$G$12,1,0)),IF(G368&gt;='VAA PW'!$G$12,1,0))</f>
        <v>1</v>
      </c>
      <c r="F368" s="56">
        <f>IF(AND(E368=1,E367=0),'VAA PW'!$XEX$12,VLOOKUP(B368,Datum!$D:$F,2,FALSE))</f>
        <v>54058</v>
      </c>
      <c r="G368" s="56">
        <f>IF(VLOOKUP(B368,Datum!D:G,4,FALSE)&lt;&gt;$A$7,VLOOKUP(B368,Datum!$D:$F,3,FALSE),IF(YEAR('VAA PW'!$H$1)=YEAR('VAA PW'!$G$13),'VAA PW'!$G$13-1,VLOOKUP(B368,Datum!$D:$F,3,FALSE)))</f>
        <v>54088</v>
      </c>
      <c r="H368" s="55">
        <f>IF(AND(E368=1,E367=0),Maanden!G368-'VAA PW'!$XEX$12+1,G368-F368+1)</f>
        <v>31</v>
      </c>
      <c r="I368" s="55">
        <f t="shared" si="21"/>
        <v>0</v>
      </c>
      <c r="J368" s="55">
        <f t="shared" si="22"/>
        <v>366</v>
      </c>
      <c r="L368" s="56">
        <f>VLOOKUP(B368,Datum!$D:$F,2,FALSE)</f>
        <v>54058</v>
      </c>
      <c r="M368" s="56">
        <f>VLOOKUP(B368,Datum!$D:$F,3,FALSE)</f>
        <v>54088</v>
      </c>
      <c r="N368" s="55">
        <f t="shared" si="23"/>
        <v>31</v>
      </c>
    </row>
    <row r="369" spans="2:14" x14ac:dyDescent="0.25">
      <c r="B369" s="53">
        <v>368</v>
      </c>
      <c r="C369" s="54">
        <v>0.7</v>
      </c>
      <c r="D369" s="55">
        <f t="shared" si="20"/>
        <v>0</v>
      </c>
      <c r="E369" s="55">
        <f>IF('VAA PW'!$G$13&lt;&gt;"",IF(VLOOKUP(B369,Datum!D:G,2,FALSE)&gt;'VAA PW'!$G$13,0,IF(G369&gt;'VAA PW'!$G$12,1,0)),IF(G369&gt;='VAA PW'!$G$12,1,0))</f>
        <v>1</v>
      </c>
      <c r="F369" s="56">
        <f>IF(AND(E369=1,E368=0),'VAA PW'!$XEX$12,VLOOKUP(B369,Datum!$D:$F,2,FALSE))</f>
        <v>54089</v>
      </c>
      <c r="G369" s="56">
        <f>IF(VLOOKUP(B369,Datum!D:G,4,FALSE)&lt;&gt;$A$7,VLOOKUP(B369,Datum!$D:$F,3,FALSE),IF(YEAR('VAA PW'!$H$1)=YEAR('VAA PW'!$G$13),'VAA PW'!$G$13-1,VLOOKUP(B369,Datum!$D:$F,3,FALSE)))</f>
        <v>54117</v>
      </c>
      <c r="H369" s="55">
        <f>IF(AND(E369=1,E368=0),Maanden!G369-'VAA PW'!$XEX$12+1,G369-F369+1)</f>
        <v>29</v>
      </c>
      <c r="I369" s="55">
        <f t="shared" si="21"/>
        <v>0</v>
      </c>
      <c r="J369" s="55">
        <f t="shared" si="22"/>
        <v>366</v>
      </c>
      <c r="L369" s="56">
        <f>VLOOKUP(B369,Datum!$D:$F,2,FALSE)</f>
        <v>54089</v>
      </c>
      <c r="M369" s="56">
        <f>VLOOKUP(B369,Datum!$D:$F,3,FALSE)</f>
        <v>54117</v>
      </c>
      <c r="N369" s="55">
        <f t="shared" si="23"/>
        <v>29</v>
      </c>
    </row>
    <row r="370" spans="2:14" x14ac:dyDescent="0.25">
      <c r="B370" s="53">
        <v>369</v>
      </c>
      <c r="C370" s="54">
        <v>0.7</v>
      </c>
      <c r="D370" s="55">
        <f t="shared" si="20"/>
        <v>0</v>
      </c>
      <c r="E370" s="55">
        <f>IF('VAA PW'!$G$13&lt;&gt;"",IF(VLOOKUP(B370,Datum!D:G,2,FALSE)&gt;'VAA PW'!$G$13,0,IF(G370&gt;'VAA PW'!$G$12,1,0)),IF(G370&gt;='VAA PW'!$G$12,1,0))</f>
        <v>1</v>
      </c>
      <c r="F370" s="56">
        <f>IF(AND(E370=1,E369=0),'VAA PW'!$XEX$12,VLOOKUP(B370,Datum!$D:$F,2,FALSE))</f>
        <v>54118</v>
      </c>
      <c r="G370" s="56">
        <f>IF(VLOOKUP(B370,Datum!D:G,4,FALSE)&lt;&gt;$A$7,VLOOKUP(B370,Datum!$D:$F,3,FALSE),IF(YEAR('VAA PW'!$H$1)=YEAR('VAA PW'!$G$13),'VAA PW'!$G$13-1,VLOOKUP(B370,Datum!$D:$F,3,FALSE)))</f>
        <v>54148</v>
      </c>
      <c r="H370" s="55">
        <f>IF(AND(E370=1,E369=0),Maanden!G370-'VAA PW'!$XEX$12+1,G370-F370+1)</f>
        <v>31</v>
      </c>
      <c r="I370" s="55">
        <f t="shared" si="21"/>
        <v>0</v>
      </c>
      <c r="J370" s="55">
        <f t="shared" si="22"/>
        <v>366</v>
      </c>
      <c r="L370" s="56">
        <f>VLOOKUP(B370,Datum!$D:$F,2,FALSE)</f>
        <v>54118</v>
      </c>
      <c r="M370" s="56">
        <f>VLOOKUP(B370,Datum!$D:$F,3,FALSE)</f>
        <v>54148</v>
      </c>
      <c r="N370" s="55">
        <f t="shared" si="23"/>
        <v>31</v>
      </c>
    </row>
    <row r="371" spans="2:14" x14ac:dyDescent="0.25">
      <c r="B371" s="53">
        <v>370</v>
      </c>
      <c r="C371" s="54">
        <v>0.7</v>
      </c>
      <c r="D371" s="55">
        <f t="shared" si="20"/>
        <v>0</v>
      </c>
      <c r="E371" s="55">
        <f>IF('VAA PW'!$G$13&lt;&gt;"",IF(VLOOKUP(B371,Datum!D:G,2,FALSE)&gt;'VAA PW'!$G$13,0,IF(G371&gt;'VAA PW'!$G$12,1,0)),IF(G371&gt;='VAA PW'!$G$12,1,0))</f>
        <v>1</v>
      </c>
      <c r="F371" s="56">
        <f>IF(AND(E371=1,E370=0),'VAA PW'!$XEX$12,VLOOKUP(B371,Datum!$D:$F,2,FALSE))</f>
        <v>54149</v>
      </c>
      <c r="G371" s="56">
        <f>IF(VLOOKUP(B371,Datum!D:G,4,FALSE)&lt;&gt;$A$7,VLOOKUP(B371,Datum!$D:$F,3,FALSE),IF(YEAR('VAA PW'!$H$1)=YEAR('VAA PW'!$G$13),'VAA PW'!$G$13-1,VLOOKUP(B371,Datum!$D:$F,3,FALSE)))</f>
        <v>54178</v>
      </c>
      <c r="H371" s="55">
        <f>IF(AND(E371=1,E370=0),Maanden!G371-'VAA PW'!$XEX$12+1,G371-F371+1)</f>
        <v>30</v>
      </c>
      <c r="I371" s="55">
        <f t="shared" si="21"/>
        <v>0</v>
      </c>
      <c r="J371" s="55">
        <f t="shared" si="22"/>
        <v>366</v>
      </c>
      <c r="L371" s="56">
        <f>VLOOKUP(B371,Datum!$D:$F,2,FALSE)</f>
        <v>54149</v>
      </c>
      <c r="M371" s="56">
        <f>VLOOKUP(B371,Datum!$D:$F,3,FALSE)</f>
        <v>54178</v>
      </c>
      <c r="N371" s="55">
        <f t="shared" si="23"/>
        <v>30</v>
      </c>
    </row>
    <row r="372" spans="2:14" x14ac:dyDescent="0.25">
      <c r="B372" s="53">
        <v>371</v>
      </c>
      <c r="C372" s="54">
        <v>0.7</v>
      </c>
      <c r="D372" s="55">
        <f t="shared" si="20"/>
        <v>0</v>
      </c>
      <c r="E372" s="55">
        <f>IF('VAA PW'!$G$13&lt;&gt;"",IF(VLOOKUP(B372,Datum!D:G,2,FALSE)&gt;'VAA PW'!$G$13,0,IF(G372&gt;'VAA PW'!$G$12,1,0)),IF(G372&gt;='VAA PW'!$G$12,1,0))</f>
        <v>1</v>
      </c>
      <c r="F372" s="56">
        <f>IF(AND(E372=1,E371=0),'VAA PW'!$XEX$12,VLOOKUP(B372,Datum!$D:$F,2,FALSE))</f>
        <v>54179</v>
      </c>
      <c r="G372" s="56">
        <f>IF(VLOOKUP(B372,Datum!D:G,4,FALSE)&lt;&gt;$A$7,VLOOKUP(B372,Datum!$D:$F,3,FALSE),IF(YEAR('VAA PW'!$H$1)=YEAR('VAA PW'!$G$13),'VAA PW'!$G$13-1,VLOOKUP(B372,Datum!$D:$F,3,FALSE)))</f>
        <v>54209</v>
      </c>
      <c r="H372" s="55">
        <f>IF(AND(E372=1,E371=0),Maanden!G372-'VAA PW'!$XEX$12+1,G372-F372+1)</f>
        <v>31</v>
      </c>
      <c r="I372" s="55">
        <f t="shared" si="21"/>
        <v>0</v>
      </c>
      <c r="J372" s="55">
        <f t="shared" si="22"/>
        <v>366</v>
      </c>
      <c r="L372" s="56">
        <f>VLOOKUP(B372,Datum!$D:$F,2,FALSE)</f>
        <v>54179</v>
      </c>
      <c r="M372" s="56">
        <f>VLOOKUP(B372,Datum!$D:$F,3,FALSE)</f>
        <v>54209</v>
      </c>
      <c r="N372" s="55">
        <f t="shared" si="23"/>
        <v>31</v>
      </c>
    </row>
    <row r="373" spans="2:14" x14ac:dyDescent="0.25">
      <c r="B373" s="53">
        <v>372</v>
      </c>
      <c r="C373" s="54">
        <v>0.7</v>
      </c>
      <c r="D373" s="55">
        <f t="shared" si="20"/>
        <v>0</v>
      </c>
      <c r="E373" s="55">
        <f>IF('VAA PW'!$G$13&lt;&gt;"",IF(VLOOKUP(B373,Datum!D:G,2,FALSE)&gt;'VAA PW'!$G$13,0,IF(G373&gt;'VAA PW'!$G$12,1,0)),IF(G373&gt;='VAA PW'!$G$12,1,0))</f>
        <v>1</v>
      </c>
      <c r="F373" s="56">
        <f>IF(AND(E373=1,E372=0),'VAA PW'!$XEX$12,VLOOKUP(B373,Datum!$D:$F,2,FALSE))</f>
        <v>54210</v>
      </c>
      <c r="G373" s="56">
        <f>IF(VLOOKUP(B373,Datum!D:G,4,FALSE)&lt;&gt;$A$7,VLOOKUP(B373,Datum!$D:$F,3,FALSE),IF(YEAR('VAA PW'!$H$1)=YEAR('VAA PW'!$G$13),'VAA PW'!$G$13-1,VLOOKUP(B373,Datum!$D:$F,3,FALSE)))</f>
        <v>54239</v>
      </c>
      <c r="H373" s="55">
        <f>IF(AND(E373=1,E372=0),Maanden!G373-'VAA PW'!$XEX$12+1,G373-F373+1)</f>
        <v>30</v>
      </c>
      <c r="I373" s="55">
        <f t="shared" si="21"/>
        <v>0</v>
      </c>
      <c r="J373" s="55">
        <f t="shared" si="22"/>
        <v>366</v>
      </c>
      <c r="L373" s="56">
        <f>VLOOKUP(B373,Datum!$D:$F,2,FALSE)</f>
        <v>54210</v>
      </c>
      <c r="M373" s="56">
        <f>VLOOKUP(B373,Datum!$D:$F,3,FALSE)</f>
        <v>54239</v>
      </c>
      <c r="N373" s="55">
        <f t="shared" si="23"/>
        <v>30</v>
      </c>
    </row>
    <row r="374" spans="2:14" x14ac:dyDescent="0.25">
      <c r="B374" s="53">
        <v>373</v>
      </c>
      <c r="C374" s="54">
        <v>0.7</v>
      </c>
      <c r="D374" s="55">
        <f t="shared" si="20"/>
        <v>0</v>
      </c>
      <c r="E374" s="55">
        <f>IF('VAA PW'!$G$13&lt;&gt;"",IF(VLOOKUP(B374,Datum!D:G,2,FALSE)&gt;'VAA PW'!$G$13,0,IF(G374&gt;'VAA PW'!$G$12,1,0)),IF(G374&gt;='VAA PW'!$G$12,1,0))</f>
        <v>1</v>
      </c>
      <c r="F374" s="56">
        <f>IF(AND(E374=1,E373=0),'VAA PW'!$XEX$12,VLOOKUP(B374,Datum!$D:$F,2,FALSE))</f>
        <v>54240</v>
      </c>
      <c r="G374" s="56">
        <f>IF(VLOOKUP(B374,Datum!D:G,4,FALSE)&lt;&gt;$A$7,VLOOKUP(B374,Datum!$D:$F,3,FALSE),IF(YEAR('VAA PW'!$H$1)=YEAR('VAA PW'!$G$13),'VAA PW'!$G$13-1,VLOOKUP(B374,Datum!$D:$F,3,FALSE)))</f>
        <v>54270</v>
      </c>
      <c r="H374" s="55">
        <f>IF(AND(E374=1,E373=0),Maanden!G374-'VAA PW'!$XEX$12+1,G374-F374+1)</f>
        <v>31</v>
      </c>
      <c r="I374" s="55">
        <f t="shared" si="21"/>
        <v>0</v>
      </c>
      <c r="J374" s="55">
        <f t="shared" si="22"/>
        <v>366</v>
      </c>
      <c r="L374" s="56">
        <f>VLOOKUP(B374,Datum!$D:$F,2,FALSE)</f>
        <v>54240</v>
      </c>
      <c r="M374" s="56">
        <f>VLOOKUP(B374,Datum!$D:$F,3,FALSE)</f>
        <v>54270</v>
      </c>
      <c r="N374" s="55">
        <f t="shared" si="23"/>
        <v>31</v>
      </c>
    </row>
    <row r="375" spans="2:14" x14ac:dyDescent="0.25">
      <c r="B375" s="53">
        <v>374</v>
      </c>
      <c r="C375" s="54">
        <v>0.7</v>
      </c>
      <c r="D375" s="55">
        <f t="shared" si="20"/>
        <v>0</v>
      </c>
      <c r="E375" s="55">
        <f>IF('VAA PW'!$G$13&lt;&gt;"",IF(VLOOKUP(B375,Datum!D:G,2,FALSE)&gt;'VAA PW'!$G$13,0,IF(G375&gt;'VAA PW'!$G$12,1,0)),IF(G375&gt;='VAA PW'!$G$12,1,0))</f>
        <v>1</v>
      </c>
      <c r="F375" s="56">
        <f>IF(AND(E375=1,E374=0),'VAA PW'!$XEX$12,VLOOKUP(B375,Datum!$D:$F,2,FALSE))</f>
        <v>54271</v>
      </c>
      <c r="G375" s="56">
        <f>IF(VLOOKUP(B375,Datum!D:G,4,FALSE)&lt;&gt;$A$7,VLOOKUP(B375,Datum!$D:$F,3,FALSE),IF(YEAR('VAA PW'!$H$1)=YEAR('VAA PW'!$G$13),'VAA PW'!$G$13-1,VLOOKUP(B375,Datum!$D:$F,3,FALSE)))</f>
        <v>54301</v>
      </c>
      <c r="H375" s="55">
        <f>IF(AND(E375=1,E374=0),Maanden!G375-'VAA PW'!$XEX$12+1,G375-F375+1)</f>
        <v>31</v>
      </c>
      <c r="I375" s="55">
        <f t="shared" si="21"/>
        <v>0</v>
      </c>
      <c r="J375" s="55">
        <f t="shared" si="22"/>
        <v>366</v>
      </c>
      <c r="L375" s="56">
        <f>VLOOKUP(B375,Datum!$D:$F,2,FALSE)</f>
        <v>54271</v>
      </c>
      <c r="M375" s="56">
        <f>VLOOKUP(B375,Datum!$D:$F,3,FALSE)</f>
        <v>54301</v>
      </c>
      <c r="N375" s="55">
        <f t="shared" si="23"/>
        <v>31</v>
      </c>
    </row>
    <row r="376" spans="2:14" x14ac:dyDescent="0.25">
      <c r="B376" s="53">
        <v>375</v>
      </c>
      <c r="C376" s="54">
        <v>0.7</v>
      </c>
      <c r="D376" s="55">
        <f t="shared" si="20"/>
        <v>0</v>
      </c>
      <c r="E376" s="55">
        <f>IF('VAA PW'!$G$13&lt;&gt;"",IF(VLOOKUP(B376,Datum!D:G,2,FALSE)&gt;'VAA PW'!$G$13,0,IF(G376&gt;'VAA PW'!$G$12,1,0)),IF(G376&gt;='VAA PW'!$G$12,1,0))</f>
        <v>1</v>
      </c>
      <c r="F376" s="56">
        <f>IF(AND(E376=1,E375=0),'VAA PW'!$XEX$12,VLOOKUP(B376,Datum!$D:$F,2,FALSE))</f>
        <v>54302</v>
      </c>
      <c r="G376" s="56">
        <f>IF(VLOOKUP(B376,Datum!D:G,4,FALSE)&lt;&gt;$A$7,VLOOKUP(B376,Datum!$D:$F,3,FALSE),IF(YEAR('VAA PW'!$H$1)=YEAR('VAA PW'!$G$13),'VAA PW'!$G$13-1,VLOOKUP(B376,Datum!$D:$F,3,FALSE)))</f>
        <v>54331</v>
      </c>
      <c r="H376" s="55">
        <f>IF(AND(E376=1,E375=0),Maanden!G376-'VAA PW'!$XEX$12+1,G376-F376+1)</f>
        <v>30</v>
      </c>
      <c r="I376" s="55">
        <f t="shared" si="21"/>
        <v>0</v>
      </c>
      <c r="J376" s="55">
        <f t="shared" si="22"/>
        <v>366</v>
      </c>
      <c r="L376" s="56">
        <f>VLOOKUP(B376,Datum!$D:$F,2,FALSE)</f>
        <v>54302</v>
      </c>
      <c r="M376" s="56">
        <f>VLOOKUP(B376,Datum!$D:$F,3,FALSE)</f>
        <v>54331</v>
      </c>
      <c r="N376" s="55">
        <f t="shared" si="23"/>
        <v>30</v>
      </c>
    </row>
    <row r="377" spans="2:14" x14ac:dyDescent="0.25">
      <c r="B377" s="53">
        <v>376</v>
      </c>
      <c r="C377" s="54">
        <v>0.7</v>
      </c>
      <c r="D377" s="55">
        <f t="shared" si="20"/>
        <v>0</v>
      </c>
      <c r="E377" s="55">
        <f>IF('VAA PW'!$G$13&lt;&gt;"",IF(VLOOKUP(B377,Datum!D:G,2,FALSE)&gt;'VAA PW'!$G$13,0,IF(G377&gt;'VAA PW'!$G$12,1,0)),IF(G377&gt;='VAA PW'!$G$12,1,0))</f>
        <v>1</v>
      </c>
      <c r="F377" s="56">
        <f>IF(AND(E377=1,E376=0),'VAA PW'!$XEX$12,VLOOKUP(B377,Datum!$D:$F,2,FALSE))</f>
        <v>54332</v>
      </c>
      <c r="G377" s="56">
        <f>IF(VLOOKUP(B377,Datum!D:G,4,FALSE)&lt;&gt;$A$7,VLOOKUP(B377,Datum!$D:$F,3,FALSE),IF(YEAR('VAA PW'!$H$1)=YEAR('VAA PW'!$G$13),'VAA PW'!$G$13-1,VLOOKUP(B377,Datum!$D:$F,3,FALSE)))</f>
        <v>54362</v>
      </c>
      <c r="H377" s="55">
        <f>IF(AND(E377=1,E376=0),Maanden!G377-'VAA PW'!$XEX$12+1,G377-F377+1)</f>
        <v>31</v>
      </c>
      <c r="I377" s="55">
        <f t="shared" si="21"/>
        <v>0</v>
      </c>
      <c r="J377" s="55">
        <f t="shared" si="22"/>
        <v>366</v>
      </c>
      <c r="L377" s="56">
        <f>VLOOKUP(B377,Datum!$D:$F,2,FALSE)</f>
        <v>54332</v>
      </c>
      <c r="M377" s="56">
        <f>VLOOKUP(B377,Datum!$D:$F,3,FALSE)</f>
        <v>54362</v>
      </c>
      <c r="N377" s="55">
        <f t="shared" si="23"/>
        <v>31</v>
      </c>
    </row>
    <row r="378" spans="2:14" x14ac:dyDescent="0.25">
      <c r="B378" s="53">
        <v>377</v>
      </c>
      <c r="C378" s="54">
        <v>0.7</v>
      </c>
      <c r="D378" s="55">
        <f t="shared" si="20"/>
        <v>0</v>
      </c>
      <c r="E378" s="55">
        <f>IF('VAA PW'!$G$13&lt;&gt;"",IF(VLOOKUP(B378,Datum!D:G,2,FALSE)&gt;'VAA PW'!$G$13,0,IF(G378&gt;'VAA PW'!$G$12,1,0)),IF(G378&gt;='VAA PW'!$G$12,1,0))</f>
        <v>1</v>
      </c>
      <c r="F378" s="56">
        <f>IF(AND(E378=1,E377=0),'VAA PW'!$XEX$12,VLOOKUP(B378,Datum!$D:$F,2,FALSE))</f>
        <v>54363</v>
      </c>
      <c r="G378" s="56">
        <f>IF(VLOOKUP(B378,Datum!D:G,4,FALSE)&lt;&gt;$A$7,VLOOKUP(B378,Datum!$D:$F,3,FALSE),IF(YEAR('VAA PW'!$H$1)=YEAR('VAA PW'!$G$13),'VAA PW'!$G$13-1,VLOOKUP(B378,Datum!$D:$F,3,FALSE)))</f>
        <v>54392</v>
      </c>
      <c r="H378" s="55">
        <f>IF(AND(E378=1,E377=0),Maanden!G378-'VAA PW'!$XEX$12+1,G378-F378+1)</f>
        <v>30</v>
      </c>
      <c r="I378" s="55">
        <f t="shared" si="21"/>
        <v>0</v>
      </c>
      <c r="J378" s="55">
        <f t="shared" si="22"/>
        <v>366</v>
      </c>
      <c r="L378" s="56">
        <f>VLOOKUP(B378,Datum!$D:$F,2,FALSE)</f>
        <v>54363</v>
      </c>
      <c r="M378" s="56">
        <f>VLOOKUP(B378,Datum!$D:$F,3,FALSE)</f>
        <v>54392</v>
      </c>
      <c r="N378" s="55">
        <f t="shared" si="23"/>
        <v>30</v>
      </c>
    </row>
    <row r="379" spans="2:14" x14ac:dyDescent="0.25">
      <c r="B379" s="53">
        <v>378</v>
      </c>
      <c r="C379" s="54">
        <v>0.7</v>
      </c>
      <c r="D379" s="55">
        <f t="shared" si="20"/>
        <v>0</v>
      </c>
      <c r="E379" s="55">
        <f>IF('VAA PW'!$G$13&lt;&gt;"",IF(VLOOKUP(B379,Datum!D:G,2,FALSE)&gt;'VAA PW'!$G$13,0,IF(G379&gt;'VAA PW'!$G$12,1,0)),IF(G379&gt;='VAA PW'!$G$12,1,0))</f>
        <v>1</v>
      </c>
      <c r="F379" s="56">
        <f>IF(AND(E379=1,E378=0),'VAA PW'!$XEX$12,VLOOKUP(B379,Datum!$D:$F,2,FALSE))</f>
        <v>54393</v>
      </c>
      <c r="G379" s="56">
        <f>IF(VLOOKUP(B379,Datum!D:G,4,FALSE)&lt;&gt;$A$7,VLOOKUP(B379,Datum!$D:$F,3,FALSE),IF(YEAR('VAA PW'!$H$1)=YEAR('VAA PW'!$G$13),'VAA PW'!$G$13-1,VLOOKUP(B379,Datum!$D:$F,3,FALSE)))</f>
        <v>54423</v>
      </c>
      <c r="H379" s="55">
        <f>IF(AND(E379=1,E378=0),Maanden!G379-'VAA PW'!$XEX$12+1,G379-F379+1)</f>
        <v>31</v>
      </c>
      <c r="I379" s="55">
        <f t="shared" si="21"/>
        <v>0</v>
      </c>
      <c r="J379" s="55">
        <f t="shared" si="22"/>
        <v>366</v>
      </c>
      <c r="L379" s="56">
        <f>VLOOKUP(B379,Datum!$D:$F,2,FALSE)</f>
        <v>54393</v>
      </c>
      <c r="M379" s="56">
        <f>VLOOKUP(B379,Datum!$D:$F,3,FALSE)</f>
        <v>54423</v>
      </c>
      <c r="N379" s="55">
        <f t="shared" si="23"/>
        <v>31</v>
      </c>
    </row>
    <row r="380" spans="2:14" x14ac:dyDescent="0.25">
      <c r="B380" s="53">
        <v>379</v>
      </c>
      <c r="C380" s="54">
        <v>0.7</v>
      </c>
      <c r="D380" s="55">
        <f t="shared" si="20"/>
        <v>0</v>
      </c>
      <c r="E380" s="55">
        <f>IF('VAA PW'!$G$13&lt;&gt;"",IF(VLOOKUP(B380,Datum!D:G,2,FALSE)&gt;'VAA PW'!$G$13,0,IF(G380&gt;'VAA PW'!$G$12,1,0)),IF(G380&gt;='VAA PW'!$G$12,1,0))</f>
        <v>1</v>
      </c>
      <c r="F380" s="56">
        <f>IF(AND(E380=1,E379=0),'VAA PW'!$XEX$12,VLOOKUP(B380,Datum!$D:$F,2,FALSE))</f>
        <v>54424</v>
      </c>
      <c r="G380" s="56">
        <f>IF(VLOOKUP(B380,Datum!D:G,4,FALSE)&lt;&gt;$A$7,VLOOKUP(B380,Datum!$D:$F,3,FALSE),IF(YEAR('VAA PW'!$H$1)=YEAR('VAA PW'!$G$13),'VAA PW'!$G$13-1,VLOOKUP(B380,Datum!$D:$F,3,FALSE)))</f>
        <v>54454</v>
      </c>
      <c r="H380" s="55">
        <f>IF(AND(E380=1,E379=0),Maanden!G380-'VAA PW'!$XEX$12+1,G380-F380+1)</f>
        <v>31</v>
      </c>
      <c r="I380" s="55">
        <f t="shared" si="21"/>
        <v>0</v>
      </c>
      <c r="J380" s="55">
        <f t="shared" si="22"/>
        <v>365</v>
      </c>
      <c r="L380" s="56">
        <f>VLOOKUP(B380,Datum!$D:$F,2,FALSE)</f>
        <v>54424</v>
      </c>
      <c r="M380" s="56">
        <f>VLOOKUP(B380,Datum!$D:$F,3,FALSE)</f>
        <v>54454</v>
      </c>
      <c r="N380" s="55">
        <f t="shared" si="23"/>
        <v>31</v>
      </c>
    </row>
    <row r="381" spans="2:14" x14ac:dyDescent="0.25">
      <c r="B381" s="53">
        <v>380</v>
      </c>
      <c r="C381" s="54">
        <v>0.7</v>
      </c>
      <c r="D381" s="55">
        <f t="shared" si="20"/>
        <v>0</v>
      </c>
      <c r="E381" s="55">
        <f>IF('VAA PW'!$G$13&lt;&gt;"",IF(VLOOKUP(B381,Datum!D:G,2,FALSE)&gt;'VAA PW'!$G$13,0,IF(G381&gt;'VAA PW'!$G$12,1,0)),IF(G381&gt;='VAA PW'!$G$12,1,0))</f>
        <v>1</v>
      </c>
      <c r="F381" s="56">
        <f>IF(AND(E381=1,E380=0),'VAA PW'!$XEX$12,VLOOKUP(B381,Datum!$D:$F,2,FALSE))</f>
        <v>54455</v>
      </c>
      <c r="G381" s="56">
        <f>IF(VLOOKUP(B381,Datum!D:G,4,FALSE)&lt;&gt;$A$7,VLOOKUP(B381,Datum!$D:$F,3,FALSE),IF(YEAR('VAA PW'!$H$1)=YEAR('VAA PW'!$G$13),'VAA PW'!$G$13-1,VLOOKUP(B381,Datum!$D:$F,3,FALSE)))</f>
        <v>54482</v>
      </c>
      <c r="H381" s="55">
        <f>IF(AND(E381=1,E380=0),Maanden!G381-'VAA PW'!$XEX$12+1,G381-F381+1)</f>
        <v>28</v>
      </c>
      <c r="I381" s="55">
        <f t="shared" si="21"/>
        <v>0</v>
      </c>
      <c r="J381" s="55">
        <f t="shared" si="22"/>
        <v>365</v>
      </c>
      <c r="L381" s="56">
        <f>VLOOKUP(B381,Datum!$D:$F,2,FALSE)</f>
        <v>54455</v>
      </c>
      <c r="M381" s="56">
        <f>VLOOKUP(B381,Datum!$D:$F,3,FALSE)</f>
        <v>54482</v>
      </c>
      <c r="N381" s="55">
        <f t="shared" si="23"/>
        <v>28</v>
      </c>
    </row>
    <row r="382" spans="2:14" x14ac:dyDescent="0.25">
      <c r="B382" s="53">
        <v>381</v>
      </c>
      <c r="C382" s="54">
        <v>0.7</v>
      </c>
      <c r="D382" s="55">
        <f t="shared" si="20"/>
        <v>0</v>
      </c>
      <c r="E382" s="55">
        <f>IF('VAA PW'!$G$13&lt;&gt;"",IF(VLOOKUP(B382,Datum!D:G,2,FALSE)&gt;'VAA PW'!$G$13,0,IF(G382&gt;'VAA PW'!$G$12,1,0)),IF(G382&gt;='VAA PW'!$G$12,1,0))</f>
        <v>1</v>
      </c>
      <c r="F382" s="56">
        <f>IF(AND(E382=1,E381=0),'VAA PW'!$XEX$12,VLOOKUP(B382,Datum!$D:$F,2,FALSE))</f>
        <v>54483</v>
      </c>
      <c r="G382" s="56">
        <f>IF(VLOOKUP(B382,Datum!D:G,4,FALSE)&lt;&gt;$A$7,VLOOKUP(B382,Datum!$D:$F,3,FALSE),IF(YEAR('VAA PW'!$H$1)=YEAR('VAA PW'!$G$13),'VAA PW'!$G$13-1,VLOOKUP(B382,Datum!$D:$F,3,FALSE)))</f>
        <v>54513</v>
      </c>
      <c r="H382" s="55">
        <f>IF(AND(E382=1,E381=0),Maanden!G382-'VAA PW'!$XEX$12+1,G382-F382+1)</f>
        <v>31</v>
      </c>
      <c r="I382" s="55">
        <f t="shared" si="21"/>
        <v>0</v>
      </c>
      <c r="J382" s="55">
        <f t="shared" si="22"/>
        <v>365</v>
      </c>
      <c r="L382" s="56">
        <f>VLOOKUP(B382,Datum!$D:$F,2,FALSE)</f>
        <v>54483</v>
      </c>
      <c r="M382" s="56">
        <f>VLOOKUP(B382,Datum!$D:$F,3,FALSE)</f>
        <v>54513</v>
      </c>
      <c r="N382" s="55">
        <f t="shared" si="23"/>
        <v>31</v>
      </c>
    </row>
    <row r="383" spans="2:14" x14ac:dyDescent="0.25">
      <c r="B383" s="53">
        <v>382</v>
      </c>
      <c r="C383" s="54">
        <v>0.7</v>
      </c>
      <c r="D383" s="55">
        <f t="shared" si="20"/>
        <v>0</v>
      </c>
      <c r="E383" s="55">
        <f>IF('VAA PW'!$G$13&lt;&gt;"",IF(VLOOKUP(B383,Datum!D:G,2,FALSE)&gt;'VAA PW'!$G$13,0,IF(G383&gt;'VAA PW'!$G$12,1,0)),IF(G383&gt;='VAA PW'!$G$12,1,0))</f>
        <v>1</v>
      </c>
      <c r="F383" s="56">
        <f>IF(AND(E383=1,E382=0),'VAA PW'!$XEX$12,VLOOKUP(B383,Datum!$D:$F,2,FALSE))</f>
        <v>54514</v>
      </c>
      <c r="G383" s="56">
        <f>IF(VLOOKUP(B383,Datum!D:G,4,FALSE)&lt;&gt;$A$7,VLOOKUP(B383,Datum!$D:$F,3,FALSE),IF(YEAR('VAA PW'!$H$1)=YEAR('VAA PW'!$G$13),'VAA PW'!$G$13-1,VLOOKUP(B383,Datum!$D:$F,3,FALSE)))</f>
        <v>54543</v>
      </c>
      <c r="H383" s="55">
        <f>IF(AND(E383=1,E382=0),Maanden!G383-'VAA PW'!$XEX$12+1,G383-F383+1)</f>
        <v>30</v>
      </c>
      <c r="I383" s="55">
        <f t="shared" si="21"/>
        <v>0</v>
      </c>
      <c r="J383" s="55">
        <f t="shared" si="22"/>
        <v>365</v>
      </c>
      <c r="L383" s="56">
        <f>VLOOKUP(B383,Datum!$D:$F,2,FALSE)</f>
        <v>54514</v>
      </c>
      <c r="M383" s="56">
        <f>VLOOKUP(B383,Datum!$D:$F,3,FALSE)</f>
        <v>54543</v>
      </c>
      <c r="N383" s="55">
        <f t="shared" si="23"/>
        <v>30</v>
      </c>
    </row>
    <row r="384" spans="2:14" x14ac:dyDescent="0.25">
      <c r="B384" s="53">
        <v>383</v>
      </c>
      <c r="C384" s="54">
        <v>0.7</v>
      </c>
      <c r="D384" s="55">
        <f t="shared" si="20"/>
        <v>0</v>
      </c>
      <c r="E384" s="55">
        <f>IF('VAA PW'!$G$13&lt;&gt;"",IF(VLOOKUP(B384,Datum!D:G,2,FALSE)&gt;'VAA PW'!$G$13,0,IF(G384&gt;'VAA PW'!$G$12,1,0)),IF(G384&gt;='VAA PW'!$G$12,1,0))</f>
        <v>1</v>
      </c>
      <c r="F384" s="56">
        <f>IF(AND(E384=1,E383=0),'VAA PW'!$XEX$12,VLOOKUP(B384,Datum!$D:$F,2,FALSE))</f>
        <v>54544</v>
      </c>
      <c r="G384" s="56">
        <f>IF(VLOOKUP(B384,Datum!D:G,4,FALSE)&lt;&gt;$A$7,VLOOKUP(B384,Datum!$D:$F,3,FALSE),IF(YEAR('VAA PW'!$H$1)=YEAR('VAA PW'!$G$13),'VAA PW'!$G$13-1,VLOOKUP(B384,Datum!$D:$F,3,FALSE)))</f>
        <v>54574</v>
      </c>
      <c r="H384" s="55">
        <f>IF(AND(E384=1,E383=0),Maanden!G384-'VAA PW'!$XEX$12+1,G384-F384+1)</f>
        <v>31</v>
      </c>
      <c r="I384" s="55">
        <f t="shared" si="21"/>
        <v>0</v>
      </c>
      <c r="J384" s="55">
        <f t="shared" si="22"/>
        <v>365</v>
      </c>
      <c r="L384" s="56">
        <f>VLOOKUP(B384,Datum!$D:$F,2,FALSE)</f>
        <v>54544</v>
      </c>
      <c r="M384" s="56">
        <f>VLOOKUP(B384,Datum!$D:$F,3,FALSE)</f>
        <v>54574</v>
      </c>
      <c r="N384" s="55">
        <f t="shared" si="23"/>
        <v>31</v>
      </c>
    </row>
    <row r="385" spans="2:14" x14ac:dyDescent="0.25">
      <c r="B385" s="53">
        <v>384</v>
      </c>
      <c r="C385" s="54">
        <v>0.7</v>
      </c>
      <c r="D385" s="55">
        <f t="shared" si="20"/>
        <v>0</v>
      </c>
      <c r="E385" s="55">
        <f>IF('VAA PW'!$G$13&lt;&gt;"",IF(VLOOKUP(B385,Datum!D:G,2,FALSE)&gt;'VAA PW'!$G$13,0,IF(G385&gt;'VAA PW'!$G$12,1,0)),IF(G385&gt;='VAA PW'!$G$12,1,0))</f>
        <v>1</v>
      </c>
      <c r="F385" s="56">
        <f>IF(AND(E385=1,E384=0),'VAA PW'!$XEX$12,VLOOKUP(B385,Datum!$D:$F,2,FALSE))</f>
        <v>54575</v>
      </c>
      <c r="G385" s="56">
        <f>IF(VLOOKUP(B385,Datum!D:G,4,FALSE)&lt;&gt;$A$7,VLOOKUP(B385,Datum!$D:$F,3,FALSE),IF(YEAR('VAA PW'!$H$1)=YEAR('VAA PW'!$G$13),'VAA PW'!$G$13-1,VLOOKUP(B385,Datum!$D:$F,3,FALSE)))</f>
        <v>54604</v>
      </c>
      <c r="H385" s="55">
        <f>IF(AND(E385=1,E384=0),Maanden!G385-'VAA PW'!$XEX$12+1,G385-F385+1)</f>
        <v>30</v>
      </c>
      <c r="I385" s="55">
        <f t="shared" si="21"/>
        <v>0</v>
      </c>
      <c r="J385" s="55">
        <f t="shared" si="22"/>
        <v>365</v>
      </c>
      <c r="L385" s="56">
        <f>VLOOKUP(B385,Datum!$D:$F,2,FALSE)</f>
        <v>54575</v>
      </c>
      <c r="M385" s="56">
        <f>VLOOKUP(B385,Datum!$D:$F,3,FALSE)</f>
        <v>54604</v>
      </c>
      <c r="N385" s="55">
        <f t="shared" si="23"/>
        <v>30</v>
      </c>
    </row>
    <row r="386" spans="2:14" x14ac:dyDescent="0.25">
      <c r="B386" s="53">
        <v>385</v>
      </c>
      <c r="C386" s="54">
        <v>0.7</v>
      </c>
      <c r="D386" s="55">
        <f t="shared" ref="D386:D400" si="24">IF(AND(($A$3-11)&lt;=B386,B386&lt;=$A$3),1,0)</f>
        <v>0</v>
      </c>
      <c r="E386" s="55">
        <f>IF('VAA PW'!$G$13&lt;&gt;"",IF(VLOOKUP(B386,Datum!D:G,2,FALSE)&gt;'VAA PW'!$G$13,0,IF(G386&gt;'VAA PW'!$G$12,1,0)),IF(G386&gt;='VAA PW'!$G$12,1,0))</f>
        <v>1</v>
      </c>
      <c r="F386" s="56">
        <f>IF(AND(E386=1,E385=0),'VAA PW'!$XEX$12,VLOOKUP(B386,Datum!$D:$F,2,FALSE))</f>
        <v>54605</v>
      </c>
      <c r="G386" s="56">
        <f>IF(VLOOKUP(B386,Datum!D:G,4,FALSE)&lt;&gt;$A$7,VLOOKUP(B386,Datum!$D:$F,3,FALSE),IF(YEAR('VAA PW'!$H$1)=YEAR('VAA PW'!$G$13),'VAA PW'!$G$13-1,VLOOKUP(B386,Datum!$D:$F,3,FALSE)))</f>
        <v>54635</v>
      </c>
      <c r="H386" s="55">
        <f>IF(AND(E386=1,E385=0),Maanden!G386-'VAA PW'!$XEX$12+1,G386-F386+1)</f>
        <v>31</v>
      </c>
      <c r="I386" s="55">
        <f t="shared" si="21"/>
        <v>0</v>
      </c>
      <c r="J386" s="55">
        <f t="shared" si="22"/>
        <v>365</v>
      </c>
      <c r="L386" s="56">
        <f>VLOOKUP(B386,Datum!$D:$F,2,FALSE)</f>
        <v>54605</v>
      </c>
      <c r="M386" s="56">
        <f>VLOOKUP(B386,Datum!$D:$F,3,FALSE)</f>
        <v>54635</v>
      </c>
      <c r="N386" s="55">
        <f t="shared" si="23"/>
        <v>31</v>
      </c>
    </row>
    <row r="387" spans="2:14" x14ac:dyDescent="0.25">
      <c r="B387" s="53">
        <v>386</v>
      </c>
      <c r="C387" s="54">
        <v>0.7</v>
      </c>
      <c r="D387" s="55">
        <f t="shared" si="24"/>
        <v>0</v>
      </c>
      <c r="E387" s="55">
        <f>IF('VAA PW'!$G$13&lt;&gt;"",IF(VLOOKUP(B387,Datum!D:G,2,FALSE)&gt;'VAA PW'!$G$13,0,IF(G387&gt;'VAA PW'!$G$12,1,0)),IF(G387&gt;='VAA PW'!$G$12,1,0))</f>
        <v>1</v>
      </c>
      <c r="F387" s="56">
        <f>IF(AND(E387=1,E386=0),'VAA PW'!$XEX$12,VLOOKUP(B387,Datum!$D:$F,2,FALSE))</f>
        <v>54636</v>
      </c>
      <c r="G387" s="56">
        <f>IF(VLOOKUP(B387,Datum!D:G,4,FALSE)&lt;&gt;$A$7,VLOOKUP(B387,Datum!$D:$F,3,FALSE),IF(YEAR('VAA PW'!$H$1)=YEAR('VAA PW'!$G$13),'VAA PW'!$G$13-1,VLOOKUP(B387,Datum!$D:$F,3,FALSE)))</f>
        <v>54666</v>
      </c>
      <c r="H387" s="55">
        <f>IF(AND(E387=1,E386=0),Maanden!G387-'VAA PW'!$XEX$12+1,G387-F387+1)</f>
        <v>31</v>
      </c>
      <c r="I387" s="55">
        <f t="shared" ref="I387:I400" si="25">D387*E387*H387</f>
        <v>0</v>
      </c>
      <c r="J387" s="55">
        <f t="shared" ref="J387:J400" si="26">IF(MOD(YEAR(G387),4)=0,366,365)</f>
        <v>365</v>
      </c>
      <c r="L387" s="56">
        <f>VLOOKUP(B387,Datum!$D:$F,2,FALSE)</f>
        <v>54636</v>
      </c>
      <c r="M387" s="56">
        <f>VLOOKUP(B387,Datum!$D:$F,3,FALSE)</f>
        <v>54666</v>
      </c>
      <c r="N387" s="55">
        <f t="shared" ref="N387:N400" si="27">M387-L387+1</f>
        <v>31</v>
      </c>
    </row>
    <row r="388" spans="2:14" x14ac:dyDescent="0.25">
      <c r="B388" s="53">
        <v>387</v>
      </c>
      <c r="C388" s="54">
        <v>0.7</v>
      </c>
      <c r="D388" s="55">
        <f t="shared" si="24"/>
        <v>0</v>
      </c>
      <c r="E388" s="55">
        <f>IF('VAA PW'!$G$13&lt;&gt;"",IF(VLOOKUP(B388,Datum!D:G,2,FALSE)&gt;'VAA PW'!$G$13,0,IF(G388&gt;'VAA PW'!$G$12,1,0)),IF(G388&gt;='VAA PW'!$G$12,1,0))</f>
        <v>1</v>
      </c>
      <c r="F388" s="56">
        <f>IF(AND(E388=1,E387=0),'VAA PW'!$XEX$12,VLOOKUP(B388,Datum!$D:$F,2,FALSE))</f>
        <v>54667</v>
      </c>
      <c r="G388" s="56">
        <f>IF(VLOOKUP(B388,Datum!D:G,4,FALSE)&lt;&gt;$A$7,VLOOKUP(B388,Datum!$D:$F,3,FALSE),IF(YEAR('VAA PW'!$H$1)=YEAR('VAA PW'!$G$13),'VAA PW'!$G$13-1,VLOOKUP(B388,Datum!$D:$F,3,FALSE)))</f>
        <v>54696</v>
      </c>
      <c r="H388" s="55">
        <f>IF(AND(E388=1,E387=0),Maanden!G388-'VAA PW'!$XEX$12+1,G388-F388+1)</f>
        <v>30</v>
      </c>
      <c r="I388" s="55">
        <f t="shared" si="25"/>
        <v>0</v>
      </c>
      <c r="J388" s="55">
        <f t="shared" si="26"/>
        <v>365</v>
      </c>
      <c r="L388" s="56">
        <f>VLOOKUP(B388,Datum!$D:$F,2,FALSE)</f>
        <v>54667</v>
      </c>
      <c r="M388" s="56">
        <f>VLOOKUP(B388,Datum!$D:$F,3,FALSE)</f>
        <v>54696</v>
      </c>
      <c r="N388" s="55">
        <f t="shared" si="27"/>
        <v>30</v>
      </c>
    </row>
    <row r="389" spans="2:14" x14ac:dyDescent="0.25">
      <c r="B389" s="53">
        <v>388</v>
      </c>
      <c r="C389" s="54">
        <v>0.7</v>
      </c>
      <c r="D389" s="55">
        <f t="shared" si="24"/>
        <v>0</v>
      </c>
      <c r="E389" s="55">
        <f>IF('VAA PW'!$G$13&lt;&gt;"",IF(VLOOKUP(B389,Datum!D:G,2,FALSE)&gt;'VAA PW'!$G$13,0,IF(G389&gt;'VAA PW'!$G$12,1,0)),IF(G389&gt;='VAA PW'!$G$12,1,0))</f>
        <v>1</v>
      </c>
      <c r="F389" s="56">
        <f>IF(AND(E389=1,E388=0),'VAA PW'!$XEX$12,VLOOKUP(B389,Datum!$D:$F,2,FALSE))</f>
        <v>54697</v>
      </c>
      <c r="G389" s="56">
        <f>IF(VLOOKUP(B389,Datum!D:G,4,FALSE)&lt;&gt;$A$7,VLOOKUP(B389,Datum!$D:$F,3,FALSE),IF(YEAR('VAA PW'!$H$1)=YEAR('VAA PW'!$G$13),'VAA PW'!$G$13-1,VLOOKUP(B389,Datum!$D:$F,3,FALSE)))</f>
        <v>54727</v>
      </c>
      <c r="H389" s="55">
        <f>IF(AND(E389=1,E388=0),Maanden!G389-'VAA PW'!$XEX$12+1,G389-F389+1)</f>
        <v>31</v>
      </c>
      <c r="I389" s="55">
        <f t="shared" si="25"/>
        <v>0</v>
      </c>
      <c r="J389" s="55">
        <f t="shared" si="26"/>
        <v>365</v>
      </c>
      <c r="L389" s="56">
        <f>VLOOKUP(B389,Datum!$D:$F,2,FALSE)</f>
        <v>54697</v>
      </c>
      <c r="M389" s="56">
        <f>VLOOKUP(B389,Datum!$D:$F,3,FALSE)</f>
        <v>54727</v>
      </c>
      <c r="N389" s="55">
        <f t="shared" si="27"/>
        <v>31</v>
      </c>
    </row>
    <row r="390" spans="2:14" x14ac:dyDescent="0.25">
      <c r="B390" s="53">
        <v>389</v>
      </c>
      <c r="C390" s="54">
        <v>0.7</v>
      </c>
      <c r="D390" s="55">
        <f t="shared" si="24"/>
        <v>0</v>
      </c>
      <c r="E390" s="55">
        <f>IF('VAA PW'!$G$13&lt;&gt;"",IF(VLOOKUP(B390,Datum!D:G,2,FALSE)&gt;'VAA PW'!$G$13,0,IF(G390&gt;'VAA PW'!$G$12,1,0)),IF(G390&gt;='VAA PW'!$G$12,1,0))</f>
        <v>1</v>
      </c>
      <c r="F390" s="56">
        <f>IF(AND(E390=1,E389=0),'VAA PW'!$XEX$12,VLOOKUP(B390,Datum!$D:$F,2,FALSE))</f>
        <v>54728</v>
      </c>
      <c r="G390" s="56">
        <f>IF(VLOOKUP(B390,Datum!D:G,4,FALSE)&lt;&gt;$A$7,VLOOKUP(B390,Datum!$D:$F,3,FALSE),IF(YEAR('VAA PW'!$H$1)=YEAR('VAA PW'!$G$13),'VAA PW'!$G$13-1,VLOOKUP(B390,Datum!$D:$F,3,FALSE)))</f>
        <v>54757</v>
      </c>
      <c r="H390" s="55">
        <f>IF(AND(E390=1,E389=0),Maanden!G390-'VAA PW'!$XEX$12+1,G390-F390+1)</f>
        <v>30</v>
      </c>
      <c r="I390" s="55">
        <f t="shared" si="25"/>
        <v>0</v>
      </c>
      <c r="J390" s="55">
        <f t="shared" si="26"/>
        <v>365</v>
      </c>
      <c r="L390" s="56">
        <f>VLOOKUP(B390,Datum!$D:$F,2,FALSE)</f>
        <v>54728</v>
      </c>
      <c r="M390" s="56">
        <f>VLOOKUP(B390,Datum!$D:$F,3,FALSE)</f>
        <v>54757</v>
      </c>
      <c r="N390" s="55">
        <f t="shared" si="27"/>
        <v>30</v>
      </c>
    </row>
    <row r="391" spans="2:14" x14ac:dyDescent="0.25">
      <c r="B391" s="53">
        <v>390</v>
      </c>
      <c r="C391" s="54">
        <v>0.7</v>
      </c>
      <c r="D391" s="55">
        <f t="shared" si="24"/>
        <v>0</v>
      </c>
      <c r="E391" s="55">
        <f>IF('VAA PW'!$G$13&lt;&gt;"",IF(VLOOKUP(B391,Datum!D:G,2,FALSE)&gt;'VAA PW'!$G$13,0,IF(G391&gt;'VAA PW'!$G$12,1,0)),IF(G391&gt;='VAA PW'!$G$12,1,0))</f>
        <v>1</v>
      </c>
      <c r="F391" s="56">
        <f>IF(AND(E391=1,E390=0),'VAA PW'!$XEX$12,VLOOKUP(B391,Datum!$D:$F,2,FALSE))</f>
        <v>54758</v>
      </c>
      <c r="G391" s="56">
        <f>IF(VLOOKUP(B391,Datum!D:G,4,FALSE)&lt;&gt;$A$7,VLOOKUP(B391,Datum!$D:$F,3,FALSE),IF(YEAR('VAA PW'!$H$1)=YEAR('VAA PW'!$G$13),'VAA PW'!$G$13-1,VLOOKUP(B391,Datum!$D:$F,3,FALSE)))</f>
        <v>54788</v>
      </c>
      <c r="H391" s="55">
        <f>IF(AND(E391=1,E390=0),Maanden!G391-'VAA PW'!$XEX$12+1,G391-F391+1)</f>
        <v>31</v>
      </c>
      <c r="I391" s="55">
        <f t="shared" si="25"/>
        <v>0</v>
      </c>
      <c r="J391" s="55">
        <f t="shared" si="26"/>
        <v>365</v>
      </c>
      <c r="L391" s="56">
        <f>VLOOKUP(B391,Datum!$D:$F,2,FALSE)</f>
        <v>54758</v>
      </c>
      <c r="M391" s="56">
        <f>VLOOKUP(B391,Datum!$D:$F,3,FALSE)</f>
        <v>54788</v>
      </c>
      <c r="N391" s="55">
        <f t="shared" si="27"/>
        <v>31</v>
      </c>
    </row>
    <row r="392" spans="2:14" x14ac:dyDescent="0.25">
      <c r="B392" s="53">
        <v>391</v>
      </c>
      <c r="C392" s="54">
        <v>0.7</v>
      </c>
      <c r="D392" s="55">
        <f t="shared" si="24"/>
        <v>0</v>
      </c>
      <c r="E392" s="55">
        <f>IF('VAA PW'!$G$13&lt;&gt;"",IF(VLOOKUP(B392,Datum!D:G,2,FALSE)&gt;'VAA PW'!$G$13,0,IF(G392&gt;'VAA PW'!$G$12,1,0)),IF(G392&gt;='VAA PW'!$G$12,1,0))</f>
        <v>1</v>
      </c>
      <c r="F392" s="56">
        <f>IF(AND(E392=1,E391=0),'VAA PW'!$XEX$12,VLOOKUP(B392,Datum!$D:$F,2,FALSE))</f>
        <v>54789</v>
      </c>
      <c r="G392" s="56">
        <f>IF(VLOOKUP(B392,Datum!D:G,4,FALSE)&lt;&gt;$A$7,VLOOKUP(B392,Datum!$D:$F,3,FALSE),IF(YEAR('VAA PW'!$H$1)=YEAR('VAA PW'!$G$13),'VAA PW'!$G$13-1,VLOOKUP(B392,Datum!$D:$F,3,FALSE)))</f>
        <v>54819</v>
      </c>
      <c r="H392" s="55">
        <f>IF(AND(E392=1,E391=0),Maanden!G392-'VAA PW'!$XEX$12+1,G392-F392+1)</f>
        <v>31</v>
      </c>
      <c r="I392" s="55">
        <f t="shared" si="25"/>
        <v>0</v>
      </c>
      <c r="J392" s="55">
        <f t="shared" si="26"/>
        <v>365</v>
      </c>
      <c r="L392" s="56">
        <f>VLOOKUP(B392,Datum!$D:$F,2,FALSE)</f>
        <v>54789</v>
      </c>
      <c r="M392" s="56">
        <f>VLOOKUP(B392,Datum!$D:$F,3,FALSE)</f>
        <v>54819</v>
      </c>
      <c r="N392" s="55">
        <f t="shared" si="27"/>
        <v>31</v>
      </c>
    </row>
    <row r="393" spans="2:14" x14ac:dyDescent="0.25">
      <c r="B393" s="53">
        <v>392</v>
      </c>
      <c r="C393" s="54">
        <v>0.7</v>
      </c>
      <c r="D393" s="55">
        <f t="shared" si="24"/>
        <v>0</v>
      </c>
      <c r="E393" s="55">
        <f>IF('VAA PW'!$G$13&lt;&gt;"",IF(VLOOKUP(B393,Datum!D:G,2,FALSE)&gt;'VAA PW'!$G$13,0,IF(G393&gt;'VAA PW'!$G$12,1,0)),IF(G393&gt;='VAA PW'!$G$12,1,0))</f>
        <v>1</v>
      </c>
      <c r="F393" s="56">
        <f>IF(AND(E393=1,E392=0),'VAA PW'!$XEX$12,VLOOKUP(B393,Datum!$D:$F,2,FALSE))</f>
        <v>54820</v>
      </c>
      <c r="G393" s="56">
        <f>IF(VLOOKUP(B393,Datum!D:G,4,FALSE)&lt;&gt;$A$7,VLOOKUP(B393,Datum!$D:$F,3,FALSE),IF(YEAR('VAA PW'!$H$1)=YEAR('VAA PW'!$G$13),'VAA PW'!$G$13-1,VLOOKUP(B393,Datum!$D:$F,3,FALSE)))</f>
        <v>54847</v>
      </c>
      <c r="H393" s="55">
        <f>IF(AND(E393=1,E392=0),Maanden!G393-'VAA PW'!$XEX$12+1,G393-F393+1)</f>
        <v>28</v>
      </c>
      <c r="I393" s="55">
        <f t="shared" si="25"/>
        <v>0</v>
      </c>
      <c r="J393" s="55">
        <f t="shared" si="26"/>
        <v>365</v>
      </c>
      <c r="L393" s="56">
        <f>VLOOKUP(B393,Datum!$D:$F,2,FALSE)</f>
        <v>54820</v>
      </c>
      <c r="M393" s="56">
        <f>VLOOKUP(B393,Datum!$D:$F,3,FALSE)</f>
        <v>54847</v>
      </c>
      <c r="N393" s="55">
        <f t="shared" si="27"/>
        <v>28</v>
      </c>
    </row>
    <row r="394" spans="2:14" x14ac:dyDescent="0.25">
      <c r="B394" s="53">
        <v>393</v>
      </c>
      <c r="C394" s="54">
        <v>0.7</v>
      </c>
      <c r="D394" s="55">
        <f t="shared" si="24"/>
        <v>0</v>
      </c>
      <c r="E394" s="55">
        <f>IF('VAA PW'!$G$13&lt;&gt;"",IF(VLOOKUP(B394,Datum!D:G,2,FALSE)&gt;'VAA PW'!$G$13,0,IF(G394&gt;'VAA PW'!$G$12,1,0)),IF(G394&gt;='VAA PW'!$G$12,1,0))</f>
        <v>1</v>
      </c>
      <c r="F394" s="56">
        <f>IF(AND(E394=1,E393=0),'VAA PW'!$XEX$12,VLOOKUP(B394,Datum!$D:$F,2,FALSE))</f>
        <v>54848</v>
      </c>
      <c r="G394" s="56">
        <f>IF(VLOOKUP(B394,Datum!D:G,4,FALSE)&lt;&gt;$A$7,VLOOKUP(B394,Datum!$D:$F,3,FALSE),IF(YEAR('VAA PW'!$H$1)=YEAR('VAA PW'!$G$13),'VAA PW'!$G$13-1,VLOOKUP(B394,Datum!$D:$F,3,FALSE)))</f>
        <v>54878</v>
      </c>
      <c r="H394" s="55">
        <f>IF(AND(E394=1,E393=0),Maanden!G394-'VAA PW'!$XEX$12+1,G394-F394+1)</f>
        <v>31</v>
      </c>
      <c r="I394" s="55">
        <f t="shared" si="25"/>
        <v>0</v>
      </c>
      <c r="J394" s="55">
        <f t="shared" si="26"/>
        <v>365</v>
      </c>
      <c r="L394" s="56">
        <f>VLOOKUP(B394,Datum!$D:$F,2,FALSE)</f>
        <v>54848</v>
      </c>
      <c r="M394" s="56">
        <f>VLOOKUP(B394,Datum!$D:$F,3,FALSE)</f>
        <v>54878</v>
      </c>
      <c r="N394" s="55">
        <f t="shared" si="27"/>
        <v>31</v>
      </c>
    </row>
    <row r="395" spans="2:14" x14ac:dyDescent="0.25">
      <c r="B395" s="53">
        <v>394</v>
      </c>
      <c r="C395" s="54">
        <v>0.7</v>
      </c>
      <c r="D395" s="55">
        <f t="shared" si="24"/>
        <v>0</v>
      </c>
      <c r="E395" s="55">
        <f>IF('VAA PW'!$G$13&lt;&gt;"",IF(VLOOKUP(B395,Datum!D:G,2,FALSE)&gt;'VAA PW'!$G$13,0,IF(G395&gt;'VAA PW'!$G$12,1,0)),IF(G395&gt;='VAA PW'!$G$12,1,0))</f>
        <v>1</v>
      </c>
      <c r="F395" s="56">
        <f>IF(AND(E395=1,E394=0),'VAA PW'!$XEX$12,VLOOKUP(B395,Datum!$D:$F,2,FALSE))</f>
        <v>54879</v>
      </c>
      <c r="G395" s="56">
        <f>IF(VLOOKUP(B395,Datum!D:G,4,FALSE)&lt;&gt;$A$7,VLOOKUP(B395,Datum!$D:$F,3,FALSE),IF(YEAR('VAA PW'!$H$1)=YEAR('VAA PW'!$G$13),'VAA PW'!$G$13-1,VLOOKUP(B395,Datum!$D:$F,3,FALSE)))</f>
        <v>54908</v>
      </c>
      <c r="H395" s="55">
        <f>IF(AND(E395=1,E394=0),Maanden!G395-'VAA PW'!$XEX$12+1,G395-F395+1)</f>
        <v>30</v>
      </c>
      <c r="I395" s="55">
        <f t="shared" si="25"/>
        <v>0</v>
      </c>
      <c r="J395" s="55">
        <f t="shared" si="26"/>
        <v>365</v>
      </c>
      <c r="L395" s="56">
        <f>VLOOKUP(B395,Datum!$D:$F,2,FALSE)</f>
        <v>54879</v>
      </c>
      <c r="M395" s="56">
        <f>VLOOKUP(B395,Datum!$D:$F,3,FALSE)</f>
        <v>54908</v>
      </c>
      <c r="N395" s="55">
        <f t="shared" si="27"/>
        <v>30</v>
      </c>
    </row>
    <row r="396" spans="2:14" x14ac:dyDescent="0.25">
      <c r="B396" s="53">
        <v>395</v>
      </c>
      <c r="C396" s="54">
        <v>0.7</v>
      </c>
      <c r="D396" s="55">
        <f t="shared" si="24"/>
        <v>0</v>
      </c>
      <c r="E396" s="55">
        <f>IF('VAA PW'!$G$13&lt;&gt;"",IF(VLOOKUP(B396,Datum!D:G,2,FALSE)&gt;'VAA PW'!$G$13,0,IF(G396&gt;'VAA PW'!$G$12,1,0)),IF(G396&gt;='VAA PW'!$G$12,1,0))</f>
        <v>1</v>
      </c>
      <c r="F396" s="56">
        <f>IF(AND(E396=1,E395=0),'VAA PW'!$XEX$12,VLOOKUP(B396,Datum!$D:$F,2,FALSE))</f>
        <v>54909</v>
      </c>
      <c r="G396" s="56">
        <f>IF(VLOOKUP(B396,Datum!D:G,4,FALSE)&lt;&gt;$A$7,VLOOKUP(B396,Datum!$D:$F,3,FALSE),IF(YEAR('VAA PW'!$H$1)=YEAR('VAA PW'!$G$13),'VAA PW'!$G$13-1,VLOOKUP(B396,Datum!$D:$F,3,FALSE)))</f>
        <v>54939</v>
      </c>
      <c r="H396" s="55">
        <f>IF(AND(E396=1,E395=0),Maanden!G396-'VAA PW'!$XEX$12+1,G396-F396+1)</f>
        <v>31</v>
      </c>
      <c r="I396" s="55">
        <f t="shared" si="25"/>
        <v>0</v>
      </c>
      <c r="J396" s="55">
        <f t="shared" si="26"/>
        <v>365</v>
      </c>
      <c r="L396" s="56">
        <f>VLOOKUP(B396,Datum!$D:$F,2,FALSE)</f>
        <v>54909</v>
      </c>
      <c r="M396" s="56">
        <f>VLOOKUP(B396,Datum!$D:$F,3,FALSE)</f>
        <v>54939</v>
      </c>
      <c r="N396" s="55">
        <f t="shared" si="27"/>
        <v>31</v>
      </c>
    </row>
    <row r="397" spans="2:14" x14ac:dyDescent="0.25">
      <c r="B397" s="53">
        <v>396</v>
      </c>
      <c r="C397" s="54">
        <v>0.7</v>
      </c>
      <c r="D397" s="55">
        <f t="shared" si="24"/>
        <v>0</v>
      </c>
      <c r="E397" s="55">
        <f>IF('VAA PW'!$G$13&lt;&gt;"",IF(VLOOKUP(B397,Datum!D:G,2,FALSE)&gt;'VAA PW'!$G$13,0,IF(G397&gt;'VAA PW'!$G$12,1,0)),IF(G397&gt;='VAA PW'!$G$12,1,0))</f>
        <v>1</v>
      </c>
      <c r="F397" s="56">
        <f>IF(AND(E397=1,E396=0),'VAA PW'!$XEX$12,VLOOKUP(B397,Datum!$D:$F,2,FALSE))</f>
        <v>54940</v>
      </c>
      <c r="G397" s="56">
        <f>IF(VLOOKUP(B397,Datum!D:G,4,FALSE)&lt;&gt;$A$7,VLOOKUP(B397,Datum!$D:$F,3,FALSE),IF(YEAR('VAA PW'!$H$1)=YEAR('VAA PW'!$G$13),'VAA PW'!$G$13-1,VLOOKUP(B397,Datum!$D:$F,3,FALSE)))</f>
        <v>54969</v>
      </c>
      <c r="H397" s="55">
        <f>IF(AND(E397=1,E396=0),Maanden!G397-'VAA PW'!$XEX$12+1,G397-F397+1)</f>
        <v>30</v>
      </c>
      <c r="I397" s="55">
        <f t="shared" si="25"/>
        <v>0</v>
      </c>
      <c r="J397" s="55">
        <f t="shared" si="26"/>
        <v>365</v>
      </c>
      <c r="L397" s="56">
        <f>VLOOKUP(B397,Datum!$D:$F,2,FALSE)</f>
        <v>54940</v>
      </c>
      <c r="M397" s="56">
        <f>VLOOKUP(B397,Datum!$D:$F,3,FALSE)</f>
        <v>54969</v>
      </c>
      <c r="N397" s="55">
        <f t="shared" si="27"/>
        <v>30</v>
      </c>
    </row>
    <row r="398" spans="2:14" x14ac:dyDescent="0.25">
      <c r="B398" s="53">
        <v>397</v>
      </c>
      <c r="C398" s="54">
        <v>0.7</v>
      </c>
      <c r="D398" s="55">
        <f t="shared" si="24"/>
        <v>0</v>
      </c>
      <c r="E398" s="55">
        <f>IF('VAA PW'!$G$13&lt;&gt;"",IF(VLOOKUP(B398,Datum!D:G,2,FALSE)&gt;'VAA PW'!$G$13,0,IF(G398&gt;'VAA PW'!$G$12,1,0)),IF(G398&gt;='VAA PW'!$G$12,1,0))</f>
        <v>1</v>
      </c>
      <c r="F398" s="56">
        <f>IF(AND(E398=1,E397=0),'VAA PW'!$XEX$12,VLOOKUP(B398,Datum!$D:$F,2,FALSE))</f>
        <v>54970</v>
      </c>
      <c r="G398" s="56">
        <f>IF(VLOOKUP(B398,Datum!D:G,4,FALSE)&lt;&gt;$A$7,VLOOKUP(B398,Datum!$D:$F,3,FALSE),IF(YEAR('VAA PW'!$H$1)=YEAR('VAA PW'!$G$13),'VAA PW'!$G$13-1,VLOOKUP(B398,Datum!$D:$F,3,FALSE)))</f>
        <v>55000</v>
      </c>
      <c r="H398" s="55">
        <f>IF(AND(E398=1,E397=0),Maanden!G398-'VAA PW'!$XEX$12+1,G398-F398+1)</f>
        <v>31</v>
      </c>
      <c r="I398" s="55">
        <f t="shared" si="25"/>
        <v>0</v>
      </c>
      <c r="J398" s="55">
        <f t="shared" si="26"/>
        <v>365</v>
      </c>
      <c r="L398" s="56">
        <f>VLOOKUP(B398,Datum!$D:$F,2,FALSE)</f>
        <v>54970</v>
      </c>
      <c r="M398" s="56">
        <f>VLOOKUP(B398,Datum!$D:$F,3,FALSE)</f>
        <v>55000</v>
      </c>
      <c r="N398" s="55">
        <f t="shared" si="27"/>
        <v>31</v>
      </c>
    </row>
    <row r="399" spans="2:14" x14ac:dyDescent="0.25">
      <c r="B399" s="53">
        <v>398</v>
      </c>
      <c r="C399" s="54">
        <v>0.7</v>
      </c>
      <c r="D399" s="55">
        <f t="shared" si="24"/>
        <v>0</v>
      </c>
      <c r="E399" s="55">
        <f>IF('VAA PW'!$G$13&lt;&gt;"",IF(VLOOKUP(B399,Datum!D:G,2,FALSE)&gt;'VAA PW'!$G$13,0,IF(G399&gt;'VAA PW'!$G$12,1,0)),IF(G399&gt;='VAA PW'!$G$12,1,0))</f>
        <v>1</v>
      </c>
      <c r="F399" s="56">
        <f>IF(AND(E399=1,E398=0),'VAA PW'!$XEX$12,VLOOKUP(B399,Datum!$D:$F,2,FALSE))</f>
        <v>55001</v>
      </c>
      <c r="G399" s="56">
        <f>IF(VLOOKUP(B399,Datum!D:G,4,FALSE)&lt;&gt;$A$7,VLOOKUP(B399,Datum!$D:$F,3,FALSE),IF(YEAR('VAA PW'!$H$1)=YEAR('VAA PW'!$G$13),'VAA PW'!$G$13-1,VLOOKUP(B399,Datum!$D:$F,3,FALSE)))</f>
        <v>55031</v>
      </c>
      <c r="H399" s="55">
        <f>IF(AND(E399=1,E398=0),Maanden!G399-'VAA PW'!$XEX$12+1,G399-F399+1)</f>
        <v>31</v>
      </c>
      <c r="I399" s="55">
        <f t="shared" si="25"/>
        <v>0</v>
      </c>
      <c r="J399" s="55">
        <f t="shared" si="26"/>
        <v>365</v>
      </c>
      <c r="L399" s="56">
        <f>VLOOKUP(B399,Datum!$D:$F,2,FALSE)</f>
        <v>55001</v>
      </c>
      <c r="M399" s="56">
        <f>VLOOKUP(B399,Datum!$D:$F,3,FALSE)</f>
        <v>55031</v>
      </c>
      <c r="N399" s="55">
        <f t="shared" si="27"/>
        <v>31</v>
      </c>
    </row>
    <row r="400" spans="2:14" x14ac:dyDescent="0.25">
      <c r="B400" s="53">
        <v>399</v>
      </c>
      <c r="C400" s="54">
        <v>0.7</v>
      </c>
      <c r="D400" s="55">
        <f t="shared" si="24"/>
        <v>0</v>
      </c>
      <c r="E400" s="55">
        <f>IF('VAA PW'!$G$13&lt;&gt;"",IF(VLOOKUP(B400,Datum!D:G,2,FALSE)&gt;'VAA PW'!$G$13,0,IF(G400&gt;'VAA PW'!$G$12,1,0)),IF(G400&gt;='VAA PW'!$G$12,1,0))</f>
        <v>1</v>
      </c>
      <c r="F400" s="56">
        <f>IF(AND(E400=1,E399=0),'VAA PW'!$XEX$12,VLOOKUP(B400,Datum!$D:$F,2,FALSE))</f>
        <v>55032</v>
      </c>
      <c r="G400" s="56">
        <f>IF(VLOOKUP(B400,Datum!D:G,4,FALSE)&lt;&gt;$A$7,VLOOKUP(B400,Datum!$D:$F,3,FALSE),IF(YEAR('VAA PW'!$H$1)=YEAR('VAA PW'!$G$13),'VAA PW'!$G$13-1,VLOOKUP(B400,Datum!$D:$F,3,FALSE)))</f>
        <v>55061</v>
      </c>
      <c r="H400" s="55">
        <f>IF(AND(E400=1,E399=0),Maanden!G400-'VAA PW'!$XEX$12+1,G400-F400+1)</f>
        <v>30</v>
      </c>
      <c r="I400" s="55">
        <f t="shared" si="25"/>
        <v>0</v>
      </c>
      <c r="J400" s="55">
        <f t="shared" si="26"/>
        <v>365</v>
      </c>
      <c r="L400" s="56">
        <f>VLOOKUP(B400,Datum!$D:$F,2,FALSE)</f>
        <v>55032</v>
      </c>
      <c r="M400" s="56">
        <f>VLOOKUP(B400,Datum!$D:$F,3,FALSE)</f>
        <v>55061</v>
      </c>
      <c r="N400" s="55">
        <f t="shared" si="27"/>
        <v>30</v>
      </c>
    </row>
    <row r="1048572" spans="3:3" x14ac:dyDescent="0.25">
      <c r="C1048572" s="54"/>
    </row>
  </sheetData>
  <sheetProtection algorithmName="SHA-512" hashValue="eji5FsVGvHsYGolavADw//d+wpHHWGe6UONFreE9iAgT2fZqcYpuTuZcc8Mdb1RllPt58pr0F2WWK8FyjTv20Q==" saltValue="1zJ7tjkS/Whd0oVqTefXDA==" spinCount="100000" sheet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4</vt:i4>
      </vt:variant>
    </vt:vector>
  </HeadingPairs>
  <TitlesOfParts>
    <vt:vector size="10" baseType="lpstr">
      <vt:lpstr>VAA PW</vt:lpstr>
      <vt:lpstr>Detail</vt:lpstr>
      <vt:lpstr>Brandstof</vt:lpstr>
      <vt:lpstr>MIN VAA</vt:lpstr>
      <vt:lpstr>Datum</vt:lpstr>
      <vt:lpstr>Maanden</vt:lpstr>
      <vt:lpstr>'VAA PW'!Afdrukbereik</vt:lpstr>
      <vt:lpstr>Brandstof</vt:lpstr>
      <vt:lpstr>DETAIL</vt:lpstr>
      <vt:lpstr>'VAA PW'!Print_Area</vt:lpstr>
    </vt:vector>
  </TitlesOfParts>
  <Company>Sanctorum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Vandenhende (SANCTORUM &amp; CO)</dc:creator>
  <cp:lastModifiedBy>Pascal Vandenhende (SANCTORUM &amp; CO)</cp:lastModifiedBy>
  <cp:lastPrinted>2019-10-02T14:51:19Z</cp:lastPrinted>
  <dcterms:created xsi:type="dcterms:W3CDTF">2011-12-08T13:56:30Z</dcterms:created>
  <dcterms:modified xsi:type="dcterms:W3CDTF">2023-02-09T10:03:29Z</dcterms:modified>
</cp:coreProperties>
</file>